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Oprava železničního ..." sheetId="2" r:id="rId2"/>
    <sheet name="02 - Oprava žel svršku v ..." sheetId="3" r:id="rId3"/>
    <sheet name="03 - VRN" sheetId="4" r:id="rId4"/>
    <sheet name="04 - DSPS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Oprava železničního ...'!$C$82:$K$205</definedName>
    <definedName name="_xlnm.Print_Area" localSheetId="1">'01 - Oprava železničního ...'!$C$4:$J$39,'01 - Oprava železničního ...'!$C$45:$J$64,'01 - Oprava železničního ...'!$C$70:$K$205</definedName>
    <definedName name="_xlnm.Print_Titles" localSheetId="1">'01 - Oprava železničního ...'!$82:$82</definedName>
    <definedName name="_xlnm._FilterDatabase" localSheetId="2" hidden="1">'02 - Oprava žel svršku v ...'!$C$81:$K$152</definedName>
    <definedName name="_xlnm.Print_Area" localSheetId="2">'02 - Oprava žel svršku v ...'!$C$4:$J$39,'02 - Oprava žel svršku v ...'!$C$45:$J$63,'02 - Oprava žel svršku v ...'!$C$69:$K$152</definedName>
    <definedName name="_xlnm.Print_Titles" localSheetId="2">'02 - Oprava žel svršku v ...'!$81:$81</definedName>
    <definedName name="_xlnm._FilterDatabase" localSheetId="3" hidden="1">'03 - VRN'!$C$79:$K$91</definedName>
    <definedName name="_xlnm.Print_Area" localSheetId="3">'03 - VRN'!$C$4:$J$39,'03 - VRN'!$C$45:$J$61,'03 - VRN'!$C$67:$K$91</definedName>
    <definedName name="_xlnm.Print_Titles" localSheetId="3">'03 - VRN'!$79:$79</definedName>
    <definedName name="_xlnm._FilterDatabase" localSheetId="4" hidden="1">'04 - DSPS'!$C$79:$K$83</definedName>
    <definedName name="_xlnm.Print_Area" localSheetId="4">'04 - DSPS'!$C$4:$J$39,'04 - DSPS'!$C$45:$J$61,'04 - DSPS'!$C$67:$K$83</definedName>
    <definedName name="_xlnm.Print_Titles" localSheetId="4">'04 - DSPS'!$79:$79</definedName>
  </definedNames>
  <calcPr/>
</workbook>
</file>

<file path=xl/calcChain.xml><?xml version="1.0" encoding="utf-8"?>
<calcChain xmlns="http://schemas.openxmlformats.org/spreadsheetml/2006/main">
  <c i="5" r="J37"/>
  <c r="J36"/>
  <c i="1" r="AY58"/>
  <c i="5" r="J35"/>
  <c i="1" r="AX58"/>
  <c i="5" r="BI82"/>
  <c r="F37"/>
  <c i="1" r="BD58"/>
  <c i="5" r="BH82"/>
  <c r="F36"/>
  <c i="1" r="BC58"/>
  <c i="5" r="BG82"/>
  <c r="F35"/>
  <c i="1" r="BB58"/>
  <c i="5" r="BF82"/>
  <c r="J34"/>
  <c i="1" r="AW58"/>
  <c i="5" r="F34"/>
  <c i="1" r="BA58"/>
  <c i="5" r="T82"/>
  <c r="T81"/>
  <c r="T80"/>
  <c r="R82"/>
  <c r="R81"/>
  <c r="R80"/>
  <c r="P82"/>
  <c r="P81"/>
  <c r="P80"/>
  <c i="1" r="AU58"/>
  <c i="5" r="BK82"/>
  <c r="BK81"/>
  <c r="J81"/>
  <c r="BK80"/>
  <c r="J80"/>
  <c r="J59"/>
  <c r="J30"/>
  <c i="1" r="AG58"/>
  <c i="5" r="J82"/>
  <c r="BE82"/>
  <c r="J33"/>
  <c i="1" r="AV58"/>
  <c i="5" r="F33"/>
  <c i="1" r="AZ58"/>
  <c i="5" r="J60"/>
  <c r="J77"/>
  <c r="F76"/>
  <c r="F74"/>
  <c r="E72"/>
  <c r="J55"/>
  <c r="F54"/>
  <c r="F52"/>
  <c r="E50"/>
  <c r="J39"/>
  <c r="J21"/>
  <c r="E21"/>
  <c r="J76"/>
  <c r="J54"/>
  <c r="J20"/>
  <c r="J18"/>
  <c r="E18"/>
  <c r="F77"/>
  <c r="F55"/>
  <c r="J17"/>
  <c r="J12"/>
  <c r="J74"/>
  <c r="J52"/>
  <c r="E7"/>
  <c r="E70"/>
  <c r="E48"/>
  <c i="4" r="J37"/>
  <c r="J36"/>
  <c i="1" r="AY57"/>
  <c i="4" r="J35"/>
  <c i="1" r="AX57"/>
  <c i="4"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7"/>
  <c r="F76"/>
  <c r="F74"/>
  <c r="E72"/>
  <c r="J55"/>
  <c r="F54"/>
  <c r="F52"/>
  <c r="E50"/>
  <c r="J39"/>
  <c r="J21"/>
  <c r="E21"/>
  <c r="J76"/>
  <c r="J54"/>
  <c r="J20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150"/>
  <c r="BH150"/>
  <c r="BG150"/>
  <c r="BF150"/>
  <c r="T150"/>
  <c r="R150"/>
  <c r="P150"/>
  <c r="BK150"/>
  <c r="J150"/>
  <c r="BE150"/>
  <c r="BI148"/>
  <c r="BH148"/>
  <c r="BG148"/>
  <c r="BF148"/>
  <c r="T148"/>
  <c r="T147"/>
  <c r="R148"/>
  <c r="R147"/>
  <c r="P148"/>
  <c r="P147"/>
  <c r="BK148"/>
  <c r="BK147"/>
  <c r="J147"/>
  <c r="J148"/>
  <c r="BE148"/>
  <c r="J62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5"/>
  <c r="F37"/>
  <c i="1" r="BD56"/>
  <c i="3" r="BH85"/>
  <c r="F36"/>
  <c i="1" r="BC56"/>
  <c i="3" r="BG85"/>
  <c r="F35"/>
  <c i="1" r="BB56"/>
  <c i="3" r="BF85"/>
  <c r="J34"/>
  <c i="1" r="AW56"/>
  <c i="3" r="F34"/>
  <c i="1" r="BA56"/>
  <c i="3" r="T85"/>
  <c r="T84"/>
  <c r="T83"/>
  <c r="T82"/>
  <c r="R85"/>
  <c r="R84"/>
  <c r="R83"/>
  <c r="R82"/>
  <c r="P85"/>
  <c r="P84"/>
  <c r="P83"/>
  <c r="P82"/>
  <c i="1" r="AU56"/>
  <c i="3" r="BK85"/>
  <c r="BK84"/>
  <c r="J84"/>
  <c r="BK83"/>
  <c r="J83"/>
  <c r="BK82"/>
  <c r="J82"/>
  <c r="J59"/>
  <c r="J30"/>
  <c i="1" r="AG56"/>
  <c i="3" r="J85"/>
  <c r="BE85"/>
  <c r="J33"/>
  <c i="1" r="AV56"/>
  <c i="3" r="F33"/>
  <c i="1" r="AZ56"/>
  <c i="3" r="J61"/>
  <c r="J60"/>
  <c r="J79"/>
  <c r="F78"/>
  <c r="F76"/>
  <c r="E74"/>
  <c r="J55"/>
  <c r="F54"/>
  <c r="F52"/>
  <c r="E50"/>
  <c r="J39"/>
  <c r="J21"/>
  <c r="E21"/>
  <c r="J78"/>
  <c r="J54"/>
  <c r="J20"/>
  <c r="J18"/>
  <c r="E18"/>
  <c r="F79"/>
  <c r="F55"/>
  <c r="J17"/>
  <c r="J12"/>
  <c r="J76"/>
  <c r="J52"/>
  <c r="E7"/>
  <c r="E72"/>
  <c r="E48"/>
  <c i="2" r="J37"/>
  <c r="J36"/>
  <c i="1" r="AY55"/>
  <c i="2" r="J35"/>
  <c i="1" r="AX55"/>
  <c i="2" r="BI203"/>
  <c r="BH203"/>
  <c r="BG203"/>
  <c r="BF203"/>
  <c r="T203"/>
  <c r="T202"/>
  <c r="R203"/>
  <c r="R202"/>
  <c r="P203"/>
  <c r="P202"/>
  <c r="BK203"/>
  <c r="BK202"/>
  <c r="J202"/>
  <c r="J203"/>
  <c r="BE203"/>
  <c r="J63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7"/>
  <c r="BH187"/>
  <c r="BG187"/>
  <c r="BF187"/>
  <c r="T187"/>
  <c r="R187"/>
  <c r="P187"/>
  <c r="BK187"/>
  <c r="J187"/>
  <c r="BE187"/>
  <c r="BI183"/>
  <c r="BH183"/>
  <c r="BG183"/>
  <c r="BF183"/>
  <c r="T183"/>
  <c r="T182"/>
  <c r="R183"/>
  <c r="R182"/>
  <c r="P183"/>
  <c r="P182"/>
  <c r="BK183"/>
  <c r="BK182"/>
  <c r="J182"/>
  <c r="J183"/>
  <c r="BE183"/>
  <c r="J62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6"/>
  <c r="F37"/>
  <c i="1" r="BD55"/>
  <c i="2" r="BH86"/>
  <c r="F36"/>
  <c i="1" r="BC55"/>
  <c i="2" r="BG86"/>
  <c r="F35"/>
  <c i="1" r="BB55"/>
  <c i="2" r="BF86"/>
  <c r="J34"/>
  <c i="1" r="AW55"/>
  <c i="2" r="F34"/>
  <c i="1" r="BA55"/>
  <c i="2" r="T86"/>
  <c r="T85"/>
  <c r="T84"/>
  <c r="T83"/>
  <c r="R86"/>
  <c r="R85"/>
  <c r="R84"/>
  <c r="R83"/>
  <c r="P86"/>
  <c r="P85"/>
  <c r="P84"/>
  <c r="P83"/>
  <c i="1" r="AU55"/>
  <c i="2" r="BK86"/>
  <c r="BK85"/>
  <c r="J85"/>
  <c r="BK84"/>
  <c r="J84"/>
  <c r="BK83"/>
  <c r="J83"/>
  <c r="J59"/>
  <c r="J30"/>
  <c i="1" r="AG55"/>
  <c i="2" r="J86"/>
  <c r="BE86"/>
  <c r="J33"/>
  <c i="1" r="AV55"/>
  <c i="2" r="F33"/>
  <c i="1" r="AZ55"/>
  <c i="2" r="J61"/>
  <c r="J60"/>
  <c r="J80"/>
  <c r="F79"/>
  <c r="F77"/>
  <c r="E75"/>
  <c r="J55"/>
  <c r="F54"/>
  <c r="F52"/>
  <c r="E50"/>
  <c r="J39"/>
  <c r="J21"/>
  <c r="E21"/>
  <c r="J79"/>
  <c r="J54"/>
  <c r="J20"/>
  <c r="J18"/>
  <c r="E18"/>
  <c r="F80"/>
  <c r="F55"/>
  <c r="J17"/>
  <c r="J12"/>
  <c r="J77"/>
  <c r="J52"/>
  <c r="E7"/>
  <c r="E7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<sst xmlns="http://schemas.openxmlformats.org/spreadsheetml/2006/main">
  <si>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</si>
  <si>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</si>
  <si>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</si>
  <si>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</si>
  <si>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</si>
  <si>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{21c42d5c-5a1d-45ff-8a0b-d94d0189bd7d}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</si>
  <si>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</si>
  <si>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</si>
  <si>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</si>
  <si>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</si>
  <si>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</si>
  <si>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</si>
  <si>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</si>
  <si>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</si>
  <si>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</si>
  <si>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</si>
  <si>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</si>
  <si>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53-Oprava traťového úseku Jeneč - Rudná u Prahy</t>
  </si>
  <si>
    <t>KSO:</t>
  </si>
  <si>
    <t>CC-CZ:</t>
  </si>
  <si>
    <t>Místo:</t>
  </si>
  <si>
    <t xml:space="preserve"> </t>
  </si>
  <si>
    <t>Datum:</t>
  </si>
  <si>
    <t>6. 5. 2019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</si>
  <si>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</si>
  <si>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</si>
  <si>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</si>
  <si>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</si>
  <si>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</si>
  <si>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</si>
  <si>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</si>
  <si>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</si>
  <si>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</si>
  <si>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Jan Marušák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</si>
  <si>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</si>
  <si>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</si>
  <si>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</si>
  <si>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</si>
  <si>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</si>
  <si>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</si>
  <si>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</si>
  <si>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</si>
  <si>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</si>
  <si>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</si>
  <si>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</si>
  <si>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</si>
  <si>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</si>
  <si>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</si>
  <si>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</si>
  <si>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</si>
  <si>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</si>
  <si>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</si>
  <si>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</si>
  <si>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</si>
  <si>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</si>
  <si>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</si>
  <si>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</si>
  <si>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</si>
  <si>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</si>
  <si>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</si>
  <si>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</si>
  <si>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</si>
  <si>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</si>
  <si>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</si>
  <si>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</si>
  <si>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</si>
  <si>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</si>
  <si>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</si>
  <si>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</si>
  <si>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</si>
  <si>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</si>
  <si>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</si>
  <si>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</si>
  <si>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</si>
  <si>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</si>
  <si>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železničního svršku</t>
  </si>
  <si>
    <t>STA</t>
  </si>
  <si>
    <t>1</t>
  </si>
  <si>
    <t>{d5a53dfe-4d29-4dc7-b4cc-2d846b58e41d}</t>
  </si>
  <si>
    <t>2</t>
  </si>
  <si>
    <t>02</t>
  </si>
  <si>
    <t>Oprava žel svršku v km 16,500 - 18,040</t>
  </si>
  <si>
    <t>{8ffafba7-f23b-4417-8c87-81d0eaea0df3}</t>
  </si>
  <si>
    <t>03</t>
  </si>
  <si>
    <t>VRN</t>
  </si>
  <si>
    <t>{8ee0e38d-6e86-44aa-bbf3-32ba7b7b751e}</t>
  </si>
  <si>
    <t>04</t>
  </si>
  <si>
    <t>DSPS</t>
  </si>
  <si>
    <t>{ac2bfb27-a29f-482b-8a09-757801e77de2}</t>
  </si>
  <si>
    <t>KRYCÍ LIST SOUPISU PRACÍ</t>
  </si>
  <si>
    <t>Objekt:</t>
  </si>
  <si>
    <t>01 - Oprava železničního svršku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</si>
  <si>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</si>
  <si>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</si>
  <si>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</si>
  <si>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</si>
  <si>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</si>
  <si>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</si>
  <si>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</si>
  <si>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</si>
  <si>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</si>
  <si>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</si>
  <si>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</si>
  <si>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</si>
  <si>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</si>
  <si>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</si>
  <si>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</si>
  <si>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</si>
  <si>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</si>
  <si>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</si>
  <si>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</si>
  <si>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</si>
  <si>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</si>
  <si>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</si>
  <si>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</si>
  <si>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</si>
  <si>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</si>
  <si>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</si>
  <si>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</si>
  <si>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</si>
  <si>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</si>
  <si>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</si>
  <si>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</si>
  <si>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4</t>
  </si>
  <si>
    <t>1522908421</t>
  </si>
  <si>
    <t>VV</t>
  </si>
  <si>
    <t>200</t>
  </si>
  <si>
    <t>Součet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</si>
  <si>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</si>
  <si>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</si>
  <si>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-1976820696</t>
  </si>
  <si>
    <t>(19550-18160)*3,5</t>
  </si>
  <si>
    <t>3</t>
  </si>
  <si>
    <t>5905085050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</si>
  <si>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</si>
  <si>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km</t>
  </si>
  <si>
    <t>Sborník UOŽI 01 2019</t>
  </si>
  <si>
    <t>1762773664</t>
  </si>
  <si>
    <t>20,700-19,550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</si>
  <si>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</si>
  <si>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</si>
  <si>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</si>
  <si>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-930248169</t>
  </si>
  <si>
    <t>(19550-18160)*2</t>
  </si>
  <si>
    <t>1150*0,4</t>
  </si>
  <si>
    <t>(20700-20000)/200*30</t>
  </si>
  <si>
    <t>M</t>
  </si>
  <si>
    <t>5955101000</t>
  </si>
  <si>
    <t>Kamenivo drcené štěrk frakce 31,5/63 třídy BI</t>
  </si>
  <si>
    <t>t</t>
  </si>
  <si>
    <t>8</t>
  </si>
  <si>
    <t>2020067827</t>
  </si>
  <si>
    <t>2780*1,8</t>
  </si>
  <si>
    <t>460*1,8</t>
  </si>
  <si>
    <t>6</t>
  </si>
  <si>
    <t>5956140030</t>
  </si>
  <si>
    <t>Pražec betonový příčný vystrojený včetně kompletů tv. B 91S/2 (S)</t>
  </si>
  <si>
    <t>kus</t>
  </si>
  <si>
    <t>-844269394</t>
  </si>
  <si>
    <t>Neoceňovat dodá ST</t>
  </si>
  <si>
    <t>(19550-18160)/25*38</t>
  </si>
  <si>
    <t>0,2</t>
  </si>
  <si>
    <t>7</t>
  </si>
  <si>
    <t>5957104025</t>
  </si>
  <si>
    <t>Kolejnicové pásy třídy R260 tv. 49 E1 délky 75 metrů</t>
  </si>
  <si>
    <t>231960663</t>
  </si>
  <si>
    <t>19+19</t>
  </si>
  <si>
    <t>5957201010</t>
  </si>
  <si>
    <t>Kolejnice užité tv. S49</t>
  </si>
  <si>
    <t>m</t>
  </si>
  <si>
    <t>-1900168270</t>
  </si>
  <si>
    <t>9</t>
  </si>
  <si>
    <t>5906130380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</si>
  <si>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</si>
  <si>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-1194095559</t>
  </si>
  <si>
    <t>19,550-18,160</t>
  </si>
  <si>
    <t>10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</si>
  <si>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</si>
  <si>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</si>
  <si>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-936097688</t>
  </si>
  <si>
    <t>(20700-19550)*2</t>
  </si>
  <si>
    <t>11</t>
  </si>
  <si>
    <t>5907050020</t>
  </si>
  <si>
    <t>Dělení kolejnic řezáním nebo rozbroušením tv. S49. Poznámka: 1. V cenách jsou započteny náklady na manipulaci podložení, označení a provedení řezu kolejnice.</t>
  </si>
  <si>
    <t>347019550</t>
  </si>
  <si>
    <t>((20700-20000)*2)/25*2</t>
  </si>
  <si>
    <t>12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</si>
  <si>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</si>
  <si>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</si>
  <si>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-522436518</t>
  </si>
  <si>
    <t>(20700-20000)/25*38*2</t>
  </si>
  <si>
    <t>13</t>
  </si>
  <si>
    <t>5958158005.1</t>
  </si>
  <si>
    <t xml:space="preserve">Podložka pryžová pod patu kolejnice S49  183/126/6</t>
  </si>
  <si>
    <t>2088675031</t>
  </si>
  <si>
    <t>14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</si>
  <si>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</si>
  <si>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</si>
  <si>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1034524924</t>
  </si>
  <si>
    <t>(20700-20000)/25*38*4</t>
  </si>
  <si>
    <t>5958134040</t>
  </si>
  <si>
    <t>Součásti upevňovací kroužek pružný dvojitý Fe 6</t>
  </si>
  <si>
    <t>1534499750</t>
  </si>
  <si>
    <t>16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</si>
  <si>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</si>
  <si>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</si>
  <si>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116713184</t>
  </si>
  <si>
    <t>17</t>
  </si>
  <si>
    <t>5958134140</t>
  </si>
  <si>
    <t>Součásti upevňovací vložka M</t>
  </si>
  <si>
    <t>-1102206284</t>
  </si>
  <si>
    <t>18</t>
  </si>
  <si>
    <t>5958134041</t>
  </si>
  <si>
    <t>Součásti upevňovací šroub svěrkový T5</t>
  </si>
  <si>
    <t>-1291502921</t>
  </si>
  <si>
    <t>4256</t>
  </si>
  <si>
    <t>19</t>
  </si>
  <si>
    <t>5958134115</t>
  </si>
  <si>
    <t>Součásti upevňovací matice M24</t>
  </si>
  <si>
    <t>-1754431549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</si>
  <si>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</si>
  <si>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</si>
  <si>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</si>
  <si>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492865325</t>
  </si>
  <si>
    <t>(19550-18160)/75*2</t>
  </si>
  <si>
    <t>0,933</t>
  </si>
  <si>
    <t>(20700-19550)/25*2</t>
  </si>
  <si>
    <t>30</t>
  </si>
  <si>
    <t>22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</si>
  <si>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</si>
  <si>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</si>
  <si>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1960299466</t>
  </si>
  <si>
    <t>23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</si>
  <si>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</si>
  <si>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</si>
  <si>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1206431634</t>
  </si>
  <si>
    <t>26</t>
  </si>
  <si>
    <t>24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</si>
  <si>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</si>
  <si>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</si>
  <si>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804516508</t>
  </si>
  <si>
    <t>25</t>
  </si>
  <si>
    <t>5960101015</t>
  </si>
  <si>
    <t>Pražcové kotvy TDHB pro pražec betonový SB 5</t>
  </si>
  <si>
    <t>1114265045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</si>
  <si>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</si>
  <si>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</si>
  <si>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-265515339</t>
  </si>
  <si>
    <t>(19200-18160)*0,7*2</t>
  </si>
  <si>
    <t>(20710-20000)*0,5*2</t>
  </si>
  <si>
    <t>27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</si>
  <si>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</si>
  <si>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</si>
  <si>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-560443552</t>
  </si>
  <si>
    <t>100</t>
  </si>
  <si>
    <t>28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</si>
  <si>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</si>
  <si>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</si>
  <si>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1580577676</t>
  </si>
  <si>
    <t>(18240-18160)/20*11,314</t>
  </si>
  <si>
    <t>(19550-18240)/25*13,529</t>
  </si>
  <si>
    <t>29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</si>
  <si>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</si>
  <si>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</si>
  <si>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599550569</t>
  </si>
  <si>
    <t>(19550-18160)/25*15,457</t>
  </si>
  <si>
    <t>OST</t>
  </si>
  <si>
    <t>Ostatní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</si>
  <si>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</si>
  <si>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</si>
  <si>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512</t>
  </si>
  <si>
    <t>-898968399</t>
  </si>
  <si>
    <t>5004</t>
  </si>
  <si>
    <t>828</t>
  </si>
  <si>
    <t>36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</si>
  <si>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</si>
  <si>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</si>
  <si>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-1787112811</t>
  </si>
  <si>
    <t>převoz polí</t>
  </si>
  <si>
    <t>1390*2*0,05</t>
  </si>
  <si>
    <t>2113*0,3</t>
  </si>
  <si>
    <t>31</t>
  </si>
  <si>
    <t>9902201000</t>
  </si>
  <si>
    <t>Doprava dodávek zhotovitele, dodávek objednatele nebo výzisku mechanizací přes 3,5 t objemnějšího kusového materiálu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</si>
  <si>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-781436845</t>
  </si>
  <si>
    <t>Kolejnice</t>
  </si>
  <si>
    <t>70,381*2</t>
  </si>
  <si>
    <t>32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</si>
  <si>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</si>
  <si>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</si>
  <si>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1738457340</t>
  </si>
  <si>
    <t>(2113*0,3)*2</t>
  </si>
  <si>
    <t>33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</si>
  <si>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</si>
  <si>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</si>
  <si>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-1195911794</t>
  </si>
  <si>
    <t>Vedlejší rozpočtové náklady</t>
  </si>
  <si>
    <t>34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</si>
  <si>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</si>
  <si>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</si>
  <si>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-1946896155</t>
  </si>
  <si>
    <t>02 - Oprava žel svršku v km 16,500 - 18,040</t>
  </si>
  <si>
    <t>5956213065</t>
  </si>
  <si>
    <t xml:space="preserve">Pražec betonový příčný vystrojený  užitý tv. SB 8 P</t>
  </si>
  <si>
    <t>-860769932</t>
  </si>
  <si>
    <t>Neoceňovat dodá STPHAZ</t>
  </si>
  <si>
    <t>182</t>
  </si>
  <si>
    <t>873117806</t>
  </si>
  <si>
    <t>5957201005</t>
  </si>
  <si>
    <t>Kolejnice užité tv. R65</t>
  </si>
  <si>
    <t>-1912312843</t>
  </si>
  <si>
    <t>400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</si>
  <si>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</si>
  <si>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</si>
  <si>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627565798</t>
  </si>
  <si>
    <t>5907040020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</si>
  <si>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</si>
  <si>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-493288009</t>
  </si>
  <si>
    <t>(18040-16680)*2</t>
  </si>
  <si>
    <t>1459420609</t>
  </si>
  <si>
    <t>(16680-16500)*2</t>
  </si>
  <si>
    <t>5907050010</t>
  </si>
  <si>
    <t>Dělení kolejnic řezáním nebo rozbroušením tv. UIC60 nebo R65. Poznámka: 1. V cenách jsou započteny náklady na manipulaci podložení, označení a provedení řezu kolejnice.</t>
  </si>
  <si>
    <t>1479897371</t>
  </si>
  <si>
    <t>(18040-16680)/20*4</t>
  </si>
  <si>
    <t>-74531104</t>
  </si>
  <si>
    <t>60</t>
  </si>
  <si>
    <t>275642594</t>
  </si>
  <si>
    <t>4080+548</t>
  </si>
  <si>
    <t>5958158005</t>
  </si>
  <si>
    <t>1022870539</t>
  </si>
  <si>
    <t>(16680-16500)/25*38*2</t>
  </si>
  <si>
    <t>0,8</t>
  </si>
  <si>
    <t>5958158020</t>
  </si>
  <si>
    <t>Podložka pryžová pod patu kolejnice R65 183/151/6</t>
  </si>
  <si>
    <t>390866310</t>
  </si>
  <si>
    <t>(18040-16680)/20*30*2</t>
  </si>
  <si>
    <t>-364825307</t>
  </si>
  <si>
    <t>4628*2</t>
  </si>
  <si>
    <t>1966915220</t>
  </si>
  <si>
    <t>9256</t>
  </si>
  <si>
    <t>-1267385572</t>
  </si>
  <si>
    <t>1146523541</t>
  </si>
  <si>
    <t>523208574</t>
  </si>
  <si>
    <t>-1913782436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</si>
  <si>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</si>
  <si>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</si>
  <si>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-1122870017</t>
  </si>
  <si>
    <t>(18040-16680)/100*14</t>
  </si>
  <si>
    <t>20</t>
  </si>
  <si>
    <t>1,6</t>
  </si>
  <si>
    <t>1530903321</t>
  </si>
  <si>
    <t>(16680-16500)/100*12</t>
  </si>
  <si>
    <t>0,4</t>
  </si>
  <si>
    <t>-1575073278</t>
  </si>
  <si>
    <t>1540*2</t>
  </si>
  <si>
    <t>7592005120</t>
  </si>
  <si>
    <t>Montáž informačního bodu MIB 6 - uložení a připevnění na určené místo, seřízení, přezkoušení</t>
  </si>
  <si>
    <t>-333468490</t>
  </si>
  <si>
    <t>7592007120</t>
  </si>
  <si>
    <t>Demontáž informačního bodu MIB 6</t>
  </si>
  <si>
    <t>873690123</t>
  </si>
  <si>
    <t>03 - VRN</t>
  </si>
  <si>
    <t>022101001</t>
  </si>
  <si>
    <t>Geodetické práce Geodetické práce před opravou</t>
  </si>
  <si>
    <t>soubor</t>
  </si>
  <si>
    <t>1758679181</t>
  </si>
  <si>
    <t>022101011</t>
  </si>
  <si>
    <t>Geodetické práce Geodetické práce v průběhu opravy</t>
  </si>
  <si>
    <t>102488542</t>
  </si>
  <si>
    <t xml:space="preserve"> Geodetické práce v průběhu opravy; uzávěry polních přejezdů</t>
  </si>
  <si>
    <t>024101301</t>
  </si>
  <si>
    <t>Inženýrská činnost posudky (např. statické aj.) a dozory</t>
  </si>
  <si>
    <t>-1006226002</t>
  </si>
  <si>
    <t>Dozor pracovníků SSaZ</t>
  </si>
  <si>
    <t>04 - DSPS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</si>
  <si>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</si>
  <si>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</si>
  <si>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2000364032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</si>
</sst>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39</v>
      </c>
      <c r="E29" s="44"/>
      <c r="F29" s="30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2019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53-Oprava traťového úseku Jeneč - Rudná u Prahy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6. 5. 2019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Ing. Aleš Bednář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30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49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28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32</v>
      </c>
      <c r="AJ50" s="37"/>
      <c r="AK50" s="37"/>
      <c r="AL50" s="37"/>
      <c r="AM50" s="66" t="str">
        <f>IF(E20="","",E20)</f>
        <v>Jan Marušák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50</v>
      </c>
      <c r="D52" s="80"/>
      <c r="E52" s="80"/>
      <c r="F52" s="80"/>
      <c r="G52" s="80"/>
      <c r="H52" s="81"/>
      <c r="I52" s="82" t="s">
        <v>51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52</v>
      </c>
      <c r="AH52" s="80"/>
      <c r="AI52" s="80"/>
      <c r="AJ52" s="80"/>
      <c r="AK52" s="80"/>
      <c r="AL52" s="80"/>
      <c r="AM52" s="80"/>
      <c r="AN52" s="82" t="s">
        <v>53</v>
      </c>
      <c r="AO52" s="80"/>
      <c r="AP52" s="84"/>
      <c r="AQ52" s="85" t="s">
        <v>54</v>
      </c>
      <c r="AR52" s="41"/>
      <c r="AS52" s="86" t="s">
        <v>55</v>
      </c>
      <c r="AT52" s="87" t="s">
        <v>56</v>
      </c>
      <c r="AU52" s="87" t="s">
        <v>57</v>
      </c>
      <c r="AV52" s="87" t="s">
        <v>58</v>
      </c>
      <c r="AW52" s="87" t="s">
        <v>59</v>
      </c>
      <c r="AX52" s="87" t="s">
        <v>60</v>
      </c>
      <c r="AY52" s="87" t="s">
        <v>61</v>
      </c>
      <c r="AZ52" s="87" t="s">
        <v>62</v>
      </c>
      <c r="BA52" s="87" t="s">
        <v>63</v>
      </c>
      <c r="BB52" s="87" t="s">
        <v>64</v>
      </c>
      <c r="BC52" s="87" t="s">
        <v>65</v>
      </c>
      <c r="BD52" s="88" t="s">
        <v>66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67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ROUND(SUM(AG55:AG58),2)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ROUND(SUM(AS55:AS58),2)</f>
        <v>0</v>
      </c>
      <c r="AT54" s="100">
        <f>ROUND(SUM(AV54:AW54),2)</f>
        <v>0</v>
      </c>
      <c r="AU54" s="101">
        <f>ROUND(SUM(AU55:AU58),5)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ROUND(SUM(AZ55:AZ58),2)</f>
        <v>0</v>
      </c>
      <c r="BA54" s="100">
        <f>ROUND(SUM(BA55:BA58),2)</f>
        <v>0</v>
      </c>
      <c r="BB54" s="100">
        <f>ROUND(SUM(BB55:BB58),2)</f>
        <v>0</v>
      </c>
      <c r="BC54" s="100">
        <f>ROUND(SUM(BC55:BC58),2)</f>
        <v>0</v>
      </c>
      <c r="BD54" s="102">
        <f>ROUND(SUM(BD55:BD58),2)</f>
        <v>0</v>
      </c>
      <c r="BS54" s="103" t="s">
        <v>68</v>
      </c>
      <c r="BT54" s="103" t="s">
        <v>69</v>
      </c>
      <c r="BU54" s="104" t="s">
        <v>70</v>
      </c>
      <c r="BV54" s="103" t="s">
        <v>71</v>
      </c>
      <c r="BW54" s="103" t="s">
        <v>5</v>
      </c>
      <c r="BX54" s="103" t="s">
        <v>72</v>
      </c>
      <c r="CL54" s="103" t="s">
        <v>1</v>
      </c>
    </row>
    <row r="55" s="5" customFormat="1" ht="16.5" customHeight="1">
      <c r="A55" s="105" t="s">
        <v>73</v>
      </c>
      <c r="B55" s="106"/>
      <c r="C55" s="107"/>
      <c r="D55" s="108" t="s">
        <v>74</v>
      </c>
      <c r="E55" s="108"/>
      <c r="F55" s="108"/>
      <c r="G55" s="108"/>
      <c r="H55" s="108"/>
      <c r="I55" s="109"/>
      <c r="J55" s="108" t="s">
        <v>75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'01 - Oprava železničního 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76</v>
      </c>
      <c r="AR55" s="112"/>
      <c r="AS55" s="113">
        <v>0</v>
      </c>
      <c r="AT55" s="114">
        <f>ROUND(SUM(AV55:AW55),2)</f>
        <v>0</v>
      </c>
      <c r="AU55" s="115">
        <f>'01 - Oprava železničního ...'!P83</f>
        <v>0</v>
      </c>
      <c r="AV55" s="114">
        <f>'01 - Oprava železničního ...'!J33</f>
        <v>0</v>
      </c>
      <c r="AW55" s="114">
        <f>'01 - Oprava železničního ...'!J34</f>
        <v>0</v>
      </c>
      <c r="AX55" s="114">
        <f>'01 - Oprava železničního ...'!J35</f>
        <v>0</v>
      </c>
      <c r="AY55" s="114">
        <f>'01 - Oprava železničního ...'!J36</f>
        <v>0</v>
      </c>
      <c r="AZ55" s="114">
        <f>'01 - Oprava železničního ...'!F33</f>
        <v>0</v>
      </c>
      <c r="BA55" s="114">
        <f>'01 - Oprava železničního ...'!F34</f>
        <v>0</v>
      </c>
      <c r="BB55" s="114">
        <f>'01 - Oprava železničního ...'!F35</f>
        <v>0</v>
      </c>
      <c r="BC55" s="114">
        <f>'01 - Oprava železničního ...'!F36</f>
        <v>0</v>
      </c>
      <c r="BD55" s="116">
        <f>'01 - Oprava železničního ...'!F37</f>
        <v>0</v>
      </c>
      <c r="BT55" s="117" t="s">
        <v>77</v>
      </c>
      <c r="BV55" s="117" t="s">
        <v>71</v>
      </c>
      <c r="BW55" s="117" t="s">
        <v>78</v>
      </c>
      <c r="BX55" s="117" t="s">
        <v>5</v>
      </c>
      <c r="CL55" s="117" t="s">
        <v>1</v>
      </c>
      <c r="CM55" s="117" t="s">
        <v>79</v>
      </c>
    </row>
    <row r="56" s="5" customFormat="1" ht="27" customHeight="1">
      <c r="A56" s="105" t="s">
        <v>73</v>
      </c>
      <c r="B56" s="106"/>
      <c r="C56" s="107"/>
      <c r="D56" s="108" t="s">
        <v>80</v>
      </c>
      <c r="E56" s="108"/>
      <c r="F56" s="108"/>
      <c r="G56" s="108"/>
      <c r="H56" s="108"/>
      <c r="I56" s="109"/>
      <c r="J56" s="108" t="s">
        <v>81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'02 - Oprava žel svršku v 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76</v>
      </c>
      <c r="AR56" s="112"/>
      <c r="AS56" s="113">
        <v>0</v>
      </c>
      <c r="AT56" s="114">
        <f>ROUND(SUM(AV56:AW56),2)</f>
        <v>0</v>
      </c>
      <c r="AU56" s="115">
        <f>'02 - Oprava žel svršku v ...'!P82</f>
        <v>0</v>
      </c>
      <c r="AV56" s="114">
        <f>'02 - Oprava žel svršku v ...'!J33</f>
        <v>0</v>
      </c>
      <c r="AW56" s="114">
        <f>'02 - Oprava žel svršku v ...'!J34</f>
        <v>0</v>
      </c>
      <c r="AX56" s="114">
        <f>'02 - Oprava žel svršku v ...'!J35</f>
        <v>0</v>
      </c>
      <c r="AY56" s="114">
        <f>'02 - Oprava žel svršku v ...'!J36</f>
        <v>0</v>
      </c>
      <c r="AZ56" s="114">
        <f>'02 - Oprava žel svršku v ...'!F33</f>
        <v>0</v>
      </c>
      <c r="BA56" s="114">
        <f>'02 - Oprava žel svršku v ...'!F34</f>
        <v>0</v>
      </c>
      <c r="BB56" s="114">
        <f>'02 - Oprava žel svršku v ...'!F35</f>
        <v>0</v>
      </c>
      <c r="BC56" s="114">
        <f>'02 - Oprava žel svršku v ...'!F36</f>
        <v>0</v>
      </c>
      <c r="BD56" s="116">
        <f>'02 - Oprava žel svršku v ...'!F37</f>
        <v>0</v>
      </c>
      <c r="BT56" s="117" t="s">
        <v>77</v>
      </c>
      <c r="BV56" s="117" t="s">
        <v>71</v>
      </c>
      <c r="BW56" s="117" t="s">
        <v>82</v>
      </c>
      <c r="BX56" s="117" t="s">
        <v>5</v>
      </c>
      <c r="CL56" s="117" t="s">
        <v>1</v>
      </c>
      <c r="CM56" s="117" t="s">
        <v>79</v>
      </c>
    </row>
    <row r="57" s="5" customFormat="1" ht="16.5" customHeight="1">
      <c r="A57" s="105" t="s">
        <v>73</v>
      </c>
      <c r="B57" s="106"/>
      <c r="C57" s="107"/>
      <c r="D57" s="108" t="s">
        <v>83</v>
      </c>
      <c r="E57" s="108"/>
      <c r="F57" s="108"/>
      <c r="G57" s="108"/>
      <c r="H57" s="108"/>
      <c r="I57" s="109"/>
      <c r="J57" s="108" t="s">
        <v>84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'03 - VRN'!J30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76</v>
      </c>
      <c r="AR57" s="112"/>
      <c r="AS57" s="113">
        <v>0</v>
      </c>
      <c r="AT57" s="114">
        <f>ROUND(SUM(AV57:AW57),2)</f>
        <v>0</v>
      </c>
      <c r="AU57" s="115">
        <f>'03 - VRN'!P80</f>
        <v>0</v>
      </c>
      <c r="AV57" s="114">
        <f>'03 - VRN'!J33</f>
        <v>0</v>
      </c>
      <c r="AW57" s="114">
        <f>'03 - VRN'!J34</f>
        <v>0</v>
      </c>
      <c r="AX57" s="114">
        <f>'03 - VRN'!J35</f>
        <v>0</v>
      </c>
      <c r="AY57" s="114">
        <f>'03 - VRN'!J36</f>
        <v>0</v>
      </c>
      <c r="AZ57" s="114">
        <f>'03 - VRN'!F33</f>
        <v>0</v>
      </c>
      <c r="BA57" s="114">
        <f>'03 - VRN'!F34</f>
        <v>0</v>
      </c>
      <c r="BB57" s="114">
        <f>'03 - VRN'!F35</f>
        <v>0</v>
      </c>
      <c r="BC57" s="114">
        <f>'03 - VRN'!F36</f>
        <v>0</v>
      </c>
      <c r="BD57" s="116">
        <f>'03 - VRN'!F37</f>
        <v>0</v>
      </c>
      <c r="BT57" s="117" t="s">
        <v>77</v>
      </c>
      <c r="BV57" s="117" t="s">
        <v>71</v>
      </c>
      <c r="BW57" s="117" t="s">
        <v>85</v>
      </c>
      <c r="BX57" s="117" t="s">
        <v>5</v>
      </c>
      <c r="CL57" s="117" t="s">
        <v>1</v>
      </c>
      <c r="CM57" s="117" t="s">
        <v>79</v>
      </c>
    </row>
    <row r="58" s="5" customFormat="1" ht="16.5" customHeight="1">
      <c r="A58" s="105" t="s">
        <v>73</v>
      </c>
      <c r="B58" s="106"/>
      <c r="C58" s="107"/>
      <c r="D58" s="108" t="s">
        <v>86</v>
      </c>
      <c r="E58" s="108"/>
      <c r="F58" s="108"/>
      <c r="G58" s="108"/>
      <c r="H58" s="108"/>
      <c r="I58" s="109"/>
      <c r="J58" s="108" t="s">
        <v>87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'04 - DSPS'!J30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76</v>
      </c>
      <c r="AR58" s="112"/>
      <c r="AS58" s="118">
        <v>0</v>
      </c>
      <c r="AT58" s="119">
        <f>ROUND(SUM(AV58:AW58),2)</f>
        <v>0</v>
      </c>
      <c r="AU58" s="120">
        <f>'04 - DSPS'!P80</f>
        <v>0</v>
      </c>
      <c r="AV58" s="119">
        <f>'04 - DSPS'!J33</f>
        <v>0</v>
      </c>
      <c r="AW58" s="119">
        <f>'04 - DSPS'!J34</f>
        <v>0</v>
      </c>
      <c r="AX58" s="119">
        <f>'04 - DSPS'!J35</f>
        <v>0</v>
      </c>
      <c r="AY58" s="119">
        <f>'04 - DSPS'!J36</f>
        <v>0</v>
      </c>
      <c r="AZ58" s="119">
        <f>'04 - DSPS'!F33</f>
        <v>0</v>
      </c>
      <c r="BA58" s="119">
        <f>'04 - DSPS'!F34</f>
        <v>0</v>
      </c>
      <c r="BB58" s="119">
        <f>'04 - DSPS'!F35</f>
        <v>0</v>
      </c>
      <c r="BC58" s="119">
        <f>'04 - DSPS'!F36</f>
        <v>0</v>
      </c>
      <c r="BD58" s="121">
        <f>'04 - DSPS'!F37</f>
        <v>0</v>
      </c>
      <c r="BT58" s="117" t="s">
        <v>77</v>
      </c>
      <c r="BV58" s="117" t="s">
        <v>71</v>
      </c>
      <c r="BW58" s="117" t="s">
        <v>88</v>
      </c>
      <c r="BX58" s="117" t="s">
        <v>5</v>
      </c>
      <c r="CL58" s="117" t="s">
        <v>1</v>
      </c>
      <c r="CM58" s="117" t="s">
        <v>79</v>
      </c>
    </row>
    <row r="59" s="1" customFormat="1" ht="30" customHeight="1"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</row>
    <row r="60" s="1" customFormat="1" ht="6.96" customHeight="1"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1"/>
    </row>
  </sheetData>
  <sheetProtection sheet="1" formatColumns="0" formatRows="0" objects="1" scenarios="1" spinCount="100000" saltValue="ayk+0C+t22egTn60eySk4tRv7356mS7J3lVNz3tPW5h0YfW238HB9TP9IhaOFc7LXWX+CVUzrIgjmtY0W0vOlA==" hashValue="rmM56zsJTevehLgyfMM1TT2Ffk7U8jiKllcx4hqY/2daQMAbfSimCOcY6PpZ4nWMfo5/sA639lhEs9/fTiQLtA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01 - Oprava železničního ...'!C2" display="/"/>
    <hyperlink ref="A56" location="'02 - Oprava žel svršku v ...'!C2" display="/"/>
    <hyperlink ref="A57" location="'03 - VRN'!C2" display="/"/>
    <hyperlink ref="A58" location="'04 - DSPS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78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53-Oprava traťového úseku Jeneč - Rudná u Prahy</v>
      </c>
      <c r="F7" s="127"/>
      <c r="G7" s="127"/>
      <c r="H7" s="127"/>
      <c r="L7" s="18"/>
    </row>
    <row r="8" s="1" customFormat="1" ht="12" customHeight="1">
      <c r="B8" s="41"/>
      <c r="D8" s="127" t="s">
        <v>90</v>
      </c>
      <c r="I8" s="129"/>
      <c r="L8" s="41"/>
    </row>
    <row r="9" s="1" customFormat="1" ht="36.96" customHeight="1">
      <c r="B9" s="41"/>
      <c r="E9" s="130" t="s">
        <v>91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6. 5. 2019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1</v>
      </c>
      <c r="L14" s="41"/>
    </row>
    <row r="15" s="1" customFormat="1" ht="18" customHeight="1">
      <c r="B15" s="41"/>
      <c r="E15" s="15" t="s">
        <v>26</v>
      </c>
      <c r="I15" s="131" t="s">
        <v>27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">
        <v>1</v>
      </c>
      <c r="L23" s="41"/>
    </row>
    <row r="24" s="1" customFormat="1" ht="18" customHeight="1">
      <c r="B24" s="41"/>
      <c r="E24" s="15" t="s">
        <v>33</v>
      </c>
      <c r="I24" s="131" t="s">
        <v>27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34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35</v>
      </c>
      <c r="I30" s="129"/>
      <c r="J30" s="138">
        <f>ROUND(J83,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37</v>
      </c>
      <c r="I32" s="140" t="s">
        <v>36</v>
      </c>
      <c r="J32" s="139" t="s">
        <v>38</v>
      </c>
      <c r="L32" s="41"/>
    </row>
    <row r="33" s="1" customFormat="1" ht="14.4" customHeight="1">
      <c r="B33" s="41"/>
      <c r="D33" s="127" t="s">
        <v>39</v>
      </c>
      <c r="E33" s="127" t="s">
        <v>40</v>
      </c>
      <c r="F33" s="141">
        <f>ROUND((SUM(BE83:BE205)),  2)</f>
        <v>0</v>
      </c>
      <c r="I33" s="142">
        <v>0.20999999999999999</v>
      </c>
      <c r="J33" s="141">
        <f>ROUND(((SUM(BE83:BE205))*I33),  2)</f>
        <v>0</v>
      </c>
      <c r="L33" s="41"/>
    </row>
    <row r="34" s="1" customFormat="1" ht="14.4" customHeight="1">
      <c r="B34" s="41"/>
      <c r="E34" s="127" t="s">
        <v>41</v>
      </c>
      <c r="F34" s="141">
        <f>ROUND((SUM(BF83:BF205)),  2)</f>
        <v>0</v>
      </c>
      <c r="I34" s="142">
        <v>0.14999999999999999</v>
      </c>
      <c r="J34" s="141">
        <f>ROUND(((SUM(BF83:BF205))*I34),  2)</f>
        <v>0</v>
      </c>
      <c r="L34" s="41"/>
    </row>
    <row r="35" hidden="1" s="1" customFormat="1" ht="14.4" customHeight="1">
      <c r="B35" s="41"/>
      <c r="E35" s="127" t="s">
        <v>42</v>
      </c>
      <c r="F35" s="141">
        <f>ROUND((SUM(BG83:BG205)),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43</v>
      </c>
      <c r="F36" s="141">
        <f>ROUND((SUM(BH83:BH205)),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44</v>
      </c>
      <c r="F37" s="141">
        <f>ROUND((SUM(BI83:BI205)),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45</v>
      </c>
      <c r="E39" s="145"/>
      <c r="F39" s="145"/>
      <c r="G39" s="146" t="s">
        <v>46</v>
      </c>
      <c r="H39" s="147" t="s">
        <v>47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92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53-Oprava traťového úseku Jeneč - Rudná u Prahy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01 - Oprava železničního svršku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6. 5. 2019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Ing. Aleš Bednář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>Jan Marušák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93</v>
      </c>
      <c r="D57" s="159"/>
      <c r="E57" s="159"/>
      <c r="F57" s="159"/>
      <c r="G57" s="159"/>
      <c r="H57" s="159"/>
      <c r="I57" s="160"/>
      <c r="J57" s="161" t="s">
        <v>94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95</v>
      </c>
      <c r="D59" s="37"/>
      <c r="E59" s="37"/>
      <c r="F59" s="37"/>
      <c r="G59" s="37"/>
      <c r="H59" s="37"/>
      <c r="I59" s="129"/>
      <c r="J59" s="96">
        <f>J83</f>
        <v>0</v>
      </c>
      <c r="K59" s="37"/>
      <c r="L59" s="41"/>
      <c r="AU59" s="15" t="s">
        <v>96</v>
      </c>
    </row>
    <row r="60" s="7" customFormat="1" ht="24.96" customHeight="1">
      <c r="B60" s="163"/>
      <c r="C60" s="164"/>
      <c r="D60" s="165" t="s">
        <v>97</v>
      </c>
      <c r="E60" s="166"/>
      <c r="F60" s="166"/>
      <c r="G60" s="166"/>
      <c r="H60" s="166"/>
      <c r="I60" s="167"/>
      <c r="J60" s="168">
        <f>J84</f>
        <v>0</v>
      </c>
      <c r="K60" s="164"/>
      <c r="L60" s="169"/>
    </row>
    <row r="61" s="8" customFormat="1" ht="19.92" customHeight="1">
      <c r="B61" s="170"/>
      <c r="C61" s="171"/>
      <c r="D61" s="172" t="s">
        <v>98</v>
      </c>
      <c r="E61" s="173"/>
      <c r="F61" s="173"/>
      <c r="G61" s="173"/>
      <c r="H61" s="173"/>
      <c r="I61" s="174"/>
      <c r="J61" s="175">
        <f>J85</f>
        <v>0</v>
      </c>
      <c r="K61" s="171"/>
      <c r="L61" s="176"/>
    </row>
    <row r="62" s="7" customFormat="1" ht="24.96" customHeight="1">
      <c r="B62" s="163"/>
      <c r="C62" s="164"/>
      <c r="D62" s="165" t="s">
        <v>99</v>
      </c>
      <c r="E62" s="166"/>
      <c r="F62" s="166"/>
      <c r="G62" s="166"/>
      <c r="H62" s="166"/>
      <c r="I62" s="167"/>
      <c r="J62" s="168">
        <f>J182</f>
        <v>0</v>
      </c>
      <c r="K62" s="164"/>
      <c r="L62" s="169"/>
    </row>
    <row r="63" s="7" customFormat="1" ht="24.96" customHeight="1">
      <c r="B63" s="163"/>
      <c r="C63" s="164"/>
      <c r="D63" s="165" t="s">
        <v>100</v>
      </c>
      <c r="E63" s="166"/>
      <c r="F63" s="166"/>
      <c r="G63" s="166"/>
      <c r="H63" s="166"/>
      <c r="I63" s="167"/>
      <c r="J63" s="168">
        <f>J202</f>
        <v>0</v>
      </c>
      <c r="K63" s="164"/>
      <c r="L63" s="169"/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29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53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56"/>
      <c r="J69" s="58"/>
      <c r="K69" s="58"/>
      <c r="L69" s="41"/>
    </row>
    <row r="70" s="1" customFormat="1" ht="24.96" customHeight="1">
      <c r="B70" s="36"/>
      <c r="C70" s="21" t="s">
        <v>101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157" t="str">
        <f>E7</f>
        <v>53-Oprava traťového úseku Jeneč - Rudná u Prahy</v>
      </c>
      <c r="F73" s="30"/>
      <c r="G73" s="30"/>
      <c r="H73" s="30"/>
      <c r="I73" s="129"/>
      <c r="J73" s="37"/>
      <c r="K73" s="37"/>
      <c r="L73" s="41"/>
    </row>
    <row r="74" s="1" customFormat="1" ht="12" customHeight="1">
      <c r="B74" s="36"/>
      <c r="C74" s="30" t="s">
        <v>90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6.5" customHeight="1">
      <c r="B75" s="36"/>
      <c r="C75" s="37"/>
      <c r="D75" s="37"/>
      <c r="E75" s="62" t="str">
        <f>E9</f>
        <v>01 - Oprava železničního svršku</v>
      </c>
      <c r="F75" s="37"/>
      <c r="G75" s="37"/>
      <c r="H75" s="37"/>
      <c r="I75" s="129"/>
      <c r="J75" s="37"/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2" customHeight="1">
      <c r="B77" s="36"/>
      <c r="C77" s="30" t="s">
        <v>20</v>
      </c>
      <c r="D77" s="37"/>
      <c r="E77" s="37"/>
      <c r="F77" s="25" t="str">
        <f>F12</f>
        <v xml:space="preserve"> </v>
      </c>
      <c r="G77" s="37"/>
      <c r="H77" s="37"/>
      <c r="I77" s="131" t="s">
        <v>22</v>
      </c>
      <c r="J77" s="65" t="str">
        <f>IF(J12="","",J12)</f>
        <v>6. 5. 2019</v>
      </c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3.65" customHeight="1">
      <c r="B79" s="36"/>
      <c r="C79" s="30" t="s">
        <v>24</v>
      </c>
      <c r="D79" s="37"/>
      <c r="E79" s="37"/>
      <c r="F79" s="25" t="str">
        <f>E15</f>
        <v>Ing. Aleš Bednář</v>
      </c>
      <c r="G79" s="37"/>
      <c r="H79" s="37"/>
      <c r="I79" s="131" t="s">
        <v>30</v>
      </c>
      <c r="J79" s="34" t="str">
        <f>E21</f>
        <v xml:space="preserve"> </v>
      </c>
      <c r="K79" s="37"/>
      <c r="L79" s="41"/>
    </row>
    <row r="80" s="1" customFormat="1" ht="13.65" customHeight="1">
      <c r="B80" s="36"/>
      <c r="C80" s="30" t="s">
        <v>28</v>
      </c>
      <c r="D80" s="37"/>
      <c r="E80" s="37"/>
      <c r="F80" s="25" t="str">
        <f>IF(E18="","",E18)</f>
        <v>Vyplň údaj</v>
      </c>
      <c r="G80" s="37"/>
      <c r="H80" s="37"/>
      <c r="I80" s="131" t="s">
        <v>32</v>
      </c>
      <c r="J80" s="34" t="str">
        <f>E24</f>
        <v>Jan Marušák</v>
      </c>
      <c r="K80" s="37"/>
      <c r="L80" s="41"/>
    </row>
    <row r="81" s="1" customFormat="1" ht="10.32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9" customFormat="1" ht="29.28" customHeight="1">
      <c r="B82" s="177"/>
      <c r="C82" s="178" t="s">
        <v>102</v>
      </c>
      <c r="D82" s="179" t="s">
        <v>54</v>
      </c>
      <c r="E82" s="179" t="s">
        <v>50</v>
      </c>
      <c r="F82" s="179" t="s">
        <v>51</v>
      </c>
      <c r="G82" s="179" t="s">
        <v>103</v>
      </c>
      <c r="H82" s="179" t="s">
        <v>104</v>
      </c>
      <c r="I82" s="180" t="s">
        <v>105</v>
      </c>
      <c r="J82" s="179" t="s">
        <v>94</v>
      </c>
      <c r="K82" s="181" t="s">
        <v>106</v>
      </c>
      <c r="L82" s="182"/>
      <c r="M82" s="86" t="s">
        <v>1</v>
      </c>
      <c r="N82" s="87" t="s">
        <v>39</v>
      </c>
      <c r="O82" s="87" t="s">
        <v>107</v>
      </c>
      <c r="P82" s="87" t="s">
        <v>108</v>
      </c>
      <c r="Q82" s="87" t="s">
        <v>109</v>
      </c>
      <c r="R82" s="87" t="s">
        <v>110</v>
      </c>
      <c r="S82" s="87" t="s">
        <v>111</v>
      </c>
      <c r="T82" s="88" t="s">
        <v>112</v>
      </c>
    </row>
    <row r="83" s="1" customFormat="1" ht="22.8" customHeight="1">
      <c r="B83" s="36"/>
      <c r="C83" s="93" t="s">
        <v>113</v>
      </c>
      <c r="D83" s="37"/>
      <c r="E83" s="37"/>
      <c r="F83" s="37"/>
      <c r="G83" s="37"/>
      <c r="H83" s="37"/>
      <c r="I83" s="129"/>
      <c r="J83" s="183">
        <f>BK83</f>
        <v>0</v>
      </c>
      <c r="K83" s="37"/>
      <c r="L83" s="41"/>
      <c r="M83" s="89"/>
      <c r="N83" s="90"/>
      <c r="O83" s="90"/>
      <c r="P83" s="184">
        <f>P84+P182+P202</f>
        <v>0</v>
      </c>
      <c r="Q83" s="90"/>
      <c r="R83" s="184">
        <f>R84+R182+R202</f>
        <v>6667.1349199999995</v>
      </c>
      <c r="S83" s="90"/>
      <c r="T83" s="185">
        <f>T84+T182+T202</f>
        <v>0</v>
      </c>
      <c r="AT83" s="15" t="s">
        <v>68</v>
      </c>
      <c r="AU83" s="15" t="s">
        <v>96</v>
      </c>
      <c r="BK83" s="186">
        <f>BK84+BK182+BK202</f>
        <v>0</v>
      </c>
    </row>
    <row r="84" s="10" customFormat="1" ht="25.92" customHeight="1">
      <c r="B84" s="187"/>
      <c r="C84" s="188"/>
      <c r="D84" s="189" t="s">
        <v>68</v>
      </c>
      <c r="E84" s="190" t="s">
        <v>114</v>
      </c>
      <c r="F84" s="190" t="s">
        <v>115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6667.1349199999995</v>
      </c>
      <c r="S84" s="195"/>
      <c r="T84" s="197">
        <f>T85</f>
        <v>0</v>
      </c>
      <c r="AR84" s="198" t="s">
        <v>77</v>
      </c>
      <c r="AT84" s="199" t="s">
        <v>68</v>
      </c>
      <c r="AU84" s="199" t="s">
        <v>69</v>
      </c>
      <c r="AY84" s="198" t="s">
        <v>116</v>
      </c>
      <c r="BK84" s="200">
        <f>BK85</f>
        <v>0</v>
      </c>
    </row>
    <row r="85" s="10" customFormat="1" ht="22.8" customHeight="1">
      <c r="B85" s="187"/>
      <c r="C85" s="188"/>
      <c r="D85" s="189" t="s">
        <v>68</v>
      </c>
      <c r="E85" s="201" t="s">
        <v>117</v>
      </c>
      <c r="F85" s="201" t="s">
        <v>118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SUM(P86:P181)</f>
        <v>0</v>
      </c>
      <c r="Q85" s="195"/>
      <c r="R85" s="196">
        <f>SUM(R86:R181)</f>
        <v>6667.1349199999995</v>
      </c>
      <c r="S85" s="195"/>
      <c r="T85" s="197">
        <f>SUM(T86:T181)</f>
        <v>0</v>
      </c>
      <c r="AR85" s="198" t="s">
        <v>77</v>
      </c>
      <c r="AT85" s="199" t="s">
        <v>68</v>
      </c>
      <c r="AU85" s="199" t="s">
        <v>77</v>
      </c>
      <c r="AY85" s="198" t="s">
        <v>116</v>
      </c>
      <c r="BK85" s="200">
        <f>SUM(BK86:BK181)</f>
        <v>0</v>
      </c>
    </row>
    <row r="86" s="1" customFormat="1" ht="22.5" customHeight="1">
      <c r="B86" s="36"/>
      <c r="C86" s="203" t="s">
        <v>77</v>
      </c>
      <c r="D86" s="203" t="s">
        <v>119</v>
      </c>
      <c r="E86" s="204" t="s">
        <v>120</v>
      </c>
      <c r="F86" s="205" t="s">
        <v>121</v>
      </c>
      <c r="G86" s="206" t="s">
        <v>122</v>
      </c>
      <c r="H86" s="207">
        <v>400</v>
      </c>
      <c r="I86" s="208"/>
      <c r="J86" s="209">
        <f>ROUND(I86*H86,2)</f>
        <v>0</v>
      </c>
      <c r="K86" s="205" t="s">
        <v>1</v>
      </c>
      <c r="L86" s="41"/>
      <c r="M86" s="210" t="s">
        <v>1</v>
      </c>
      <c r="N86" s="211" t="s">
        <v>40</v>
      </c>
      <c r="O86" s="77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15" t="s">
        <v>123</v>
      </c>
      <c r="AT86" s="15" t="s">
        <v>119</v>
      </c>
      <c r="AU86" s="15" t="s">
        <v>79</v>
      </c>
      <c r="AY86" s="15" t="s">
        <v>116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5" t="s">
        <v>77</v>
      </c>
      <c r="BK86" s="214">
        <f>ROUND(I86*H86,2)</f>
        <v>0</v>
      </c>
      <c r="BL86" s="15" t="s">
        <v>123</v>
      </c>
      <c r="BM86" s="15" t="s">
        <v>124</v>
      </c>
    </row>
    <row r="87" s="11" customFormat="1">
      <c r="B87" s="215"/>
      <c r="C87" s="216"/>
      <c r="D87" s="217" t="s">
        <v>125</v>
      </c>
      <c r="E87" s="218" t="s">
        <v>1</v>
      </c>
      <c r="F87" s="219" t="s">
        <v>126</v>
      </c>
      <c r="G87" s="216"/>
      <c r="H87" s="220">
        <v>200</v>
      </c>
      <c r="I87" s="221"/>
      <c r="J87" s="216"/>
      <c r="K87" s="216"/>
      <c r="L87" s="222"/>
      <c r="M87" s="223"/>
      <c r="N87" s="224"/>
      <c r="O87" s="224"/>
      <c r="P87" s="224"/>
      <c r="Q87" s="224"/>
      <c r="R87" s="224"/>
      <c r="S87" s="224"/>
      <c r="T87" s="225"/>
      <c r="AT87" s="226" t="s">
        <v>125</v>
      </c>
      <c r="AU87" s="226" t="s">
        <v>79</v>
      </c>
      <c r="AV87" s="11" t="s">
        <v>79</v>
      </c>
      <c r="AW87" s="11" t="s">
        <v>31</v>
      </c>
      <c r="AX87" s="11" t="s">
        <v>69</v>
      </c>
      <c r="AY87" s="226" t="s">
        <v>116</v>
      </c>
    </row>
    <row r="88" s="11" customFormat="1">
      <c r="B88" s="215"/>
      <c r="C88" s="216"/>
      <c r="D88" s="217" t="s">
        <v>125</v>
      </c>
      <c r="E88" s="218" t="s">
        <v>1</v>
      </c>
      <c r="F88" s="219" t="s">
        <v>126</v>
      </c>
      <c r="G88" s="216"/>
      <c r="H88" s="220">
        <v>200</v>
      </c>
      <c r="I88" s="221"/>
      <c r="J88" s="216"/>
      <c r="K88" s="216"/>
      <c r="L88" s="222"/>
      <c r="M88" s="223"/>
      <c r="N88" s="224"/>
      <c r="O88" s="224"/>
      <c r="P88" s="224"/>
      <c r="Q88" s="224"/>
      <c r="R88" s="224"/>
      <c r="S88" s="224"/>
      <c r="T88" s="225"/>
      <c r="AT88" s="226" t="s">
        <v>125</v>
      </c>
      <c r="AU88" s="226" t="s">
        <v>79</v>
      </c>
      <c r="AV88" s="11" t="s">
        <v>79</v>
      </c>
      <c r="AW88" s="11" t="s">
        <v>31</v>
      </c>
      <c r="AX88" s="11" t="s">
        <v>69</v>
      </c>
      <c r="AY88" s="226" t="s">
        <v>116</v>
      </c>
    </row>
    <row r="89" s="12" customFormat="1">
      <c r="B89" s="227"/>
      <c r="C89" s="228"/>
      <c r="D89" s="217" t="s">
        <v>125</v>
      </c>
      <c r="E89" s="229" t="s">
        <v>1</v>
      </c>
      <c r="F89" s="230" t="s">
        <v>127</v>
      </c>
      <c r="G89" s="228"/>
      <c r="H89" s="231">
        <v>400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AT89" s="237" t="s">
        <v>125</v>
      </c>
      <c r="AU89" s="237" t="s">
        <v>79</v>
      </c>
      <c r="AV89" s="12" t="s">
        <v>123</v>
      </c>
      <c r="AW89" s="12" t="s">
        <v>31</v>
      </c>
      <c r="AX89" s="12" t="s">
        <v>77</v>
      </c>
      <c r="AY89" s="237" t="s">
        <v>116</v>
      </c>
    </row>
    <row r="90" s="1" customFormat="1" ht="33.75" customHeight="1">
      <c r="B90" s="36"/>
      <c r="C90" s="203" t="s">
        <v>79</v>
      </c>
      <c r="D90" s="203" t="s">
        <v>119</v>
      </c>
      <c r="E90" s="204" t="s">
        <v>128</v>
      </c>
      <c r="F90" s="205" t="s">
        <v>129</v>
      </c>
      <c r="G90" s="206" t="s">
        <v>122</v>
      </c>
      <c r="H90" s="207">
        <v>4865</v>
      </c>
      <c r="I90" s="208"/>
      <c r="J90" s="209">
        <f>ROUND(I90*H90,2)</f>
        <v>0</v>
      </c>
      <c r="K90" s="205" t="s">
        <v>1</v>
      </c>
      <c r="L90" s="41"/>
      <c r="M90" s="210" t="s">
        <v>1</v>
      </c>
      <c r="N90" s="211" t="s">
        <v>40</v>
      </c>
      <c r="O90" s="77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5" t="s">
        <v>123</v>
      </c>
      <c r="AT90" s="15" t="s">
        <v>119</v>
      </c>
      <c r="AU90" s="15" t="s">
        <v>79</v>
      </c>
      <c r="AY90" s="15" t="s">
        <v>116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77</v>
      </c>
      <c r="BK90" s="214">
        <f>ROUND(I90*H90,2)</f>
        <v>0</v>
      </c>
      <c r="BL90" s="15" t="s">
        <v>123</v>
      </c>
      <c r="BM90" s="15" t="s">
        <v>130</v>
      </c>
    </row>
    <row r="91" s="11" customFormat="1">
      <c r="B91" s="215"/>
      <c r="C91" s="216"/>
      <c r="D91" s="217" t="s">
        <v>125</v>
      </c>
      <c r="E91" s="218" t="s">
        <v>1</v>
      </c>
      <c r="F91" s="219" t="s">
        <v>131</v>
      </c>
      <c r="G91" s="216"/>
      <c r="H91" s="220">
        <v>4865</v>
      </c>
      <c r="I91" s="221"/>
      <c r="J91" s="216"/>
      <c r="K91" s="216"/>
      <c r="L91" s="222"/>
      <c r="M91" s="223"/>
      <c r="N91" s="224"/>
      <c r="O91" s="224"/>
      <c r="P91" s="224"/>
      <c r="Q91" s="224"/>
      <c r="R91" s="224"/>
      <c r="S91" s="224"/>
      <c r="T91" s="225"/>
      <c r="AT91" s="226" t="s">
        <v>125</v>
      </c>
      <c r="AU91" s="226" t="s">
        <v>79</v>
      </c>
      <c r="AV91" s="11" t="s">
        <v>79</v>
      </c>
      <c r="AW91" s="11" t="s">
        <v>31</v>
      </c>
      <c r="AX91" s="11" t="s">
        <v>69</v>
      </c>
      <c r="AY91" s="226" t="s">
        <v>116</v>
      </c>
    </row>
    <row r="92" s="1" customFormat="1" ht="67.5" customHeight="1">
      <c r="B92" s="36"/>
      <c r="C92" s="203" t="s">
        <v>132</v>
      </c>
      <c r="D92" s="203" t="s">
        <v>119</v>
      </c>
      <c r="E92" s="204" t="s">
        <v>133</v>
      </c>
      <c r="F92" s="205" t="s">
        <v>134</v>
      </c>
      <c r="G92" s="206" t="s">
        <v>135</v>
      </c>
      <c r="H92" s="207">
        <v>1.1499999999999999</v>
      </c>
      <c r="I92" s="208"/>
      <c r="J92" s="209">
        <f>ROUND(I92*H92,2)</f>
        <v>0</v>
      </c>
      <c r="K92" s="205" t="s">
        <v>136</v>
      </c>
      <c r="L92" s="41"/>
      <c r="M92" s="210" t="s">
        <v>1</v>
      </c>
      <c r="N92" s="211" t="s">
        <v>40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5" t="s">
        <v>123</v>
      </c>
      <c r="AT92" s="15" t="s">
        <v>119</v>
      </c>
      <c r="AU92" s="15" t="s">
        <v>79</v>
      </c>
      <c r="AY92" s="15" t="s">
        <v>116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77</v>
      </c>
      <c r="BK92" s="214">
        <f>ROUND(I92*H92,2)</f>
        <v>0</v>
      </c>
      <c r="BL92" s="15" t="s">
        <v>123</v>
      </c>
      <c r="BM92" s="15" t="s">
        <v>137</v>
      </c>
    </row>
    <row r="93" s="11" customFormat="1">
      <c r="B93" s="215"/>
      <c r="C93" s="216"/>
      <c r="D93" s="217" t="s">
        <v>125</v>
      </c>
      <c r="E93" s="218" t="s">
        <v>1</v>
      </c>
      <c r="F93" s="219" t="s">
        <v>138</v>
      </c>
      <c r="G93" s="216"/>
      <c r="H93" s="220">
        <v>1.1499999999999999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125</v>
      </c>
      <c r="AU93" s="226" t="s">
        <v>79</v>
      </c>
      <c r="AV93" s="11" t="s">
        <v>79</v>
      </c>
      <c r="AW93" s="11" t="s">
        <v>31</v>
      </c>
      <c r="AX93" s="11" t="s">
        <v>69</v>
      </c>
      <c r="AY93" s="226" t="s">
        <v>116</v>
      </c>
    </row>
    <row r="94" s="12" customFormat="1">
      <c r="B94" s="227"/>
      <c r="C94" s="228"/>
      <c r="D94" s="217" t="s">
        <v>125</v>
      </c>
      <c r="E94" s="229" t="s">
        <v>1</v>
      </c>
      <c r="F94" s="230" t="s">
        <v>127</v>
      </c>
      <c r="G94" s="228"/>
      <c r="H94" s="231">
        <v>1.1499999999999999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AT94" s="237" t="s">
        <v>125</v>
      </c>
      <c r="AU94" s="237" t="s">
        <v>79</v>
      </c>
      <c r="AV94" s="12" t="s">
        <v>123</v>
      </c>
      <c r="AW94" s="12" t="s">
        <v>31</v>
      </c>
      <c r="AX94" s="12" t="s">
        <v>77</v>
      </c>
      <c r="AY94" s="237" t="s">
        <v>116</v>
      </c>
    </row>
    <row r="95" s="1" customFormat="1" ht="33.75" customHeight="1">
      <c r="B95" s="36"/>
      <c r="C95" s="203" t="s">
        <v>123</v>
      </c>
      <c r="D95" s="203" t="s">
        <v>119</v>
      </c>
      <c r="E95" s="204" t="s">
        <v>139</v>
      </c>
      <c r="F95" s="205" t="s">
        <v>140</v>
      </c>
      <c r="G95" s="206" t="s">
        <v>141</v>
      </c>
      <c r="H95" s="207">
        <v>3345</v>
      </c>
      <c r="I95" s="208"/>
      <c r="J95" s="209">
        <f>ROUND(I95*H95,2)</f>
        <v>0</v>
      </c>
      <c r="K95" s="205" t="s">
        <v>1</v>
      </c>
      <c r="L95" s="41"/>
      <c r="M95" s="210" t="s">
        <v>1</v>
      </c>
      <c r="N95" s="211" t="s">
        <v>40</v>
      </c>
      <c r="O95" s="7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5" t="s">
        <v>123</v>
      </c>
      <c r="AT95" s="15" t="s">
        <v>119</v>
      </c>
      <c r="AU95" s="15" t="s">
        <v>79</v>
      </c>
      <c r="AY95" s="15" t="s">
        <v>116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77</v>
      </c>
      <c r="BK95" s="214">
        <f>ROUND(I95*H95,2)</f>
        <v>0</v>
      </c>
      <c r="BL95" s="15" t="s">
        <v>123</v>
      </c>
      <c r="BM95" s="15" t="s">
        <v>142</v>
      </c>
    </row>
    <row r="96" s="11" customFormat="1">
      <c r="B96" s="215"/>
      <c r="C96" s="216"/>
      <c r="D96" s="217" t="s">
        <v>125</v>
      </c>
      <c r="E96" s="218" t="s">
        <v>1</v>
      </c>
      <c r="F96" s="219" t="s">
        <v>143</v>
      </c>
      <c r="G96" s="216"/>
      <c r="H96" s="220">
        <v>2780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125</v>
      </c>
      <c r="AU96" s="226" t="s">
        <v>79</v>
      </c>
      <c r="AV96" s="11" t="s">
        <v>79</v>
      </c>
      <c r="AW96" s="11" t="s">
        <v>31</v>
      </c>
      <c r="AX96" s="11" t="s">
        <v>69</v>
      </c>
      <c r="AY96" s="226" t="s">
        <v>116</v>
      </c>
    </row>
    <row r="97" s="11" customFormat="1">
      <c r="B97" s="215"/>
      <c r="C97" s="216"/>
      <c r="D97" s="217" t="s">
        <v>125</v>
      </c>
      <c r="E97" s="218" t="s">
        <v>1</v>
      </c>
      <c r="F97" s="219" t="s">
        <v>144</v>
      </c>
      <c r="G97" s="216"/>
      <c r="H97" s="220">
        <v>460</v>
      </c>
      <c r="I97" s="221"/>
      <c r="J97" s="216"/>
      <c r="K97" s="216"/>
      <c r="L97" s="222"/>
      <c r="M97" s="223"/>
      <c r="N97" s="224"/>
      <c r="O97" s="224"/>
      <c r="P97" s="224"/>
      <c r="Q97" s="224"/>
      <c r="R97" s="224"/>
      <c r="S97" s="224"/>
      <c r="T97" s="225"/>
      <c r="AT97" s="226" t="s">
        <v>125</v>
      </c>
      <c r="AU97" s="226" t="s">
        <v>79</v>
      </c>
      <c r="AV97" s="11" t="s">
        <v>79</v>
      </c>
      <c r="AW97" s="11" t="s">
        <v>31</v>
      </c>
      <c r="AX97" s="11" t="s">
        <v>69</v>
      </c>
      <c r="AY97" s="226" t="s">
        <v>116</v>
      </c>
    </row>
    <row r="98" s="11" customFormat="1">
      <c r="B98" s="215"/>
      <c r="C98" s="216"/>
      <c r="D98" s="217" t="s">
        <v>125</v>
      </c>
      <c r="E98" s="218" t="s">
        <v>1</v>
      </c>
      <c r="F98" s="219" t="s">
        <v>145</v>
      </c>
      <c r="G98" s="216"/>
      <c r="H98" s="220">
        <v>105</v>
      </c>
      <c r="I98" s="221"/>
      <c r="J98" s="216"/>
      <c r="K98" s="216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125</v>
      </c>
      <c r="AU98" s="226" t="s">
        <v>79</v>
      </c>
      <c r="AV98" s="11" t="s">
        <v>79</v>
      </c>
      <c r="AW98" s="11" t="s">
        <v>31</v>
      </c>
      <c r="AX98" s="11" t="s">
        <v>69</v>
      </c>
      <c r="AY98" s="226" t="s">
        <v>116</v>
      </c>
    </row>
    <row r="99" s="12" customFormat="1">
      <c r="B99" s="227"/>
      <c r="C99" s="228"/>
      <c r="D99" s="217" t="s">
        <v>125</v>
      </c>
      <c r="E99" s="229" t="s">
        <v>1</v>
      </c>
      <c r="F99" s="230" t="s">
        <v>127</v>
      </c>
      <c r="G99" s="228"/>
      <c r="H99" s="231">
        <v>3345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AT99" s="237" t="s">
        <v>125</v>
      </c>
      <c r="AU99" s="237" t="s">
        <v>79</v>
      </c>
      <c r="AV99" s="12" t="s">
        <v>123</v>
      </c>
      <c r="AW99" s="12" t="s">
        <v>31</v>
      </c>
      <c r="AX99" s="12" t="s">
        <v>77</v>
      </c>
      <c r="AY99" s="237" t="s">
        <v>116</v>
      </c>
    </row>
    <row r="100" s="1" customFormat="1" ht="16.5" customHeight="1">
      <c r="B100" s="36"/>
      <c r="C100" s="238" t="s">
        <v>117</v>
      </c>
      <c r="D100" s="238" t="s">
        <v>146</v>
      </c>
      <c r="E100" s="239" t="s">
        <v>147</v>
      </c>
      <c r="F100" s="240" t="s">
        <v>148</v>
      </c>
      <c r="G100" s="241" t="s">
        <v>149</v>
      </c>
      <c r="H100" s="242">
        <v>5832</v>
      </c>
      <c r="I100" s="243"/>
      <c r="J100" s="244">
        <f>ROUND(I100*H100,2)</f>
        <v>0</v>
      </c>
      <c r="K100" s="240" t="s">
        <v>1</v>
      </c>
      <c r="L100" s="245"/>
      <c r="M100" s="246" t="s">
        <v>1</v>
      </c>
      <c r="N100" s="247" t="s">
        <v>40</v>
      </c>
      <c r="O100" s="77"/>
      <c r="P100" s="212">
        <f>O100*H100</f>
        <v>0</v>
      </c>
      <c r="Q100" s="212">
        <v>1</v>
      </c>
      <c r="R100" s="212">
        <f>Q100*H100</f>
        <v>5832</v>
      </c>
      <c r="S100" s="212">
        <v>0</v>
      </c>
      <c r="T100" s="213">
        <f>S100*H100</f>
        <v>0</v>
      </c>
      <c r="AR100" s="15" t="s">
        <v>150</v>
      </c>
      <c r="AT100" s="15" t="s">
        <v>146</v>
      </c>
      <c r="AU100" s="15" t="s">
        <v>79</v>
      </c>
      <c r="AY100" s="15" t="s">
        <v>116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77</v>
      </c>
      <c r="BK100" s="214">
        <f>ROUND(I100*H100,2)</f>
        <v>0</v>
      </c>
      <c r="BL100" s="15" t="s">
        <v>123</v>
      </c>
      <c r="BM100" s="15" t="s">
        <v>151</v>
      </c>
    </row>
    <row r="101" s="11" customFormat="1">
      <c r="B101" s="215"/>
      <c r="C101" s="216"/>
      <c r="D101" s="217" t="s">
        <v>125</v>
      </c>
      <c r="E101" s="218" t="s">
        <v>1</v>
      </c>
      <c r="F101" s="219" t="s">
        <v>152</v>
      </c>
      <c r="G101" s="216"/>
      <c r="H101" s="220">
        <v>5004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125</v>
      </c>
      <c r="AU101" s="226" t="s">
        <v>79</v>
      </c>
      <c r="AV101" s="11" t="s">
        <v>79</v>
      </c>
      <c r="AW101" s="11" t="s">
        <v>31</v>
      </c>
      <c r="AX101" s="11" t="s">
        <v>69</v>
      </c>
      <c r="AY101" s="226" t="s">
        <v>116</v>
      </c>
    </row>
    <row r="102" s="11" customFormat="1">
      <c r="B102" s="215"/>
      <c r="C102" s="216"/>
      <c r="D102" s="217" t="s">
        <v>125</v>
      </c>
      <c r="E102" s="218" t="s">
        <v>1</v>
      </c>
      <c r="F102" s="219" t="s">
        <v>153</v>
      </c>
      <c r="G102" s="216"/>
      <c r="H102" s="220">
        <v>828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125</v>
      </c>
      <c r="AU102" s="226" t="s">
        <v>79</v>
      </c>
      <c r="AV102" s="11" t="s">
        <v>79</v>
      </c>
      <c r="AW102" s="11" t="s">
        <v>31</v>
      </c>
      <c r="AX102" s="11" t="s">
        <v>69</v>
      </c>
      <c r="AY102" s="226" t="s">
        <v>116</v>
      </c>
    </row>
    <row r="103" s="12" customFormat="1">
      <c r="B103" s="227"/>
      <c r="C103" s="228"/>
      <c r="D103" s="217" t="s">
        <v>125</v>
      </c>
      <c r="E103" s="229" t="s">
        <v>1</v>
      </c>
      <c r="F103" s="230" t="s">
        <v>127</v>
      </c>
      <c r="G103" s="228"/>
      <c r="H103" s="231">
        <v>5832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AT103" s="237" t="s">
        <v>125</v>
      </c>
      <c r="AU103" s="237" t="s">
        <v>79</v>
      </c>
      <c r="AV103" s="12" t="s">
        <v>123</v>
      </c>
      <c r="AW103" s="12" t="s">
        <v>31</v>
      </c>
      <c r="AX103" s="12" t="s">
        <v>77</v>
      </c>
      <c r="AY103" s="237" t="s">
        <v>116</v>
      </c>
    </row>
    <row r="104" s="1" customFormat="1" ht="22.5" customHeight="1">
      <c r="B104" s="36"/>
      <c r="C104" s="238" t="s">
        <v>154</v>
      </c>
      <c r="D104" s="238" t="s">
        <v>146</v>
      </c>
      <c r="E104" s="239" t="s">
        <v>155</v>
      </c>
      <c r="F104" s="240" t="s">
        <v>156</v>
      </c>
      <c r="G104" s="241" t="s">
        <v>157</v>
      </c>
      <c r="H104" s="242">
        <v>2113</v>
      </c>
      <c r="I104" s="243"/>
      <c r="J104" s="244">
        <f>ROUND(I104*H104,2)</f>
        <v>0</v>
      </c>
      <c r="K104" s="240" t="s">
        <v>136</v>
      </c>
      <c r="L104" s="245"/>
      <c r="M104" s="246" t="s">
        <v>1</v>
      </c>
      <c r="N104" s="247" t="s">
        <v>40</v>
      </c>
      <c r="O104" s="77"/>
      <c r="P104" s="212">
        <f>O104*H104</f>
        <v>0</v>
      </c>
      <c r="Q104" s="212">
        <v>0.32700000000000001</v>
      </c>
      <c r="R104" s="212">
        <f>Q104*H104</f>
        <v>690.95100000000002</v>
      </c>
      <c r="S104" s="212">
        <v>0</v>
      </c>
      <c r="T104" s="213">
        <f>S104*H104</f>
        <v>0</v>
      </c>
      <c r="AR104" s="15" t="s">
        <v>150</v>
      </c>
      <c r="AT104" s="15" t="s">
        <v>146</v>
      </c>
      <c r="AU104" s="15" t="s">
        <v>79</v>
      </c>
      <c r="AY104" s="15" t="s">
        <v>116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77</v>
      </c>
      <c r="BK104" s="214">
        <f>ROUND(I104*H104,2)</f>
        <v>0</v>
      </c>
      <c r="BL104" s="15" t="s">
        <v>123</v>
      </c>
      <c r="BM104" s="15" t="s">
        <v>158</v>
      </c>
    </row>
    <row r="105" s="13" customFormat="1">
      <c r="B105" s="248"/>
      <c r="C105" s="249"/>
      <c r="D105" s="217" t="s">
        <v>125</v>
      </c>
      <c r="E105" s="250" t="s">
        <v>1</v>
      </c>
      <c r="F105" s="251" t="s">
        <v>159</v>
      </c>
      <c r="G105" s="249"/>
      <c r="H105" s="250" t="s">
        <v>1</v>
      </c>
      <c r="I105" s="252"/>
      <c r="J105" s="249"/>
      <c r="K105" s="249"/>
      <c r="L105" s="253"/>
      <c r="M105" s="254"/>
      <c r="N105" s="255"/>
      <c r="O105" s="255"/>
      <c r="P105" s="255"/>
      <c r="Q105" s="255"/>
      <c r="R105" s="255"/>
      <c r="S105" s="255"/>
      <c r="T105" s="256"/>
      <c r="AT105" s="257" t="s">
        <v>125</v>
      </c>
      <c r="AU105" s="257" t="s">
        <v>79</v>
      </c>
      <c r="AV105" s="13" t="s">
        <v>77</v>
      </c>
      <c r="AW105" s="13" t="s">
        <v>31</v>
      </c>
      <c r="AX105" s="13" t="s">
        <v>69</v>
      </c>
      <c r="AY105" s="257" t="s">
        <v>116</v>
      </c>
    </row>
    <row r="106" s="11" customFormat="1">
      <c r="B106" s="215"/>
      <c r="C106" s="216"/>
      <c r="D106" s="217" t="s">
        <v>125</v>
      </c>
      <c r="E106" s="218" t="s">
        <v>1</v>
      </c>
      <c r="F106" s="219" t="s">
        <v>160</v>
      </c>
      <c r="G106" s="216"/>
      <c r="H106" s="220">
        <v>2112.8000000000002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125</v>
      </c>
      <c r="AU106" s="226" t="s">
        <v>79</v>
      </c>
      <c r="AV106" s="11" t="s">
        <v>79</v>
      </c>
      <c r="AW106" s="11" t="s">
        <v>31</v>
      </c>
      <c r="AX106" s="11" t="s">
        <v>69</v>
      </c>
      <c r="AY106" s="226" t="s">
        <v>116</v>
      </c>
    </row>
    <row r="107" s="11" customFormat="1">
      <c r="B107" s="215"/>
      <c r="C107" s="216"/>
      <c r="D107" s="217" t="s">
        <v>125</v>
      </c>
      <c r="E107" s="218" t="s">
        <v>1</v>
      </c>
      <c r="F107" s="219" t="s">
        <v>161</v>
      </c>
      <c r="G107" s="216"/>
      <c r="H107" s="220">
        <v>0.20000000000000001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125</v>
      </c>
      <c r="AU107" s="226" t="s">
        <v>79</v>
      </c>
      <c r="AV107" s="11" t="s">
        <v>79</v>
      </c>
      <c r="AW107" s="11" t="s">
        <v>31</v>
      </c>
      <c r="AX107" s="11" t="s">
        <v>69</v>
      </c>
      <c r="AY107" s="226" t="s">
        <v>116</v>
      </c>
    </row>
    <row r="108" s="12" customFormat="1">
      <c r="B108" s="227"/>
      <c r="C108" s="228"/>
      <c r="D108" s="217" t="s">
        <v>125</v>
      </c>
      <c r="E108" s="229" t="s">
        <v>1</v>
      </c>
      <c r="F108" s="230" t="s">
        <v>127</v>
      </c>
      <c r="G108" s="228"/>
      <c r="H108" s="231">
        <v>2113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125</v>
      </c>
      <c r="AU108" s="237" t="s">
        <v>79</v>
      </c>
      <c r="AV108" s="12" t="s">
        <v>123</v>
      </c>
      <c r="AW108" s="12" t="s">
        <v>31</v>
      </c>
      <c r="AX108" s="12" t="s">
        <v>77</v>
      </c>
      <c r="AY108" s="237" t="s">
        <v>116</v>
      </c>
    </row>
    <row r="109" s="1" customFormat="1" ht="22.5" customHeight="1">
      <c r="B109" s="36"/>
      <c r="C109" s="238" t="s">
        <v>162</v>
      </c>
      <c r="D109" s="238" t="s">
        <v>146</v>
      </c>
      <c r="E109" s="239" t="s">
        <v>163</v>
      </c>
      <c r="F109" s="240" t="s">
        <v>164</v>
      </c>
      <c r="G109" s="241" t="s">
        <v>157</v>
      </c>
      <c r="H109" s="242">
        <v>38</v>
      </c>
      <c r="I109" s="243"/>
      <c r="J109" s="244">
        <f>ROUND(I109*H109,2)</f>
        <v>0</v>
      </c>
      <c r="K109" s="240" t="s">
        <v>136</v>
      </c>
      <c r="L109" s="245"/>
      <c r="M109" s="246" t="s">
        <v>1</v>
      </c>
      <c r="N109" s="247" t="s">
        <v>40</v>
      </c>
      <c r="O109" s="77"/>
      <c r="P109" s="212">
        <f>O109*H109</f>
        <v>0</v>
      </c>
      <c r="Q109" s="212">
        <v>3.70425</v>
      </c>
      <c r="R109" s="212">
        <f>Q109*H109</f>
        <v>140.76150000000001</v>
      </c>
      <c r="S109" s="212">
        <v>0</v>
      </c>
      <c r="T109" s="213">
        <f>S109*H109</f>
        <v>0</v>
      </c>
      <c r="AR109" s="15" t="s">
        <v>150</v>
      </c>
      <c r="AT109" s="15" t="s">
        <v>146</v>
      </c>
      <c r="AU109" s="15" t="s">
        <v>79</v>
      </c>
      <c r="AY109" s="15" t="s">
        <v>116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5" t="s">
        <v>77</v>
      </c>
      <c r="BK109" s="214">
        <f>ROUND(I109*H109,2)</f>
        <v>0</v>
      </c>
      <c r="BL109" s="15" t="s">
        <v>123</v>
      </c>
      <c r="BM109" s="15" t="s">
        <v>165</v>
      </c>
    </row>
    <row r="110" s="11" customFormat="1">
      <c r="B110" s="215"/>
      <c r="C110" s="216"/>
      <c r="D110" s="217" t="s">
        <v>125</v>
      </c>
      <c r="E110" s="218" t="s">
        <v>1</v>
      </c>
      <c r="F110" s="219" t="s">
        <v>166</v>
      </c>
      <c r="G110" s="216"/>
      <c r="H110" s="220">
        <v>38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125</v>
      </c>
      <c r="AU110" s="226" t="s">
        <v>79</v>
      </c>
      <c r="AV110" s="11" t="s">
        <v>79</v>
      </c>
      <c r="AW110" s="11" t="s">
        <v>31</v>
      </c>
      <c r="AX110" s="11" t="s">
        <v>69</v>
      </c>
      <c r="AY110" s="226" t="s">
        <v>116</v>
      </c>
    </row>
    <row r="111" s="12" customFormat="1">
      <c r="B111" s="227"/>
      <c r="C111" s="228"/>
      <c r="D111" s="217" t="s">
        <v>125</v>
      </c>
      <c r="E111" s="229" t="s">
        <v>1</v>
      </c>
      <c r="F111" s="230" t="s">
        <v>127</v>
      </c>
      <c r="G111" s="228"/>
      <c r="H111" s="231">
        <v>38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AT111" s="237" t="s">
        <v>125</v>
      </c>
      <c r="AU111" s="237" t="s">
        <v>79</v>
      </c>
      <c r="AV111" s="12" t="s">
        <v>123</v>
      </c>
      <c r="AW111" s="12" t="s">
        <v>31</v>
      </c>
      <c r="AX111" s="12" t="s">
        <v>77</v>
      </c>
      <c r="AY111" s="237" t="s">
        <v>116</v>
      </c>
    </row>
    <row r="112" s="1" customFormat="1" ht="16.5" customHeight="1">
      <c r="B112" s="36"/>
      <c r="C112" s="238" t="s">
        <v>150</v>
      </c>
      <c r="D112" s="238" t="s">
        <v>146</v>
      </c>
      <c r="E112" s="239" t="s">
        <v>167</v>
      </c>
      <c r="F112" s="240" t="s">
        <v>168</v>
      </c>
      <c r="G112" s="241" t="s">
        <v>169</v>
      </c>
      <c r="H112" s="242">
        <v>200</v>
      </c>
      <c r="I112" s="243"/>
      <c r="J112" s="244">
        <f>ROUND(I112*H112,2)</f>
        <v>0</v>
      </c>
      <c r="K112" s="240" t="s">
        <v>1</v>
      </c>
      <c r="L112" s="245"/>
      <c r="M112" s="246" t="s">
        <v>1</v>
      </c>
      <c r="N112" s="247" t="s">
        <v>40</v>
      </c>
      <c r="O112" s="77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15" t="s">
        <v>150</v>
      </c>
      <c r="AT112" s="15" t="s">
        <v>146</v>
      </c>
      <c r="AU112" s="15" t="s">
        <v>79</v>
      </c>
      <c r="AY112" s="15" t="s">
        <v>116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77</v>
      </c>
      <c r="BK112" s="214">
        <f>ROUND(I112*H112,2)</f>
        <v>0</v>
      </c>
      <c r="BL112" s="15" t="s">
        <v>123</v>
      </c>
      <c r="BM112" s="15" t="s">
        <v>170</v>
      </c>
    </row>
    <row r="113" s="13" customFormat="1">
      <c r="B113" s="248"/>
      <c r="C113" s="249"/>
      <c r="D113" s="217" t="s">
        <v>125</v>
      </c>
      <c r="E113" s="250" t="s">
        <v>1</v>
      </c>
      <c r="F113" s="251" t="s">
        <v>159</v>
      </c>
      <c r="G113" s="249"/>
      <c r="H113" s="250" t="s">
        <v>1</v>
      </c>
      <c r="I113" s="252"/>
      <c r="J113" s="249"/>
      <c r="K113" s="249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125</v>
      </c>
      <c r="AU113" s="257" t="s">
        <v>79</v>
      </c>
      <c r="AV113" s="13" t="s">
        <v>77</v>
      </c>
      <c r="AW113" s="13" t="s">
        <v>31</v>
      </c>
      <c r="AX113" s="13" t="s">
        <v>69</v>
      </c>
      <c r="AY113" s="257" t="s">
        <v>116</v>
      </c>
    </row>
    <row r="114" s="11" customFormat="1">
      <c r="B114" s="215"/>
      <c r="C114" s="216"/>
      <c r="D114" s="217" t="s">
        <v>125</v>
      </c>
      <c r="E114" s="218" t="s">
        <v>1</v>
      </c>
      <c r="F114" s="219" t="s">
        <v>126</v>
      </c>
      <c r="G114" s="216"/>
      <c r="H114" s="220">
        <v>200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125</v>
      </c>
      <c r="AU114" s="226" t="s">
        <v>79</v>
      </c>
      <c r="AV114" s="11" t="s">
        <v>79</v>
      </c>
      <c r="AW114" s="11" t="s">
        <v>31</v>
      </c>
      <c r="AX114" s="11" t="s">
        <v>69</v>
      </c>
      <c r="AY114" s="226" t="s">
        <v>116</v>
      </c>
    </row>
    <row r="115" s="12" customFormat="1">
      <c r="B115" s="227"/>
      <c r="C115" s="228"/>
      <c r="D115" s="217" t="s">
        <v>125</v>
      </c>
      <c r="E115" s="229" t="s">
        <v>1</v>
      </c>
      <c r="F115" s="230" t="s">
        <v>127</v>
      </c>
      <c r="G115" s="228"/>
      <c r="H115" s="231">
        <v>200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AT115" s="237" t="s">
        <v>125</v>
      </c>
      <c r="AU115" s="237" t="s">
        <v>79</v>
      </c>
      <c r="AV115" s="12" t="s">
        <v>123</v>
      </c>
      <c r="AW115" s="12" t="s">
        <v>31</v>
      </c>
      <c r="AX115" s="12" t="s">
        <v>77</v>
      </c>
      <c r="AY115" s="237" t="s">
        <v>116</v>
      </c>
    </row>
    <row r="116" s="1" customFormat="1" ht="33.75" customHeight="1">
      <c r="B116" s="36"/>
      <c r="C116" s="203" t="s">
        <v>171</v>
      </c>
      <c r="D116" s="203" t="s">
        <v>119</v>
      </c>
      <c r="E116" s="204" t="s">
        <v>172</v>
      </c>
      <c r="F116" s="205" t="s">
        <v>173</v>
      </c>
      <c r="G116" s="206" t="s">
        <v>135</v>
      </c>
      <c r="H116" s="207">
        <v>1.3899999999999999</v>
      </c>
      <c r="I116" s="208"/>
      <c r="J116" s="209">
        <f>ROUND(I116*H116,2)</f>
        <v>0</v>
      </c>
      <c r="K116" s="205" t="s">
        <v>136</v>
      </c>
      <c r="L116" s="41"/>
      <c r="M116" s="210" t="s">
        <v>1</v>
      </c>
      <c r="N116" s="211" t="s">
        <v>40</v>
      </c>
      <c r="O116" s="77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15" t="s">
        <v>123</v>
      </c>
      <c r="AT116" s="15" t="s">
        <v>119</v>
      </c>
      <c r="AU116" s="15" t="s">
        <v>79</v>
      </c>
      <c r="AY116" s="15" t="s">
        <v>116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77</v>
      </c>
      <c r="BK116" s="214">
        <f>ROUND(I116*H116,2)</f>
        <v>0</v>
      </c>
      <c r="BL116" s="15" t="s">
        <v>123</v>
      </c>
      <c r="BM116" s="15" t="s">
        <v>174</v>
      </c>
    </row>
    <row r="117" s="11" customFormat="1">
      <c r="B117" s="215"/>
      <c r="C117" s="216"/>
      <c r="D117" s="217" t="s">
        <v>125</v>
      </c>
      <c r="E117" s="218" t="s">
        <v>1</v>
      </c>
      <c r="F117" s="219" t="s">
        <v>175</v>
      </c>
      <c r="G117" s="216"/>
      <c r="H117" s="220">
        <v>1.3899999999999999</v>
      </c>
      <c r="I117" s="221"/>
      <c r="J117" s="216"/>
      <c r="K117" s="216"/>
      <c r="L117" s="222"/>
      <c r="M117" s="223"/>
      <c r="N117" s="224"/>
      <c r="O117" s="224"/>
      <c r="P117" s="224"/>
      <c r="Q117" s="224"/>
      <c r="R117" s="224"/>
      <c r="S117" s="224"/>
      <c r="T117" s="225"/>
      <c r="AT117" s="226" t="s">
        <v>125</v>
      </c>
      <c r="AU117" s="226" t="s">
        <v>79</v>
      </c>
      <c r="AV117" s="11" t="s">
        <v>79</v>
      </c>
      <c r="AW117" s="11" t="s">
        <v>31</v>
      </c>
      <c r="AX117" s="11" t="s">
        <v>69</v>
      </c>
      <c r="AY117" s="226" t="s">
        <v>116</v>
      </c>
    </row>
    <row r="118" s="12" customFormat="1">
      <c r="B118" s="227"/>
      <c r="C118" s="228"/>
      <c r="D118" s="217" t="s">
        <v>125</v>
      </c>
      <c r="E118" s="229" t="s">
        <v>1</v>
      </c>
      <c r="F118" s="230" t="s">
        <v>127</v>
      </c>
      <c r="G118" s="228"/>
      <c r="H118" s="231">
        <v>1.3899999999999999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AT118" s="237" t="s">
        <v>125</v>
      </c>
      <c r="AU118" s="237" t="s">
        <v>79</v>
      </c>
      <c r="AV118" s="12" t="s">
        <v>123</v>
      </c>
      <c r="AW118" s="12" t="s">
        <v>31</v>
      </c>
      <c r="AX118" s="12" t="s">
        <v>77</v>
      </c>
      <c r="AY118" s="237" t="s">
        <v>116</v>
      </c>
    </row>
    <row r="119" s="1" customFormat="1" ht="33.75" customHeight="1">
      <c r="B119" s="36"/>
      <c r="C119" s="203" t="s">
        <v>176</v>
      </c>
      <c r="D119" s="203" t="s">
        <v>119</v>
      </c>
      <c r="E119" s="204" t="s">
        <v>177</v>
      </c>
      <c r="F119" s="205" t="s">
        <v>178</v>
      </c>
      <c r="G119" s="206" t="s">
        <v>169</v>
      </c>
      <c r="H119" s="207">
        <v>2300</v>
      </c>
      <c r="I119" s="208"/>
      <c r="J119" s="209">
        <f>ROUND(I119*H119,2)</f>
        <v>0</v>
      </c>
      <c r="K119" s="205" t="s">
        <v>1</v>
      </c>
      <c r="L119" s="41"/>
      <c r="M119" s="210" t="s">
        <v>1</v>
      </c>
      <c r="N119" s="211" t="s">
        <v>40</v>
      </c>
      <c r="O119" s="77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15" t="s">
        <v>123</v>
      </c>
      <c r="AT119" s="15" t="s">
        <v>119</v>
      </c>
      <c r="AU119" s="15" t="s">
        <v>79</v>
      </c>
      <c r="AY119" s="15" t="s">
        <v>116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5" t="s">
        <v>77</v>
      </c>
      <c r="BK119" s="214">
        <f>ROUND(I119*H119,2)</f>
        <v>0</v>
      </c>
      <c r="BL119" s="15" t="s">
        <v>123</v>
      </c>
      <c r="BM119" s="15" t="s">
        <v>179</v>
      </c>
    </row>
    <row r="120" s="11" customFormat="1">
      <c r="B120" s="215"/>
      <c r="C120" s="216"/>
      <c r="D120" s="217" t="s">
        <v>125</v>
      </c>
      <c r="E120" s="218" t="s">
        <v>1</v>
      </c>
      <c r="F120" s="219" t="s">
        <v>180</v>
      </c>
      <c r="G120" s="216"/>
      <c r="H120" s="220">
        <v>2300</v>
      </c>
      <c r="I120" s="221"/>
      <c r="J120" s="216"/>
      <c r="K120" s="216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125</v>
      </c>
      <c r="AU120" s="226" t="s">
        <v>79</v>
      </c>
      <c r="AV120" s="11" t="s">
        <v>79</v>
      </c>
      <c r="AW120" s="11" t="s">
        <v>31</v>
      </c>
      <c r="AX120" s="11" t="s">
        <v>69</v>
      </c>
      <c r="AY120" s="226" t="s">
        <v>116</v>
      </c>
    </row>
    <row r="121" s="12" customFormat="1">
      <c r="B121" s="227"/>
      <c r="C121" s="228"/>
      <c r="D121" s="217" t="s">
        <v>125</v>
      </c>
      <c r="E121" s="229" t="s">
        <v>1</v>
      </c>
      <c r="F121" s="230" t="s">
        <v>127</v>
      </c>
      <c r="G121" s="228"/>
      <c r="H121" s="231">
        <v>2300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AT121" s="237" t="s">
        <v>125</v>
      </c>
      <c r="AU121" s="237" t="s">
        <v>79</v>
      </c>
      <c r="AV121" s="12" t="s">
        <v>123</v>
      </c>
      <c r="AW121" s="12" t="s">
        <v>31</v>
      </c>
      <c r="AX121" s="12" t="s">
        <v>77</v>
      </c>
      <c r="AY121" s="237" t="s">
        <v>116</v>
      </c>
    </row>
    <row r="122" s="1" customFormat="1" ht="22.5" customHeight="1">
      <c r="B122" s="36"/>
      <c r="C122" s="203" t="s">
        <v>181</v>
      </c>
      <c r="D122" s="203" t="s">
        <v>119</v>
      </c>
      <c r="E122" s="204" t="s">
        <v>182</v>
      </c>
      <c r="F122" s="205" t="s">
        <v>183</v>
      </c>
      <c r="G122" s="206" t="s">
        <v>157</v>
      </c>
      <c r="H122" s="207">
        <v>112</v>
      </c>
      <c r="I122" s="208"/>
      <c r="J122" s="209">
        <f>ROUND(I122*H122,2)</f>
        <v>0</v>
      </c>
      <c r="K122" s="205" t="s">
        <v>1</v>
      </c>
      <c r="L122" s="41"/>
      <c r="M122" s="210" t="s">
        <v>1</v>
      </c>
      <c r="N122" s="211" t="s">
        <v>40</v>
      </c>
      <c r="O122" s="77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15" t="s">
        <v>123</v>
      </c>
      <c r="AT122" s="15" t="s">
        <v>119</v>
      </c>
      <c r="AU122" s="15" t="s">
        <v>79</v>
      </c>
      <c r="AY122" s="15" t="s">
        <v>116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77</v>
      </c>
      <c r="BK122" s="214">
        <f>ROUND(I122*H122,2)</f>
        <v>0</v>
      </c>
      <c r="BL122" s="15" t="s">
        <v>123</v>
      </c>
      <c r="BM122" s="15" t="s">
        <v>184</v>
      </c>
    </row>
    <row r="123" s="11" customFormat="1">
      <c r="B123" s="215"/>
      <c r="C123" s="216"/>
      <c r="D123" s="217" t="s">
        <v>125</v>
      </c>
      <c r="E123" s="218" t="s">
        <v>1</v>
      </c>
      <c r="F123" s="219" t="s">
        <v>185</v>
      </c>
      <c r="G123" s="216"/>
      <c r="H123" s="220">
        <v>112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125</v>
      </c>
      <c r="AU123" s="226" t="s">
        <v>79</v>
      </c>
      <c r="AV123" s="11" t="s">
        <v>79</v>
      </c>
      <c r="AW123" s="11" t="s">
        <v>31</v>
      </c>
      <c r="AX123" s="11" t="s">
        <v>69</v>
      </c>
      <c r="AY123" s="226" t="s">
        <v>116</v>
      </c>
    </row>
    <row r="124" s="12" customFormat="1">
      <c r="B124" s="227"/>
      <c r="C124" s="228"/>
      <c r="D124" s="217" t="s">
        <v>125</v>
      </c>
      <c r="E124" s="229" t="s">
        <v>1</v>
      </c>
      <c r="F124" s="230" t="s">
        <v>127</v>
      </c>
      <c r="G124" s="228"/>
      <c r="H124" s="231">
        <v>112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125</v>
      </c>
      <c r="AU124" s="237" t="s">
        <v>79</v>
      </c>
      <c r="AV124" s="12" t="s">
        <v>123</v>
      </c>
      <c r="AW124" s="12" t="s">
        <v>31</v>
      </c>
      <c r="AX124" s="12" t="s">
        <v>77</v>
      </c>
      <c r="AY124" s="237" t="s">
        <v>116</v>
      </c>
    </row>
    <row r="125" s="1" customFormat="1" ht="33.75" customHeight="1">
      <c r="B125" s="36"/>
      <c r="C125" s="203" t="s">
        <v>186</v>
      </c>
      <c r="D125" s="203" t="s">
        <v>119</v>
      </c>
      <c r="E125" s="204" t="s">
        <v>187</v>
      </c>
      <c r="F125" s="205" t="s">
        <v>188</v>
      </c>
      <c r="G125" s="206" t="s">
        <v>157</v>
      </c>
      <c r="H125" s="207">
        <v>2128</v>
      </c>
      <c r="I125" s="208"/>
      <c r="J125" s="209">
        <f>ROUND(I125*H125,2)</f>
        <v>0</v>
      </c>
      <c r="K125" s="205" t="s">
        <v>136</v>
      </c>
      <c r="L125" s="41"/>
      <c r="M125" s="210" t="s">
        <v>1</v>
      </c>
      <c r="N125" s="211" t="s">
        <v>40</v>
      </c>
      <c r="O125" s="77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15" t="s">
        <v>123</v>
      </c>
      <c r="AT125" s="15" t="s">
        <v>119</v>
      </c>
      <c r="AU125" s="15" t="s">
        <v>79</v>
      </c>
      <c r="AY125" s="15" t="s">
        <v>116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77</v>
      </c>
      <c r="BK125" s="214">
        <f>ROUND(I125*H125,2)</f>
        <v>0</v>
      </c>
      <c r="BL125" s="15" t="s">
        <v>123</v>
      </c>
      <c r="BM125" s="15" t="s">
        <v>189</v>
      </c>
    </row>
    <row r="126" s="11" customFormat="1">
      <c r="B126" s="215"/>
      <c r="C126" s="216"/>
      <c r="D126" s="217" t="s">
        <v>125</v>
      </c>
      <c r="E126" s="218" t="s">
        <v>1</v>
      </c>
      <c r="F126" s="219" t="s">
        <v>190</v>
      </c>
      <c r="G126" s="216"/>
      <c r="H126" s="220">
        <v>2128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125</v>
      </c>
      <c r="AU126" s="226" t="s">
        <v>79</v>
      </c>
      <c r="AV126" s="11" t="s">
        <v>79</v>
      </c>
      <c r="AW126" s="11" t="s">
        <v>31</v>
      </c>
      <c r="AX126" s="11" t="s">
        <v>69</v>
      </c>
      <c r="AY126" s="226" t="s">
        <v>116</v>
      </c>
    </row>
    <row r="127" s="12" customFormat="1">
      <c r="B127" s="227"/>
      <c r="C127" s="228"/>
      <c r="D127" s="217" t="s">
        <v>125</v>
      </c>
      <c r="E127" s="229" t="s">
        <v>1</v>
      </c>
      <c r="F127" s="230" t="s">
        <v>127</v>
      </c>
      <c r="G127" s="228"/>
      <c r="H127" s="231">
        <v>2128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125</v>
      </c>
      <c r="AU127" s="237" t="s">
        <v>79</v>
      </c>
      <c r="AV127" s="12" t="s">
        <v>123</v>
      </c>
      <c r="AW127" s="12" t="s">
        <v>31</v>
      </c>
      <c r="AX127" s="12" t="s">
        <v>77</v>
      </c>
      <c r="AY127" s="237" t="s">
        <v>116</v>
      </c>
    </row>
    <row r="128" s="1" customFormat="1" ht="16.5" customHeight="1">
      <c r="B128" s="36"/>
      <c r="C128" s="238" t="s">
        <v>191</v>
      </c>
      <c r="D128" s="238" t="s">
        <v>146</v>
      </c>
      <c r="E128" s="239" t="s">
        <v>192</v>
      </c>
      <c r="F128" s="240" t="s">
        <v>193</v>
      </c>
      <c r="G128" s="241" t="s">
        <v>157</v>
      </c>
      <c r="H128" s="242">
        <v>2128</v>
      </c>
      <c r="I128" s="243"/>
      <c r="J128" s="244">
        <f>ROUND(I128*H128,2)</f>
        <v>0</v>
      </c>
      <c r="K128" s="240" t="s">
        <v>1</v>
      </c>
      <c r="L128" s="245"/>
      <c r="M128" s="246" t="s">
        <v>1</v>
      </c>
      <c r="N128" s="247" t="s">
        <v>40</v>
      </c>
      <c r="O128" s="77"/>
      <c r="P128" s="212">
        <f>O128*H128</f>
        <v>0</v>
      </c>
      <c r="Q128" s="212">
        <v>0.00018000000000000001</v>
      </c>
      <c r="R128" s="212">
        <f>Q128*H128</f>
        <v>0.38304000000000005</v>
      </c>
      <c r="S128" s="212">
        <v>0</v>
      </c>
      <c r="T128" s="213">
        <f>S128*H128</f>
        <v>0</v>
      </c>
      <c r="AR128" s="15" t="s">
        <v>150</v>
      </c>
      <c r="AT128" s="15" t="s">
        <v>146</v>
      </c>
      <c r="AU128" s="15" t="s">
        <v>79</v>
      </c>
      <c r="AY128" s="15" t="s">
        <v>116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77</v>
      </c>
      <c r="BK128" s="214">
        <f>ROUND(I128*H128,2)</f>
        <v>0</v>
      </c>
      <c r="BL128" s="15" t="s">
        <v>123</v>
      </c>
      <c r="BM128" s="15" t="s">
        <v>194</v>
      </c>
    </row>
    <row r="129" s="11" customFormat="1">
      <c r="B129" s="215"/>
      <c r="C129" s="216"/>
      <c r="D129" s="217" t="s">
        <v>125</v>
      </c>
      <c r="E129" s="218" t="s">
        <v>1</v>
      </c>
      <c r="F129" s="219" t="s">
        <v>190</v>
      </c>
      <c r="G129" s="216"/>
      <c r="H129" s="220">
        <v>2128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125</v>
      </c>
      <c r="AU129" s="226" t="s">
        <v>79</v>
      </c>
      <c r="AV129" s="11" t="s">
        <v>79</v>
      </c>
      <c r="AW129" s="11" t="s">
        <v>31</v>
      </c>
      <c r="AX129" s="11" t="s">
        <v>69</v>
      </c>
      <c r="AY129" s="226" t="s">
        <v>116</v>
      </c>
    </row>
    <row r="130" s="12" customFormat="1">
      <c r="B130" s="227"/>
      <c r="C130" s="228"/>
      <c r="D130" s="217" t="s">
        <v>125</v>
      </c>
      <c r="E130" s="229" t="s">
        <v>1</v>
      </c>
      <c r="F130" s="230" t="s">
        <v>127</v>
      </c>
      <c r="G130" s="228"/>
      <c r="H130" s="231">
        <v>2128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AT130" s="237" t="s">
        <v>125</v>
      </c>
      <c r="AU130" s="237" t="s">
        <v>79</v>
      </c>
      <c r="AV130" s="12" t="s">
        <v>123</v>
      </c>
      <c r="AW130" s="12" t="s">
        <v>31</v>
      </c>
      <c r="AX130" s="12" t="s">
        <v>77</v>
      </c>
      <c r="AY130" s="237" t="s">
        <v>116</v>
      </c>
    </row>
    <row r="131" s="1" customFormat="1" ht="33.75" customHeight="1">
      <c r="B131" s="36"/>
      <c r="C131" s="203" t="s">
        <v>195</v>
      </c>
      <c r="D131" s="203" t="s">
        <v>119</v>
      </c>
      <c r="E131" s="204" t="s">
        <v>196</v>
      </c>
      <c r="F131" s="205" t="s">
        <v>197</v>
      </c>
      <c r="G131" s="206" t="s">
        <v>157</v>
      </c>
      <c r="H131" s="207">
        <v>4256</v>
      </c>
      <c r="I131" s="208"/>
      <c r="J131" s="209">
        <f>ROUND(I131*H131,2)</f>
        <v>0</v>
      </c>
      <c r="K131" s="205" t="s">
        <v>136</v>
      </c>
      <c r="L131" s="41"/>
      <c r="M131" s="210" t="s">
        <v>1</v>
      </c>
      <c r="N131" s="211" t="s">
        <v>40</v>
      </c>
      <c r="O131" s="77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AR131" s="15" t="s">
        <v>123</v>
      </c>
      <c r="AT131" s="15" t="s">
        <v>119</v>
      </c>
      <c r="AU131" s="15" t="s">
        <v>79</v>
      </c>
      <c r="AY131" s="15" t="s">
        <v>116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5" t="s">
        <v>77</v>
      </c>
      <c r="BK131" s="214">
        <f>ROUND(I131*H131,2)</f>
        <v>0</v>
      </c>
      <c r="BL131" s="15" t="s">
        <v>123</v>
      </c>
      <c r="BM131" s="15" t="s">
        <v>198</v>
      </c>
    </row>
    <row r="132" s="11" customFormat="1">
      <c r="B132" s="215"/>
      <c r="C132" s="216"/>
      <c r="D132" s="217" t="s">
        <v>125</v>
      </c>
      <c r="E132" s="218" t="s">
        <v>1</v>
      </c>
      <c r="F132" s="219" t="s">
        <v>199</v>
      </c>
      <c r="G132" s="216"/>
      <c r="H132" s="220">
        <v>4256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125</v>
      </c>
      <c r="AU132" s="226" t="s">
        <v>79</v>
      </c>
      <c r="AV132" s="11" t="s">
        <v>79</v>
      </c>
      <c r="AW132" s="11" t="s">
        <v>31</v>
      </c>
      <c r="AX132" s="11" t="s">
        <v>69</v>
      </c>
      <c r="AY132" s="226" t="s">
        <v>116</v>
      </c>
    </row>
    <row r="133" s="12" customFormat="1">
      <c r="B133" s="227"/>
      <c r="C133" s="228"/>
      <c r="D133" s="217" t="s">
        <v>125</v>
      </c>
      <c r="E133" s="229" t="s">
        <v>1</v>
      </c>
      <c r="F133" s="230" t="s">
        <v>127</v>
      </c>
      <c r="G133" s="228"/>
      <c r="H133" s="231">
        <v>4256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125</v>
      </c>
      <c r="AU133" s="237" t="s">
        <v>79</v>
      </c>
      <c r="AV133" s="12" t="s">
        <v>123</v>
      </c>
      <c r="AW133" s="12" t="s">
        <v>31</v>
      </c>
      <c r="AX133" s="12" t="s">
        <v>77</v>
      </c>
      <c r="AY133" s="237" t="s">
        <v>116</v>
      </c>
    </row>
    <row r="134" s="1" customFormat="1" ht="22.5" customHeight="1">
      <c r="B134" s="36"/>
      <c r="C134" s="238" t="s">
        <v>8</v>
      </c>
      <c r="D134" s="238" t="s">
        <v>146</v>
      </c>
      <c r="E134" s="239" t="s">
        <v>200</v>
      </c>
      <c r="F134" s="240" t="s">
        <v>201</v>
      </c>
      <c r="G134" s="241" t="s">
        <v>157</v>
      </c>
      <c r="H134" s="242">
        <v>4256</v>
      </c>
      <c r="I134" s="243"/>
      <c r="J134" s="244">
        <f>ROUND(I134*H134,2)</f>
        <v>0</v>
      </c>
      <c r="K134" s="240" t="s">
        <v>136</v>
      </c>
      <c r="L134" s="245"/>
      <c r="M134" s="246" t="s">
        <v>1</v>
      </c>
      <c r="N134" s="247" t="s">
        <v>40</v>
      </c>
      <c r="O134" s="77"/>
      <c r="P134" s="212">
        <f>O134*H134</f>
        <v>0</v>
      </c>
      <c r="Q134" s="212">
        <v>9.0000000000000006E-05</v>
      </c>
      <c r="R134" s="212">
        <f>Q134*H134</f>
        <v>0.38304000000000005</v>
      </c>
      <c r="S134" s="212">
        <v>0</v>
      </c>
      <c r="T134" s="213">
        <f>S134*H134</f>
        <v>0</v>
      </c>
      <c r="AR134" s="15" t="s">
        <v>150</v>
      </c>
      <c r="AT134" s="15" t="s">
        <v>146</v>
      </c>
      <c r="AU134" s="15" t="s">
        <v>79</v>
      </c>
      <c r="AY134" s="15" t="s">
        <v>116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77</v>
      </c>
      <c r="BK134" s="214">
        <f>ROUND(I134*H134,2)</f>
        <v>0</v>
      </c>
      <c r="BL134" s="15" t="s">
        <v>123</v>
      </c>
      <c r="BM134" s="15" t="s">
        <v>202</v>
      </c>
    </row>
    <row r="135" s="11" customFormat="1">
      <c r="B135" s="215"/>
      <c r="C135" s="216"/>
      <c r="D135" s="217" t="s">
        <v>125</v>
      </c>
      <c r="E135" s="218" t="s">
        <v>1</v>
      </c>
      <c r="F135" s="219" t="s">
        <v>199</v>
      </c>
      <c r="G135" s="216"/>
      <c r="H135" s="220">
        <v>4256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125</v>
      </c>
      <c r="AU135" s="226" t="s">
        <v>79</v>
      </c>
      <c r="AV135" s="11" t="s">
        <v>79</v>
      </c>
      <c r="AW135" s="11" t="s">
        <v>31</v>
      </c>
      <c r="AX135" s="11" t="s">
        <v>69</v>
      </c>
      <c r="AY135" s="226" t="s">
        <v>116</v>
      </c>
    </row>
    <row r="136" s="12" customFormat="1">
      <c r="B136" s="227"/>
      <c r="C136" s="228"/>
      <c r="D136" s="217" t="s">
        <v>125</v>
      </c>
      <c r="E136" s="229" t="s">
        <v>1</v>
      </c>
      <c r="F136" s="230" t="s">
        <v>127</v>
      </c>
      <c r="G136" s="228"/>
      <c r="H136" s="231">
        <v>4256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125</v>
      </c>
      <c r="AU136" s="237" t="s">
        <v>79</v>
      </c>
      <c r="AV136" s="12" t="s">
        <v>123</v>
      </c>
      <c r="AW136" s="12" t="s">
        <v>31</v>
      </c>
      <c r="AX136" s="12" t="s">
        <v>77</v>
      </c>
      <c r="AY136" s="237" t="s">
        <v>116</v>
      </c>
    </row>
    <row r="137" s="1" customFormat="1" ht="22.5" customHeight="1">
      <c r="B137" s="36"/>
      <c r="C137" s="203" t="s">
        <v>203</v>
      </c>
      <c r="D137" s="203" t="s">
        <v>119</v>
      </c>
      <c r="E137" s="204" t="s">
        <v>204</v>
      </c>
      <c r="F137" s="205" t="s">
        <v>205</v>
      </c>
      <c r="G137" s="206" t="s">
        <v>157</v>
      </c>
      <c r="H137" s="207">
        <v>4256</v>
      </c>
      <c r="I137" s="208"/>
      <c r="J137" s="209">
        <f>ROUND(I137*H137,2)</f>
        <v>0</v>
      </c>
      <c r="K137" s="205" t="s">
        <v>136</v>
      </c>
      <c r="L137" s="41"/>
      <c r="M137" s="210" t="s">
        <v>1</v>
      </c>
      <c r="N137" s="211" t="s">
        <v>40</v>
      </c>
      <c r="O137" s="77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5" t="s">
        <v>123</v>
      </c>
      <c r="AT137" s="15" t="s">
        <v>119</v>
      </c>
      <c r="AU137" s="15" t="s">
        <v>79</v>
      </c>
      <c r="AY137" s="15" t="s">
        <v>116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77</v>
      </c>
      <c r="BK137" s="214">
        <f>ROUND(I137*H137,2)</f>
        <v>0</v>
      </c>
      <c r="BL137" s="15" t="s">
        <v>123</v>
      </c>
      <c r="BM137" s="15" t="s">
        <v>206</v>
      </c>
    </row>
    <row r="138" s="11" customFormat="1">
      <c r="B138" s="215"/>
      <c r="C138" s="216"/>
      <c r="D138" s="217" t="s">
        <v>125</v>
      </c>
      <c r="E138" s="218" t="s">
        <v>1</v>
      </c>
      <c r="F138" s="219" t="s">
        <v>199</v>
      </c>
      <c r="G138" s="216"/>
      <c r="H138" s="220">
        <v>4256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125</v>
      </c>
      <c r="AU138" s="226" t="s">
        <v>79</v>
      </c>
      <c r="AV138" s="11" t="s">
        <v>79</v>
      </c>
      <c r="AW138" s="11" t="s">
        <v>31</v>
      </c>
      <c r="AX138" s="11" t="s">
        <v>69</v>
      </c>
      <c r="AY138" s="226" t="s">
        <v>116</v>
      </c>
    </row>
    <row r="139" s="12" customFormat="1">
      <c r="B139" s="227"/>
      <c r="C139" s="228"/>
      <c r="D139" s="217" t="s">
        <v>125</v>
      </c>
      <c r="E139" s="229" t="s">
        <v>1</v>
      </c>
      <c r="F139" s="230" t="s">
        <v>127</v>
      </c>
      <c r="G139" s="228"/>
      <c r="H139" s="231">
        <v>4256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125</v>
      </c>
      <c r="AU139" s="237" t="s">
        <v>79</v>
      </c>
      <c r="AV139" s="12" t="s">
        <v>123</v>
      </c>
      <c r="AW139" s="12" t="s">
        <v>31</v>
      </c>
      <c r="AX139" s="12" t="s">
        <v>77</v>
      </c>
      <c r="AY139" s="237" t="s">
        <v>116</v>
      </c>
    </row>
    <row r="140" s="1" customFormat="1" ht="22.5" customHeight="1">
      <c r="B140" s="36"/>
      <c r="C140" s="238" t="s">
        <v>207</v>
      </c>
      <c r="D140" s="238" t="s">
        <v>146</v>
      </c>
      <c r="E140" s="239" t="s">
        <v>208</v>
      </c>
      <c r="F140" s="240" t="s">
        <v>209</v>
      </c>
      <c r="G140" s="241" t="s">
        <v>157</v>
      </c>
      <c r="H140" s="242">
        <v>4256</v>
      </c>
      <c r="I140" s="243"/>
      <c r="J140" s="244">
        <f>ROUND(I140*H140,2)</f>
        <v>0</v>
      </c>
      <c r="K140" s="240" t="s">
        <v>136</v>
      </c>
      <c r="L140" s="245"/>
      <c r="M140" s="246" t="s">
        <v>1</v>
      </c>
      <c r="N140" s="247" t="s">
        <v>40</v>
      </c>
      <c r="O140" s="77"/>
      <c r="P140" s="212">
        <f>O140*H140</f>
        <v>0</v>
      </c>
      <c r="Q140" s="212">
        <v>5.0000000000000002E-05</v>
      </c>
      <c r="R140" s="212">
        <f>Q140*H140</f>
        <v>0.21280000000000002</v>
      </c>
      <c r="S140" s="212">
        <v>0</v>
      </c>
      <c r="T140" s="213">
        <f>S140*H140</f>
        <v>0</v>
      </c>
      <c r="AR140" s="15" t="s">
        <v>150</v>
      </c>
      <c r="AT140" s="15" t="s">
        <v>146</v>
      </c>
      <c r="AU140" s="15" t="s">
        <v>79</v>
      </c>
      <c r="AY140" s="15" t="s">
        <v>116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5" t="s">
        <v>77</v>
      </c>
      <c r="BK140" s="214">
        <f>ROUND(I140*H140,2)</f>
        <v>0</v>
      </c>
      <c r="BL140" s="15" t="s">
        <v>123</v>
      </c>
      <c r="BM140" s="15" t="s">
        <v>210</v>
      </c>
    </row>
    <row r="141" s="11" customFormat="1">
      <c r="B141" s="215"/>
      <c r="C141" s="216"/>
      <c r="D141" s="217" t="s">
        <v>125</v>
      </c>
      <c r="E141" s="218" t="s">
        <v>1</v>
      </c>
      <c r="F141" s="219" t="s">
        <v>199</v>
      </c>
      <c r="G141" s="216"/>
      <c r="H141" s="220">
        <v>4256</v>
      </c>
      <c r="I141" s="221"/>
      <c r="J141" s="216"/>
      <c r="K141" s="216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125</v>
      </c>
      <c r="AU141" s="226" t="s">
        <v>79</v>
      </c>
      <c r="AV141" s="11" t="s">
        <v>79</v>
      </c>
      <c r="AW141" s="11" t="s">
        <v>31</v>
      </c>
      <c r="AX141" s="11" t="s">
        <v>69</v>
      </c>
      <c r="AY141" s="226" t="s">
        <v>116</v>
      </c>
    </row>
    <row r="142" s="12" customFormat="1">
      <c r="B142" s="227"/>
      <c r="C142" s="228"/>
      <c r="D142" s="217" t="s">
        <v>125</v>
      </c>
      <c r="E142" s="229" t="s">
        <v>1</v>
      </c>
      <c r="F142" s="230" t="s">
        <v>127</v>
      </c>
      <c r="G142" s="228"/>
      <c r="H142" s="231">
        <v>4256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125</v>
      </c>
      <c r="AU142" s="237" t="s">
        <v>79</v>
      </c>
      <c r="AV142" s="12" t="s">
        <v>123</v>
      </c>
      <c r="AW142" s="12" t="s">
        <v>31</v>
      </c>
      <c r="AX142" s="12" t="s">
        <v>77</v>
      </c>
      <c r="AY142" s="237" t="s">
        <v>116</v>
      </c>
    </row>
    <row r="143" s="1" customFormat="1" ht="22.5" customHeight="1">
      <c r="B143" s="36"/>
      <c r="C143" s="238" t="s">
        <v>211</v>
      </c>
      <c r="D143" s="238" t="s">
        <v>146</v>
      </c>
      <c r="E143" s="239" t="s">
        <v>212</v>
      </c>
      <c r="F143" s="240" t="s">
        <v>213</v>
      </c>
      <c r="G143" s="241" t="s">
        <v>157</v>
      </c>
      <c r="H143" s="242">
        <v>4256</v>
      </c>
      <c r="I143" s="243"/>
      <c r="J143" s="244">
        <f>ROUND(I143*H143,2)</f>
        <v>0</v>
      </c>
      <c r="K143" s="240" t="s">
        <v>136</v>
      </c>
      <c r="L143" s="245"/>
      <c r="M143" s="246" t="s">
        <v>1</v>
      </c>
      <c r="N143" s="247" t="s">
        <v>40</v>
      </c>
      <c r="O143" s="77"/>
      <c r="P143" s="212">
        <f>O143*H143</f>
        <v>0</v>
      </c>
      <c r="Q143" s="212">
        <v>0.00040999999999999999</v>
      </c>
      <c r="R143" s="212">
        <f>Q143*H143</f>
        <v>1.7449600000000001</v>
      </c>
      <c r="S143" s="212">
        <v>0</v>
      </c>
      <c r="T143" s="213">
        <f>S143*H143</f>
        <v>0</v>
      </c>
      <c r="AR143" s="15" t="s">
        <v>150</v>
      </c>
      <c r="AT143" s="15" t="s">
        <v>146</v>
      </c>
      <c r="AU143" s="15" t="s">
        <v>79</v>
      </c>
      <c r="AY143" s="15" t="s">
        <v>116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5" t="s">
        <v>77</v>
      </c>
      <c r="BK143" s="214">
        <f>ROUND(I143*H143,2)</f>
        <v>0</v>
      </c>
      <c r="BL143" s="15" t="s">
        <v>123</v>
      </c>
      <c r="BM143" s="15" t="s">
        <v>214</v>
      </c>
    </row>
    <row r="144" s="13" customFormat="1">
      <c r="B144" s="248"/>
      <c r="C144" s="249"/>
      <c r="D144" s="217" t="s">
        <v>125</v>
      </c>
      <c r="E144" s="250" t="s">
        <v>1</v>
      </c>
      <c r="F144" s="251" t="s">
        <v>159</v>
      </c>
      <c r="G144" s="249"/>
      <c r="H144" s="250" t="s">
        <v>1</v>
      </c>
      <c r="I144" s="252"/>
      <c r="J144" s="249"/>
      <c r="K144" s="249"/>
      <c r="L144" s="253"/>
      <c r="M144" s="254"/>
      <c r="N144" s="255"/>
      <c r="O144" s="255"/>
      <c r="P144" s="255"/>
      <c r="Q144" s="255"/>
      <c r="R144" s="255"/>
      <c r="S144" s="255"/>
      <c r="T144" s="256"/>
      <c r="AT144" s="257" t="s">
        <v>125</v>
      </c>
      <c r="AU144" s="257" t="s">
        <v>79</v>
      </c>
      <c r="AV144" s="13" t="s">
        <v>77</v>
      </c>
      <c r="AW144" s="13" t="s">
        <v>31</v>
      </c>
      <c r="AX144" s="13" t="s">
        <v>69</v>
      </c>
      <c r="AY144" s="257" t="s">
        <v>116</v>
      </c>
    </row>
    <row r="145" s="11" customFormat="1">
      <c r="B145" s="215"/>
      <c r="C145" s="216"/>
      <c r="D145" s="217" t="s">
        <v>125</v>
      </c>
      <c r="E145" s="218" t="s">
        <v>1</v>
      </c>
      <c r="F145" s="219" t="s">
        <v>215</v>
      </c>
      <c r="G145" s="216"/>
      <c r="H145" s="220">
        <v>4256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125</v>
      </c>
      <c r="AU145" s="226" t="s">
        <v>79</v>
      </c>
      <c r="AV145" s="11" t="s">
        <v>79</v>
      </c>
      <c r="AW145" s="11" t="s">
        <v>31</v>
      </c>
      <c r="AX145" s="11" t="s">
        <v>69</v>
      </c>
      <c r="AY145" s="226" t="s">
        <v>116</v>
      </c>
    </row>
    <row r="146" s="12" customFormat="1">
      <c r="B146" s="227"/>
      <c r="C146" s="228"/>
      <c r="D146" s="217" t="s">
        <v>125</v>
      </c>
      <c r="E146" s="229" t="s">
        <v>1</v>
      </c>
      <c r="F146" s="230" t="s">
        <v>127</v>
      </c>
      <c r="G146" s="228"/>
      <c r="H146" s="231">
        <v>4256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125</v>
      </c>
      <c r="AU146" s="237" t="s">
        <v>79</v>
      </c>
      <c r="AV146" s="12" t="s">
        <v>123</v>
      </c>
      <c r="AW146" s="12" t="s">
        <v>31</v>
      </c>
      <c r="AX146" s="12" t="s">
        <v>77</v>
      </c>
      <c r="AY146" s="237" t="s">
        <v>116</v>
      </c>
    </row>
    <row r="147" s="1" customFormat="1" ht="22.5" customHeight="1">
      <c r="B147" s="36"/>
      <c r="C147" s="238" t="s">
        <v>216</v>
      </c>
      <c r="D147" s="238" t="s">
        <v>146</v>
      </c>
      <c r="E147" s="239" t="s">
        <v>217</v>
      </c>
      <c r="F147" s="240" t="s">
        <v>218</v>
      </c>
      <c r="G147" s="241" t="s">
        <v>157</v>
      </c>
      <c r="H147" s="242">
        <v>4256</v>
      </c>
      <c r="I147" s="243"/>
      <c r="J147" s="244">
        <f>ROUND(I147*H147,2)</f>
        <v>0</v>
      </c>
      <c r="K147" s="240" t="s">
        <v>136</v>
      </c>
      <c r="L147" s="245"/>
      <c r="M147" s="246" t="s">
        <v>1</v>
      </c>
      <c r="N147" s="247" t="s">
        <v>40</v>
      </c>
      <c r="O147" s="77"/>
      <c r="P147" s="212">
        <f>O147*H147</f>
        <v>0</v>
      </c>
      <c r="Q147" s="212">
        <v>0.00014999999999999999</v>
      </c>
      <c r="R147" s="212">
        <f>Q147*H147</f>
        <v>0.63839999999999997</v>
      </c>
      <c r="S147" s="212">
        <v>0</v>
      </c>
      <c r="T147" s="213">
        <f>S147*H147</f>
        <v>0</v>
      </c>
      <c r="AR147" s="15" t="s">
        <v>150</v>
      </c>
      <c r="AT147" s="15" t="s">
        <v>146</v>
      </c>
      <c r="AU147" s="15" t="s">
        <v>79</v>
      </c>
      <c r="AY147" s="15" t="s">
        <v>116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5" t="s">
        <v>77</v>
      </c>
      <c r="BK147" s="214">
        <f>ROUND(I147*H147,2)</f>
        <v>0</v>
      </c>
      <c r="BL147" s="15" t="s">
        <v>123</v>
      </c>
      <c r="BM147" s="15" t="s">
        <v>219</v>
      </c>
    </row>
    <row r="148" s="11" customFormat="1">
      <c r="B148" s="215"/>
      <c r="C148" s="216"/>
      <c r="D148" s="217" t="s">
        <v>125</v>
      </c>
      <c r="E148" s="218" t="s">
        <v>1</v>
      </c>
      <c r="F148" s="219" t="s">
        <v>215</v>
      </c>
      <c r="G148" s="216"/>
      <c r="H148" s="220">
        <v>4256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125</v>
      </c>
      <c r="AU148" s="226" t="s">
        <v>79</v>
      </c>
      <c r="AV148" s="11" t="s">
        <v>79</v>
      </c>
      <c r="AW148" s="11" t="s">
        <v>31</v>
      </c>
      <c r="AX148" s="11" t="s">
        <v>69</v>
      </c>
      <c r="AY148" s="226" t="s">
        <v>116</v>
      </c>
    </row>
    <row r="149" s="12" customFormat="1">
      <c r="B149" s="227"/>
      <c r="C149" s="228"/>
      <c r="D149" s="217" t="s">
        <v>125</v>
      </c>
      <c r="E149" s="229" t="s">
        <v>1</v>
      </c>
      <c r="F149" s="230" t="s">
        <v>127</v>
      </c>
      <c r="G149" s="228"/>
      <c r="H149" s="231">
        <v>4256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AT149" s="237" t="s">
        <v>125</v>
      </c>
      <c r="AU149" s="237" t="s">
        <v>79</v>
      </c>
      <c r="AV149" s="12" t="s">
        <v>123</v>
      </c>
      <c r="AW149" s="12" t="s">
        <v>31</v>
      </c>
      <c r="AX149" s="12" t="s">
        <v>77</v>
      </c>
      <c r="AY149" s="237" t="s">
        <v>116</v>
      </c>
    </row>
    <row r="150" s="1" customFormat="1" ht="45" customHeight="1">
      <c r="B150" s="36"/>
      <c r="C150" s="203" t="s">
        <v>7</v>
      </c>
      <c r="D150" s="203" t="s">
        <v>119</v>
      </c>
      <c r="E150" s="204" t="s">
        <v>220</v>
      </c>
      <c r="F150" s="205" t="s">
        <v>221</v>
      </c>
      <c r="G150" s="206" t="s">
        <v>222</v>
      </c>
      <c r="H150" s="207">
        <v>160</v>
      </c>
      <c r="I150" s="208"/>
      <c r="J150" s="209">
        <f>ROUND(I150*H150,2)</f>
        <v>0</v>
      </c>
      <c r="K150" s="205" t="s">
        <v>1</v>
      </c>
      <c r="L150" s="41"/>
      <c r="M150" s="210" t="s">
        <v>1</v>
      </c>
      <c r="N150" s="211" t="s">
        <v>40</v>
      </c>
      <c r="O150" s="77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AR150" s="15" t="s">
        <v>123</v>
      </c>
      <c r="AT150" s="15" t="s">
        <v>119</v>
      </c>
      <c r="AU150" s="15" t="s">
        <v>79</v>
      </c>
      <c r="AY150" s="15" t="s">
        <v>116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77</v>
      </c>
      <c r="BK150" s="214">
        <f>ROUND(I150*H150,2)</f>
        <v>0</v>
      </c>
      <c r="BL150" s="15" t="s">
        <v>123</v>
      </c>
      <c r="BM150" s="15" t="s">
        <v>223</v>
      </c>
    </row>
    <row r="151" s="11" customFormat="1">
      <c r="B151" s="215"/>
      <c r="C151" s="216"/>
      <c r="D151" s="217" t="s">
        <v>125</v>
      </c>
      <c r="E151" s="218" t="s">
        <v>1</v>
      </c>
      <c r="F151" s="219" t="s">
        <v>224</v>
      </c>
      <c r="G151" s="216"/>
      <c r="H151" s="220">
        <v>37.067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125</v>
      </c>
      <c r="AU151" s="226" t="s">
        <v>79</v>
      </c>
      <c r="AV151" s="11" t="s">
        <v>79</v>
      </c>
      <c r="AW151" s="11" t="s">
        <v>31</v>
      </c>
      <c r="AX151" s="11" t="s">
        <v>69</v>
      </c>
      <c r="AY151" s="226" t="s">
        <v>116</v>
      </c>
    </row>
    <row r="152" s="11" customFormat="1">
      <c r="B152" s="215"/>
      <c r="C152" s="216"/>
      <c r="D152" s="217" t="s">
        <v>125</v>
      </c>
      <c r="E152" s="218" t="s">
        <v>1</v>
      </c>
      <c r="F152" s="219" t="s">
        <v>225</v>
      </c>
      <c r="G152" s="216"/>
      <c r="H152" s="220">
        <v>0.93300000000000005</v>
      </c>
      <c r="I152" s="221"/>
      <c r="J152" s="216"/>
      <c r="K152" s="216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125</v>
      </c>
      <c r="AU152" s="226" t="s">
        <v>79</v>
      </c>
      <c r="AV152" s="11" t="s">
        <v>79</v>
      </c>
      <c r="AW152" s="11" t="s">
        <v>31</v>
      </c>
      <c r="AX152" s="11" t="s">
        <v>69</v>
      </c>
      <c r="AY152" s="226" t="s">
        <v>116</v>
      </c>
    </row>
    <row r="153" s="11" customFormat="1">
      <c r="B153" s="215"/>
      <c r="C153" s="216"/>
      <c r="D153" s="217" t="s">
        <v>125</v>
      </c>
      <c r="E153" s="218" t="s">
        <v>1</v>
      </c>
      <c r="F153" s="219" t="s">
        <v>226</v>
      </c>
      <c r="G153" s="216"/>
      <c r="H153" s="220">
        <v>92</v>
      </c>
      <c r="I153" s="221"/>
      <c r="J153" s="216"/>
      <c r="K153" s="216"/>
      <c r="L153" s="222"/>
      <c r="M153" s="223"/>
      <c r="N153" s="224"/>
      <c r="O153" s="224"/>
      <c r="P153" s="224"/>
      <c r="Q153" s="224"/>
      <c r="R153" s="224"/>
      <c r="S153" s="224"/>
      <c r="T153" s="225"/>
      <c r="AT153" s="226" t="s">
        <v>125</v>
      </c>
      <c r="AU153" s="226" t="s">
        <v>79</v>
      </c>
      <c r="AV153" s="11" t="s">
        <v>79</v>
      </c>
      <c r="AW153" s="11" t="s">
        <v>31</v>
      </c>
      <c r="AX153" s="11" t="s">
        <v>69</v>
      </c>
      <c r="AY153" s="226" t="s">
        <v>116</v>
      </c>
    </row>
    <row r="154" s="11" customFormat="1">
      <c r="B154" s="215"/>
      <c r="C154" s="216"/>
      <c r="D154" s="217" t="s">
        <v>125</v>
      </c>
      <c r="E154" s="218" t="s">
        <v>1</v>
      </c>
      <c r="F154" s="219" t="s">
        <v>227</v>
      </c>
      <c r="G154" s="216"/>
      <c r="H154" s="220">
        <v>30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125</v>
      </c>
      <c r="AU154" s="226" t="s">
        <v>79</v>
      </c>
      <c r="AV154" s="11" t="s">
        <v>79</v>
      </c>
      <c r="AW154" s="11" t="s">
        <v>31</v>
      </c>
      <c r="AX154" s="11" t="s">
        <v>69</v>
      </c>
      <c r="AY154" s="226" t="s">
        <v>116</v>
      </c>
    </row>
    <row r="155" s="12" customFormat="1">
      <c r="B155" s="227"/>
      <c r="C155" s="228"/>
      <c r="D155" s="217" t="s">
        <v>125</v>
      </c>
      <c r="E155" s="229" t="s">
        <v>1</v>
      </c>
      <c r="F155" s="230" t="s">
        <v>127</v>
      </c>
      <c r="G155" s="228"/>
      <c r="H155" s="231">
        <v>160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125</v>
      </c>
      <c r="AU155" s="237" t="s">
        <v>79</v>
      </c>
      <c r="AV155" s="12" t="s">
        <v>123</v>
      </c>
      <c r="AW155" s="12" t="s">
        <v>31</v>
      </c>
      <c r="AX155" s="12" t="s">
        <v>77</v>
      </c>
      <c r="AY155" s="237" t="s">
        <v>116</v>
      </c>
    </row>
    <row r="156" s="1" customFormat="1" ht="45" customHeight="1">
      <c r="B156" s="36"/>
      <c r="C156" s="203" t="s">
        <v>228</v>
      </c>
      <c r="D156" s="203" t="s">
        <v>119</v>
      </c>
      <c r="E156" s="204" t="s">
        <v>229</v>
      </c>
      <c r="F156" s="205" t="s">
        <v>230</v>
      </c>
      <c r="G156" s="206" t="s">
        <v>169</v>
      </c>
      <c r="H156" s="207">
        <v>2780</v>
      </c>
      <c r="I156" s="208"/>
      <c r="J156" s="209">
        <f>ROUND(I156*H156,2)</f>
        <v>0</v>
      </c>
      <c r="K156" s="205" t="s">
        <v>1</v>
      </c>
      <c r="L156" s="41"/>
      <c r="M156" s="210" t="s">
        <v>1</v>
      </c>
      <c r="N156" s="211" t="s">
        <v>40</v>
      </c>
      <c r="O156" s="77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15" t="s">
        <v>123</v>
      </c>
      <c r="AT156" s="15" t="s">
        <v>119</v>
      </c>
      <c r="AU156" s="15" t="s">
        <v>79</v>
      </c>
      <c r="AY156" s="15" t="s">
        <v>116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5" t="s">
        <v>77</v>
      </c>
      <c r="BK156" s="214">
        <f>ROUND(I156*H156,2)</f>
        <v>0</v>
      </c>
      <c r="BL156" s="15" t="s">
        <v>123</v>
      </c>
      <c r="BM156" s="15" t="s">
        <v>231</v>
      </c>
    </row>
    <row r="157" s="11" customFormat="1">
      <c r="B157" s="215"/>
      <c r="C157" s="216"/>
      <c r="D157" s="217" t="s">
        <v>125</v>
      </c>
      <c r="E157" s="218" t="s">
        <v>1</v>
      </c>
      <c r="F157" s="219" t="s">
        <v>143</v>
      </c>
      <c r="G157" s="216"/>
      <c r="H157" s="220">
        <v>2780</v>
      </c>
      <c r="I157" s="221"/>
      <c r="J157" s="216"/>
      <c r="K157" s="216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125</v>
      </c>
      <c r="AU157" s="226" t="s">
        <v>79</v>
      </c>
      <c r="AV157" s="11" t="s">
        <v>79</v>
      </c>
      <c r="AW157" s="11" t="s">
        <v>31</v>
      </c>
      <c r="AX157" s="11" t="s">
        <v>69</v>
      </c>
      <c r="AY157" s="226" t="s">
        <v>116</v>
      </c>
    </row>
    <row r="158" s="12" customFormat="1">
      <c r="B158" s="227"/>
      <c r="C158" s="228"/>
      <c r="D158" s="217" t="s">
        <v>125</v>
      </c>
      <c r="E158" s="229" t="s">
        <v>1</v>
      </c>
      <c r="F158" s="230" t="s">
        <v>127</v>
      </c>
      <c r="G158" s="228"/>
      <c r="H158" s="231">
        <v>2780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AT158" s="237" t="s">
        <v>125</v>
      </c>
      <c r="AU158" s="237" t="s">
        <v>79</v>
      </c>
      <c r="AV158" s="12" t="s">
        <v>123</v>
      </c>
      <c r="AW158" s="12" t="s">
        <v>31</v>
      </c>
      <c r="AX158" s="12" t="s">
        <v>77</v>
      </c>
      <c r="AY158" s="237" t="s">
        <v>116</v>
      </c>
    </row>
    <row r="159" s="1" customFormat="1" ht="22.5" customHeight="1">
      <c r="B159" s="36"/>
      <c r="C159" s="203" t="s">
        <v>232</v>
      </c>
      <c r="D159" s="203" t="s">
        <v>119</v>
      </c>
      <c r="E159" s="204" t="s">
        <v>233</v>
      </c>
      <c r="F159" s="205" t="s">
        <v>234</v>
      </c>
      <c r="G159" s="206" t="s">
        <v>157</v>
      </c>
      <c r="H159" s="207">
        <v>26</v>
      </c>
      <c r="I159" s="208"/>
      <c r="J159" s="209">
        <f>ROUND(I159*H159,2)</f>
        <v>0</v>
      </c>
      <c r="K159" s="205" t="s">
        <v>136</v>
      </c>
      <c r="L159" s="41"/>
      <c r="M159" s="210" t="s">
        <v>1</v>
      </c>
      <c r="N159" s="211" t="s">
        <v>40</v>
      </c>
      <c r="O159" s="77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AR159" s="15" t="s">
        <v>123</v>
      </c>
      <c r="AT159" s="15" t="s">
        <v>119</v>
      </c>
      <c r="AU159" s="15" t="s">
        <v>79</v>
      </c>
      <c r="AY159" s="15" t="s">
        <v>116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5" t="s">
        <v>77</v>
      </c>
      <c r="BK159" s="214">
        <f>ROUND(I159*H159,2)</f>
        <v>0</v>
      </c>
      <c r="BL159" s="15" t="s">
        <v>123</v>
      </c>
      <c r="BM159" s="15" t="s">
        <v>235</v>
      </c>
    </row>
    <row r="160" s="11" customFormat="1">
      <c r="B160" s="215"/>
      <c r="C160" s="216"/>
      <c r="D160" s="217" t="s">
        <v>125</v>
      </c>
      <c r="E160" s="218" t="s">
        <v>1</v>
      </c>
      <c r="F160" s="219" t="s">
        <v>236</v>
      </c>
      <c r="G160" s="216"/>
      <c r="H160" s="220">
        <v>26</v>
      </c>
      <c r="I160" s="221"/>
      <c r="J160" s="216"/>
      <c r="K160" s="216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125</v>
      </c>
      <c r="AU160" s="226" t="s">
        <v>79</v>
      </c>
      <c r="AV160" s="11" t="s">
        <v>79</v>
      </c>
      <c r="AW160" s="11" t="s">
        <v>31</v>
      </c>
      <c r="AX160" s="11" t="s">
        <v>69</v>
      </c>
      <c r="AY160" s="226" t="s">
        <v>116</v>
      </c>
    </row>
    <row r="161" s="12" customFormat="1">
      <c r="B161" s="227"/>
      <c r="C161" s="228"/>
      <c r="D161" s="217" t="s">
        <v>125</v>
      </c>
      <c r="E161" s="229" t="s">
        <v>1</v>
      </c>
      <c r="F161" s="230" t="s">
        <v>127</v>
      </c>
      <c r="G161" s="228"/>
      <c r="H161" s="231">
        <v>26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AT161" s="237" t="s">
        <v>125</v>
      </c>
      <c r="AU161" s="237" t="s">
        <v>79</v>
      </c>
      <c r="AV161" s="12" t="s">
        <v>123</v>
      </c>
      <c r="AW161" s="12" t="s">
        <v>31</v>
      </c>
      <c r="AX161" s="12" t="s">
        <v>77</v>
      </c>
      <c r="AY161" s="237" t="s">
        <v>116</v>
      </c>
    </row>
    <row r="162" s="1" customFormat="1" ht="22.5" customHeight="1">
      <c r="B162" s="36"/>
      <c r="C162" s="203" t="s">
        <v>237</v>
      </c>
      <c r="D162" s="203" t="s">
        <v>119</v>
      </c>
      <c r="E162" s="204" t="s">
        <v>238</v>
      </c>
      <c r="F162" s="205" t="s">
        <v>239</v>
      </c>
      <c r="G162" s="206" t="s">
        <v>157</v>
      </c>
      <c r="H162" s="207">
        <v>6</v>
      </c>
      <c r="I162" s="208"/>
      <c r="J162" s="209">
        <f>ROUND(I162*H162,2)</f>
        <v>0</v>
      </c>
      <c r="K162" s="205" t="s">
        <v>1</v>
      </c>
      <c r="L162" s="41"/>
      <c r="M162" s="210" t="s">
        <v>1</v>
      </c>
      <c r="N162" s="211" t="s">
        <v>40</v>
      </c>
      <c r="O162" s="77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AR162" s="15" t="s">
        <v>123</v>
      </c>
      <c r="AT162" s="15" t="s">
        <v>119</v>
      </c>
      <c r="AU162" s="15" t="s">
        <v>79</v>
      </c>
      <c r="AY162" s="15" t="s">
        <v>116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77</v>
      </c>
      <c r="BK162" s="214">
        <f>ROUND(I162*H162,2)</f>
        <v>0</v>
      </c>
      <c r="BL162" s="15" t="s">
        <v>123</v>
      </c>
      <c r="BM162" s="15" t="s">
        <v>240</v>
      </c>
    </row>
    <row r="163" s="11" customFormat="1">
      <c r="B163" s="215"/>
      <c r="C163" s="216"/>
      <c r="D163" s="217" t="s">
        <v>125</v>
      </c>
      <c r="E163" s="218" t="s">
        <v>1</v>
      </c>
      <c r="F163" s="219" t="s">
        <v>154</v>
      </c>
      <c r="G163" s="216"/>
      <c r="H163" s="220">
        <v>6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125</v>
      </c>
      <c r="AU163" s="226" t="s">
        <v>79</v>
      </c>
      <c r="AV163" s="11" t="s">
        <v>79</v>
      </c>
      <c r="AW163" s="11" t="s">
        <v>31</v>
      </c>
      <c r="AX163" s="11" t="s">
        <v>69</v>
      </c>
      <c r="AY163" s="226" t="s">
        <v>116</v>
      </c>
    </row>
    <row r="164" s="12" customFormat="1">
      <c r="B164" s="227"/>
      <c r="C164" s="228"/>
      <c r="D164" s="217" t="s">
        <v>125</v>
      </c>
      <c r="E164" s="229" t="s">
        <v>1</v>
      </c>
      <c r="F164" s="230" t="s">
        <v>127</v>
      </c>
      <c r="G164" s="228"/>
      <c r="H164" s="231">
        <v>6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125</v>
      </c>
      <c r="AU164" s="237" t="s">
        <v>79</v>
      </c>
      <c r="AV164" s="12" t="s">
        <v>123</v>
      </c>
      <c r="AW164" s="12" t="s">
        <v>31</v>
      </c>
      <c r="AX164" s="12" t="s">
        <v>77</v>
      </c>
      <c r="AY164" s="237" t="s">
        <v>116</v>
      </c>
    </row>
    <row r="165" s="1" customFormat="1" ht="22.5" customHeight="1">
      <c r="B165" s="36"/>
      <c r="C165" s="238" t="s">
        <v>241</v>
      </c>
      <c r="D165" s="238" t="s">
        <v>146</v>
      </c>
      <c r="E165" s="239" t="s">
        <v>242</v>
      </c>
      <c r="F165" s="240" t="s">
        <v>243</v>
      </c>
      <c r="G165" s="241" t="s">
        <v>157</v>
      </c>
      <c r="H165" s="242">
        <v>6</v>
      </c>
      <c r="I165" s="243"/>
      <c r="J165" s="244">
        <f>ROUND(I165*H165,2)</f>
        <v>0</v>
      </c>
      <c r="K165" s="240" t="s">
        <v>136</v>
      </c>
      <c r="L165" s="245"/>
      <c r="M165" s="246" t="s">
        <v>1</v>
      </c>
      <c r="N165" s="247" t="s">
        <v>40</v>
      </c>
      <c r="O165" s="77"/>
      <c r="P165" s="212">
        <f>O165*H165</f>
        <v>0</v>
      </c>
      <c r="Q165" s="212">
        <v>0.010030000000000001</v>
      </c>
      <c r="R165" s="212">
        <f>Q165*H165</f>
        <v>0.060180000000000004</v>
      </c>
      <c r="S165" s="212">
        <v>0</v>
      </c>
      <c r="T165" s="213">
        <f>S165*H165</f>
        <v>0</v>
      </c>
      <c r="AR165" s="15" t="s">
        <v>150</v>
      </c>
      <c r="AT165" s="15" t="s">
        <v>146</v>
      </c>
      <c r="AU165" s="15" t="s">
        <v>79</v>
      </c>
      <c r="AY165" s="15" t="s">
        <v>116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5" t="s">
        <v>77</v>
      </c>
      <c r="BK165" s="214">
        <f>ROUND(I165*H165,2)</f>
        <v>0</v>
      </c>
      <c r="BL165" s="15" t="s">
        <v>123</v>
      </c>
      <c r="BM165" s="15" t="s">
        <v>244</v>
      </c>
    </row>
    <row r="166" s="11" customFormat="1">
      <c r="B166" s="215"/>
      <c r="C166" s="216"/>
      <c r="D166" s="217" t="s">
        <v>125</v>
      </c>
      <c r="E166" s="218" t="s">
        <v>1</v>
      </c>
      <c r="F166" s="219" t="s">
        <v>154</v>
      </c>
      <c r="G166" s="216"/>
      <c r="H166" s="220">
        <v>6</v>
      </c>
      <c r="I166" s="221"/>
      <c r="J166" s="216"/>
      <c r="K166" s="216"/>
      <c r="L166" s="222"/>
      <c r="M166" s="223"/>
      <c r="N166" s="224"/>
      <c r="O166" s="224"/>
      <c r="P166" s="224"/>
      <c r="Q166" s="224"/>
      <c r="R166" s="224"/>
      <c r="S166" s="224"/>
      <c r="T166" s="225"/>
      <c r="AT166" s="226" t="s">
        <v>125</v>
      </c>
      <c r="AU166" s="226" t="s">
        <v>79</v>
      </c>
      <c r="AV166" s="11" t="s">
        <v>79</v>
      </c>
      <c r="AW166" s="11" t="s">
        <v>31</v>
      </c>
      <c r="AX166" s="11" t="s">
        <v>69</v>
      </c>
      <c r="AY166" s="226" t="s">
        <v>116</v>
      </c>
    </row>
    <row r="167" s="12" customFormat="1">
      <c r="B167" s="227"/>
      <c r="C167" s="228"/>
      <c r="D167" s="217" t="s">
        <v>125</v>
      </c>
      <c r="E167" s="229" t="s">
        <v>1</v>
      </c>
      <c r="F167" s="230" t="s">
        <v>127</v>
      </c>
      <c r="G167" s="228"/>
      <c r="H167" s="231">
        <v>6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125</v>
      </c>
      <c r="AU167" s="237" t="s">
        <v>79</v>
      </c>
      <c r="AV167" s="12" t="s">
        <v>123</v>
      </c>
      <c r="AW167" s="12" t="s">
        <v>31</v>
      </c>
      <c r="AX167" s="12" t="s">
        <v>77</v>
      </c>
      <c r="AY167" s="237" t="s">
        <v>116</v>
      </c>
    </row>
    <row r="168" s="1" customFormat="1" ht="33.75" customHeight="1">
      <c r="B168" s="36"/>
      <c r="C168" s="203" t="s">
        <v>236</v>
      </c>
      <c r="D168" s="203" t="s">
        <v>119</v>
      </c>
      <c r="E168" s="204" t="s">
        <v>245</v>
      </c>
      <c r="F168" s="205" t="s">
        <v>246</v>
      </c>
      <c r="G168" s="206" t="s">
        <v>141</v>
      </c>
      <c r="H168" s="207">
        <v>2166</v>
      </c>
      <c r="I168" s="208"/>
      <c r="J168" s="209">
        <f>ROUND(I168*H168,2)</f>
        <v>0</v>
      </c>
      <c r="K168" s="205" t="s">
        <v>1</v>
      </c>
      <c r="L168" s="41"/>
      <c r="M168" s="210" t="s">
        <v>1</v>
      </c>
      <c r="N168" s="211" t="s">
        <v>40</v>
      </c>
      <c r="O168" s="77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AR168" s="15" t="s">
        <v>123</v>
      </c>
      <c r="AT168" s="15" t="s">
        <v>119</v>
      </c>
      <c r="AU168" s="15" t="s">
        <v>79</v>
      </c>
      <c r="AY168" s="15" t="s">
        <v>116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77</v>
      </c>
      <c r="BK168" s="214">
        <f>ROUND(I168*H168,2)</f>
        <v>0</v>
      </c>
      <c r="BL168" s="15" t="s">
        <v>123</v>
      </c>
      <c r="BM168" s="15" t="s">
        <v>247</v>
      </c>
    </row>
    <row r="169" s="11" customFormat="1">
      <c r="B169" s="215"/>
      <c r="C169" s="216"/>
      <c r="D169" s="217" t="s">
        <v>125</v>
      </c>
      <c r="E169" s="218" t="s">
        <v>1</v>
      </c>
      <c r="F169" s="219" t="s">
        <v>248</v>
      </c>
      <c r="G169" s="216"/>
      <c r="H169" s="220">
        <v>1456</v>
      </c>
      <c r="I169" s="221"/>
      <c r="J169" s="216"/>
      <c r="K169" s="216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125</v>
      </c>
      <c r="AU169" s="226" t="s">
        <v>79</v>
      </c>
      <c r="AV169" s="11" t="s">
        <v>79</v>
      </c>
      <c r="AW169" s="11" t="s">
        <v>31</v>
      </c>
      <c r="AX169" s="11" t="s">
        <v>69</v>
      </c>
      <c r="AY169" s="226" t="s">
        <v>116</v>
      </c>
    </row>
    <row r="170" s="11" customFormat="1">
      <c r="B170" s="215"/>
      <c r="C170" s="216"/>
      <c r="D170" s="217" t="s">
        <v>125</v>
      </c>
      <c r="E170" s="218" t="s">
        <v>1</v>
      </c>
      <c r="F170" s="219" t="s">
        <v>249</v>
      </c>
      <c r="G170" s="216"/>
      <c r="H170" s="220">
        <v>710</v>
      </c>
      <c r="I170" s="221"/>
      <c r="J170" s="216"/>
      <c r="K170" s="216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125</v>
      </c>
      <c r="AU170" s="226" t="s">
        <v>79</v>
      </c>
      <c r="AV170" s="11" t="s">
        <v>79</v>
      </c>
      <c r="AW170" s="11" t="s">
        <v>31</v>
      </c>
      <c r="AX170" s="11" t="s">
        <v>69</v>
      </c>
      <c r="AY170" s="226" t="s">
        <v>116</v>
      </c>
    </row>
    <row r="171" s="12" customFormat="1">
      <c r="B171" s="227"/>
      <c r="C171" s="228"/>
      <c r="D171" s="217" t="s">
        <v>125</v>
      </c>
      <c r="E171" s="229" t="s">
        <v>1</v>
      </c>
      <c r="F171" s="230" t="s">
        <v>127</v>
      </c>
      <c r="G171" s="228"/>
      <c r="H171" s="231">
        <v>2166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AT171" s="237" t="s">
        <v>125</v>
      </c>
      <c r="AU171" s="237" t="s">
        <v>79</v>
      </c>
      <c r="AV171" s="12" t="s">
        <v>123</v>
      </c>
      <c r="AW171" s="12" t="s">
        <v>31</v>
      </c>
      <c r="AX171" s="12" t="s">
        <v>77</v>
      </c>
      <c r="AY171" s="237" t="s">
        <v>116</v>
      </c>
    </row>
    <row r="172" s="1" customFormat="1" ht="22.5" customHeight="1">
      <c r="B172" s="36"/>
      <c r="C172" s="203" t="s">
        <v>250</v>
      </c>
      <c r="D172" s="203" t="s">
        <v>119</v>
      </c>
      <c r="E172" s="204" t="s">
        <v>251</v>
      </c>
      <c r="F172" s="205" t="s">
        <v>252</v>
      </c>
      <c r="G172" s="206" t="s">
        <v>122</v>
      </c>
      <c r="H172" s="207">
        <v>100</v>
      </c>
      <c r="I172" s="208"/>
      <c r="J172" s="209">
        <f>ROUND(I172*H172,2)</f>
        <v>0</v>
      </c>
      <c r="K172" s="205" t="s">
        <v>136</v>
      </c>
      <c r="L172" s="41"/>
      <c r="M172" s="210" t="s">
        <v>1</v>
      </c>
      <c r="N172" s="211" t="s">
        <v>40</v>
      </c>
      <c r="O172" s="77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AR172" s="15" t="s">
        <v>123</v>
      </c>
      <c r="AT172" s="15" t="s">
        <v>119</v>
      </c>
      <c r="AU172" s="15" t="s">
        <v>79</v>
      </c>
      <c r="AY172" s="15" t="s">
        <v>116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5" t="s">
        <v>77</v>
      </c>
      <c r="BK172" s="214">
        <f>ROUND(I172*H172,2)</f>
        <v>0</v>
      </c>
      <c r="BL172" s="15" t="s">
        <v>123</v>
      </c>
      <c r="BM172" s="15" t="s">
        <v>253</v>
      </c>
    </row>
    <row r="173" s="11" customFormat="1">
      <c r="B173" s="215"/>
      <c r="C173" s="216"/>
      <c r="D173" s="217" t="s">
        <v>125</v>
      </c>
      <c r="E173" s="218" t="s">
        <v>1</v>
      </c>
      <c r="F173" s="219" t="s">
        <v>254</v>
      </c>
      <c r="G173" s="216"/>
      <c r="H173" s="220">
        <v>100</v>
      </c>
      <c r="I173" s="221"/>
      <c r="J173" s="216"/>
      <c r="K173" s="216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125</v>
      </c>
      <c r="AU173" s="226" t="s">
        <v>79</v>
      </c>
      <c r="AV173" s="11" t="s">
        <v>79</v>
      </c>
      <c r="AW173" s="11" t="s">
        <v>31</v>
      </c>
      <c r="AX173" s="11" t="s">
        <v>69</v>
      </c>
      <c r="AY173" s="226" t="s">
        <v>116</v>
      </c>
    </row>
    <row r="174" s="12" customFormat="1">
      <c r="B174" s="227"/>
      <c r="C174" s="228"/>
      <c r="D174" s="217" t="s">
        <v>125</v>
      </c>
      <c r="E174" s="229" t="s">
        <v>1</v>
      </c>
      <c r="F174" s="230" t="s">
        <v>127</v>
      </c>
      <c r="G174" s="228"/>
      <c r="H174" s="231">
        <v>100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AT174" s="237" t="s">
        <v>125</v>
      </c>
      <c r="AU174" s="237" t="s">
        <v>79</v>
      </c>
      <c r="AV174" s="12" t="s">
        <v>123</v>
      </c>
      <c r="AW174" s="12" t="s">
        <v>31</v>
      </c>
      <c r="AX174" s="12" t="s">
        <v>77</v>
      </c>
      <c r="AY174" s="237" t="s">
        <v>116</v>
      </c>
    </row>
    <row r="175" s="1" customFormat="1" ht="33.75" customHeight="1">
      <c r="B175" s="36"/>
      <c r="C175" s="203" t="s">
        <v>255</v>
      </c>
      <c r="D175" s="203" t="s">
        <v>119</v>
      </c>
      <c r="E175" s="204" t="s">
        <v>256</v>
      </c>
      <c r="F175" s="205" t="s">
        <v>257</v>
      </c>
      <c r="G175" s="206" t="s">
        <v>149</v>
      </c>
      <c r="H175" s="207">
        <v>754.17600000000004</v>
      </c>
      <c r="I175" s="208"/>
      <c r="J175" s="209">
        <f>ROUND(I175*H175,2)</f>
        <v>0</v>
      </c>
      <c r="K175" s="205" t="s">
        <v>136</v>
      </c>
      <c r="L175" s="41"/>
      <c r="M175" s="210" t="s">
        <v>1</v>
      </c>
      <c r="N175" s="211" t="s">
        <v>40</v>
      </c>
      <c r="O175" s="77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15" t="s">
        <v>123</v>
      </c>
      <c r="AT175" s="15" t="s">
        <v>119</v>
      </c>
      <c r="AU175" s="15" t="s">
        <v>79</v>
      </c>
      <c r="AY175" s="15" t="s">
        <v>116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5" t="s">
        <v>77</v>
      </c>
      <c r="BK175" s="214">
        <f>ROUND(I175*H175,2)</f>
        <v>0</v>
      </c>
      <c r="BL175" s="15" t="s">
        <v>123</v>
      </c>
      <c r="BM175" s="15" t="s">
        <v>258</v>
      </c>
    </row>
    <row r="176" s="11" customFormat="1">
      <c r="B176" s="215"/>
      <c r="C176" s="216"/>
      <c r="D176" s="217" t="s">
        <v>125</v>
      </c>
      <c r="E176" s="218" t="s">
        <v>1</v>
      </c>
      <c r="F176" s="219" t="s">
        <v>259</v>
      </c>
      <c r="G176" s="216"/>
      <c r="H176" s="220">
        <v>45.256</v>
      </c>
      <c r="I176" s="221"/>
      <c r="J176" s="216"/>
      <c r="K176" s="216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125</v>
      </c>
      <c r="AU176" s="226" t="s">
        <v>79</v>
      </c>
      <c r="AV176" s="11" t="s">
        <v>79</v>
      </c>
      <c r="AW176" s="11" t="s">
        <v>31</v>
      </c>
      <c r="AX176" s="11" t="s">
        <v>69</v>
      </c>
      <c r="AY176" s="226" t="s">
        <v>116</v>
      </c>
    </row>
    <row r="177" s="11" customFormat="1">
      <c r="B177" s="215"/>
      <c r="C177" s="216"/>
      <c r="D177" s="217" t="s">
        <v>125</v>
      </c>
      <c r="E177" s="218" t="s">
        <v>1</v>
      </c>
      <c r="F177" s="219" t="s">
        <v>260</v>
      </c>
      <c r="G177" s="216"/>
      <c r="H177" s="220">
        <v>708.91999999999996</v>
      </c>
      <c r="I177" s="221"/>
      <c r="J177" s="216"/>
      <c r="K177" s="216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125</v>
      </c>
      <c r="AU177" s="226" t="s">
        <v>79</v>
      </c>
      <c r="AV177" s="11" t="s">
        <v>79</v>
      </c>
      <c r="AW177" s="11" t="s">
        <v>31</v>
      </c>
      <c r="AX177" s="11" t="s">
        <v>69</v>
      </c>
      <c r="AY177" s="226" t="s">
        <v>116</v>
      </c>
    </row>
    <row r="178" s="12" customFormat="1">
      <c r="B178" s="227"/>
      <c r="C178" s="228"/>
      <c r="D178" s="217" t="s">
        <v>125</v>
      </c>
      <c r="E178" s="229" t="s">
        <v>1</v>
      </c>
      <c r="F178" s="230" t="s">
        <v>127</v>
      </c>
      <c r="G178" s="228"/>
      <c r="H178" s="231">
        <v>754.17600000000004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AT178" s="237" t="s">
        <v>125</v>
      </c>
      <c r="AU178" s="237" t="s">
        <v>79</v>
      </c>
      <c r="AV178" s="12" t="s">
        <v>123</v>
      </c>
      <c r="AW178" s="12" t="s">
        <v>31</v>
      </c>
      <c r="AX178" s="12" t="s">
        <v>77</v>
      </c>
      <c r="AY178" s="237" t="s">
        <v>116</v>
      </c>
    </row>
    <row r="179" s="1" customFormat="1" ht="33.75" customHeight="1">
      <c r="B179" s="36"/>
      <c r="C179" s="203" t="s">
        <v>261</v>
      </c>
      <c r="D179" s="203" t="s">
        <v>119</v>
      </c>
      <c r="E179" s="204" t="s">
        <v>262</v>
      </c>
      <c r="F179" s="205" t="s">
        <v>263</v>
      </c>
      <c r="G179" s="206" t="s">
        <v>149</v>
      </c>
      <c r="H179" s="207">
        <v>859.40899999999999</v>
      </c>
      <c r="I179" s="208"/>
      <c r="J179" s="209">
        <f>ROUND(I179*H179,2)</f>
        <v>0</v>
      </c>
      <c r="K179" s="205" t="s">
        <v>136</v>
      </c>
      <c r="L179" s="41"/>
      <c r="M179" s="210" t="s">
        <v>1</v>
      </c>
      <c r="N179" s="211" t="s">
        <v>40</v>
      </c>
      <c r="O179" s="77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AR179" s="15" t="s">
        <v>123</v>
      </c>
      <c r="AT179" s="15" t="s">
        <v>119</v>
      </c>
      <c r="AU179" s="15" t="s">
        <v>79</v>
      </c>
      <c r="AY179" s="15" t="s">
        <v>116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5" t="s">
        <v>77</v>
      </c>
      <c r="BK179" s="214">
        <f>ROUND(I179*H179,2)</f>
        <v>0</v>
      </c>
      <c r="BL179" s="15" t="s">
        <v>123</v>
      </c>
      <c r="BM179" s="15" t="s">
        <v>264</v>
      </c>
    </row>
    <row r="180" s="11" customFormat="1">
      <c r="B180" s="215"/>
      <c r="C180" s="216"/>
      <c r="D180" s="217" t="s">
        <v>125</v>
      </c>
      <c r="E180" s="218" t="s">
        <v>1</v>
      </c>
      <c r="F180" s="219" t="s">
        <v>265</v>
      </c>
      <c r="G180" s="216"/>
      <c r="H180" s="220">
        <v>859.40899999999999</v>
      </c>
      <c r="I180" s="221"/>
      <c r="J180" s="216"/>
      <c r="K180" s="216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125</v>
      </c>
      <c r="AU180" s="226" t="s">
        <v>79</v>
      </c>
      <c r="AV180" s="11" t="s">
        <v>79</v>
      </c>
      <c r="AW180" s="11" t="s">
        <v>31</v>
      </c>
      <c r="AX180" s="11" t="s">
        <v>69</v>
      </c>
      <c r="AY180" s="226" t="s">
        <v>116</v>
      </c>
    </row>
    <row r="181" s="12" customFormat="1">
      <c r="B181" s="227"/>
      <c r="C181" s="228"/>
      <c r="D181" s="217" t="s">
        <v>125</v>
      </c>
      <c r="E181" s="229" t="s">
        <v>1</v>
      </c>
      <c r="F181" s="230" t="s">
        <v>127</v>
      </c>
      <c r="G181" s="228"/>
      <c r="H181" s="231">
        <v>859.40899999999999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AT181" s="237" t="s">
        <v>125</v>
      </c>
      <c r="AU181" s="237" t="s">
        <v>79</v>
      </c>
      <c r="AV181" s="12" t="s">
        <v>123</v>
      </c>
      <c r="AW181" s="12" t="s">
        <v>31</v>
      </c>
      <c r="AX181" s="12" t="s">
        <v>77</v>
      </c>
      <c r="AY181" s="237" t="s">
        <v>116</v>
      </c>
    </row>
    <row r="182" s="10" customFormat="1" ht="25.92" customHeight="1">
      <c r="B182" s="187"/>
      <c r="C182" s="188"/>
      <c r="D182" s="189" t="s">
        <v>68</v>
      </c>
      <c r="E182" s="190" t="s">
        <v>266</v>
      </c>
      <c r="F182" s="190" t="s">
        <v>267</v>
      </c>
      <c r="G182" s="188"/>
      <c r="H182" s="188"/>
      <c r="I182" s="191"/>
      <c r="J182" s="192">
        <f>BK182</f>
        <v>0</v>
      </c>
      <c r="K182" s="188"/>
      <c r="L182" s="193"/>
      <c r="M182" s="194"/>
      <c r="N182" s="195"/>
      <c r="O182" s="195"/>
      <c r="P182" s="196">
        <f>SUM(P183:P201)</f>
        <v>0</v>
      </c>
      <c r="Q182" s="195"/>
      <c r="R182" s="196">
        <f>SUM(R183:R201)</f>
        <v>0</v>
      </c>
      <c r="S182" s="195"/>
      <c r="T182" s="197">
        <f>SUM(T183:T201)</f>
        <v>0</v>
      </c>
      <c r="AR182" s="198" t="s">
        <v>123</v>
      </c>
      <c r="AT182" s="199" t="s">
        <v>68</v>
      </c>
      <c r="AU182" s="199" t="s">
        <v>69</v>
      </c>
      <c r="AY182" s="198" t="s">
        <v>116</v>
      </c>
      <c r="BK182" s="200">
        <f>SUM(BK183:BK201)</f>
        <v>0</v>
      </c>
    </row>
    <row r="183" s="1" customFormat="1" ht="78.75" customHeight="1">
      <c r="B183" s="36"/>
      <c r="C183" s="203" t="s">
        <v>227</v>
      </c>
      <c r="D183" s="203" t="s">
        <v>119</v>
      </c>
      <c r="E183" s="204" t="s">
        <v>268</v>
      </c>
      <c r="F183" s="205" t="s">
        <v>269</v>
      </c>
      <c r="G183" s="206" t="s">
        <v>149</v>
      </c>
      <c r="H183" s="207">
        <v>5832</v>
      </c>
      <c r="I183" s="208"/>
      <c r="J183" s="209">
        <f>ROUND(I183*H183,2)</f>
        <v>0</v>
      </c>
      <c r="K183" s="205" t="s">
        <v>136</v>
      </c>
      <c r="L183" s="41"/>
      <c r="M183" s="210" t="s">
        <v>1</v>
      </c>
      <c r="N183" s="211" t="s">
        <v>40</v>
      </c>
      <c r="O183" s="77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AR183" s="15" t="s">
        <v>270</v>
      </c>
      <c r="AT183" s="15" t="s">
        <v>119</v>
      </c>
      <c r="AU183" s="15" t="s">
        <v>77</v>
      </c>
      <c r="AY183" s="15" t="s">
        <v>116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5" t="s">
        <v>77</v>
      </c>
      <c r="BK183" s="214">
        <f>ROUND(I183*H183,2)</f>
        <v>0</v>
      </c>
      <c r="BL183" s="15" t="s">
        <v>270</v>
      </c>
      <c r="BM183" s="15" t="s">
        <v>271</v>
      </c>
    </row>
    <row r="184" s="11" customFormat="1">
      <c r="B184" s="215"/>
      <c r="C184" s="216"/>
      <c r="D184" s="217" t="s">
        <v>125</v>
      </c>
      <c r="E184" s="218" t="s">
        <v>1</v>
      </c>
      <c r="F184" s="219" t="s">
        <v>272</v>
      </c>
      <c r="G184" s="216"/>
      <c r="H184" s="220">
        <v>5004</v>
      </c>
      <c r="I184" s="221"/>
      <c r="J184" s="216"/>
      <c r="K184" s="216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125</v>
      </c>
      <c r="AU184" s="226" t="s">
        <v>77</v>
      </c>
      <c r="AV184" s="11" t="s">
        <v>79</v>
      </c>
      <c r="AW184" s="11" t="s">
        <v>31</v>
      </c>
      <c r="AX184" s="11" t="s">
        <v>69</v>
      </c>
      <c r="AY184" s="226" t="s">
        <v>116</v>
      </c>
    </row>
    <row r="185" s="11" customFormat="1">
      <c r="B185" s="215"/>
      <c r="C185" s="216"/>
      <c r="D185" s="217" t="s">
        <v>125</v>
      </c>
      <c r="E185" s="218" t="s">
        <v>1</v>
      </c>
      <c r="F185" s="219" t="s">
        <v>273</v>
      </c>
      <c r="G185" s="216"/>
      <c r="H185" s="220">
        <v>828</v>
      </c>
      <c r="I185" s="221"/>
      <c r="J185" s="216"/>
      <c r="K185" s="216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125</v>
      </c>
      <c r="AU185" s="226" t="s">
        <v>77</v>
      </c>
      <c r="AV185" s="11" t="s">
        <v>79</v>
      </c>
      <c r="AW185" s="11" t="s">
        <v>31</v>
      </c>
      <c r="AX185" s="11" t="s">
        <v>69</v>
      </c>
      <c r="AY185" s="226" t="s">
        <v>116</v>
      </c>
    </row>
    <row r="186" s="12" customFormat="1">
      <c r="B186" s="227"/>
      <c r="C186" s="228"/>
      <c r="D186" s="217" t="s">
        <v>125</v>
      </c>
      <c r="E186" s="229" t="s">
        <v>1</v>
      </c>
      <c r="F186" s="230" t="s">
        <v>127</v>
      </c>
      <c r="G186" s="228"/>
      <c r="H186" s="231">
        <v>5832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AT186" s="237" t="s">
        <v>125</v>
      </c>
      <c r="AU186" s="237" t="s">
        <v>77</v>
      </c>
      <c r="AV186" s="12" t="s">
        <v>123</v>
      </c>
      <c r="AW186" s="12" t="s">
        <v>31</v>
      </c>
      <c r="AX186" s="12" t="s">
        <v>77</v>
      </c>
      <c r="AY186" s="237" t="s">
        <v>116</v>
      </c>
    </row>
    <row r="187" s="1" customFormat="1" ht="78.75" customHeight="1">
      <c r="B187" s="36"/>
      <c r="C187" s="203" t="s">
        <v>274</v>
      </c>
      <c r="D187" s="203" t="s">
        <v>119</v>
      </c>
      <c r="E187" s="204" t="s">
        <v>275</v>
      </c>
      <c r="F187" s="205" t="s">
        <v>276</v>
      </c>
      <c r="G187" s="206" t="s">
        <v>149</v>
      </c>
      <c r="H187" s="207">
        <v>772.89999999999998</v>
      </c>
      <c r="I187" s="208"/>
      <c r="J187" s="209">
        <f>ROUND(I187*H187,2)</f>
        <v>0</v>
      </c>
      <c r="K187" s="205" t="s">
        <v>136</v>
      </c>
      <c r="L187" s="41"/>
      <c r="M187" s="210" t="s">
        <v>1</v>
      </c>
      <c r="N187" s="211" t="s">
        <v>40</v>
      </c>
      <c r="O187" s="77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AR187" s="15" t="s">
        <v>270</v>
      </c>
      <c r="AT187" s="15" t="s">
        <v>119</v>
      </c>
      <c r="AU187" s="15" t="s">
        <v>77</v>
      </c>
      <c r="AY187" s="15" t="s">
        <v>116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77</v>
      </c>
      <c r="BK187" s="214">
        <f>ROUND(I187*H187,2)</f>
        <v>0</v>
      </c>
      <c r="BL187" s="15" t="s">
        <v>270</v>
      </c>
      <c r="BM187" s="15" t="s">
        <v>277</v>
      </c>
    </row>
    <row r="188" s="13" customFormat="1">
      <c r="B188" s="248"/>
      <c r="C188" s="249"/>
      <c r="D188" s="217" t="s">
        <v>125</v>
      </c>
      <c r="E188" s="250" t="s">
        <v>1</v>
      </c>
      <c r="F188" s="251" t="s">
        <v>278</v>
      </c>
      <c r="G188" s="249"/>
      <c r="H188" s="250" t="s">
        <v>1</v>
      </c>
      <c r="I188" s="252"/>
      <c r="J188" s="249"/>
      <c r="K188" s="249"/>
      <c r="L188" s="253"/>
      <c r="M188" s="254"/>
      <c r="N188" s="255"/>
      <c r="O188" s="255"/>
      <c r="P188" s="255"/>
      <c r="Q188" s="255"/>
      <c r="R188" s="255"/>
      <c r="S188" s="255"/>
      <c r="T188" s="256"/>
      <c r="AT188" s="257" t="s">
        <v>125</v>
      </c>
      <c r="AU188" s="257" t="s">
        <v>77</v>
      </c>
      <c r="AV188" s="13" t="s">
        <v>77</v>
      </c>
      <c r="AW188" s="13" t="s">
        <v>31</v>
      </c>
      <c r="AX188" s="13" t="s">
        <v>69</v>
      </c>
      <c r="AY188" s="257" t="s">
        <v>116</v>
      </c>
    </row>
    <row r="189" s="11" customFormat="1">
      <c r="B189" s="215"/>
      <c r="C189" s="216"/>
      <c r="D189" s="217" t="s">
        <v>125</v>
      </c>
      <c r="E189" s="218" t="s">
        <v>1</v>
      </c>
      <c r="F189" s="219" t="s">
        <v>279</v>
      </c>
      <c r="G189" s="216"/>
      <c r="H189" s="220">
        <v>139</v>
      </c>
      <c r="I189" s="221"/>
      <c r="J189" s="216"/>
      <c r="K189" s="216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125</v>
      </c>
      <c r="AU189" s="226" t="s">
        <v>77</v>
      </c>
      <c r="AV189" s="11" t="s">
        <v>79</v>
      </c>
      <c r="AW189" s="11" t="s">
        <v>31</v>
      </c>
      <c r="AX189" s="11" t="s">
        <v>69</v>
      </c>
      <c r="AY189" s="226" t="s">
        <v>116</v>
      </c>
    </row>
    <row r="190" s="11" customFormat="1">
      <c r="B190" s="215"/>
      <c r="C190" s="216"/>
      <c r="D190" s="217" t="s">
        <v>125</v>
      </c>
      <c r="E190" s="218" t="s">
        <v>1</v>
      </c>
      <c r="F190" s="219" t="s">
        <v>280</v>
      </c>
      <c r="G190" s="216"/>
      <c r="H190" s="220">
        <v>633.89999999999998</v>
      </c>
      <c r="I190" s="221"/>
      <c r="J190" s="216"/>
      <c r="K190" s="216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125</v>
      </c>
      <c r="AU190" s="226" t="s">
        <v>77</v>
      </c>
      <c r="AV190" s="11" t="s">
        <v>79</v>
      </c>
      <c r="AW190" s="11" t="s">
        <v>31</v>
      </c>
      <c r="AX190" s="11" t="s">
        <v>69</v>
      </c>
      <c r="AY190" s="226" t="s">
        <v>116</v>
      </c>
    </row>
    <row r="191" s="12" customFormat="1">
      <c r="B191" s="227"/>
      <c r="C191" s="228"/>
      <c r="D191" s="217" t="s">
        <v>125</v>
      </c>
      <c r="E191" s="229" t="s">
        <v>1</v>
      </c>
      <c r="F191" s="230" t="s">
        <v>127</v>
      </c>
      <c r="G191" s="228"/>
      <c r="H191" s="231">
        <v>772.89999999999998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125</v>
      </c>
      <c r="AU191" s="237" t="s">
        <v>77</v>
      </c>
      <c r="AV191" s="12" t="s">
        <v>123</v>
      </c>
      <c r="AW191" s="12" t="s">
        <v>31</v>
      </c>
      <c r="AX191" s="12" t="s">
        <v>77</v>
      </c>
      <c r="AY191" s="237" t="s">
        <v>116</v>
      </c>
    </row>
    <row r="192" s="1" customFormat="1" ht="78.75" customHeight="1">
      <c r="B192" s="36"/>
      <c r="C192" s="203" t="s">
        <v>281</v>
      </c>
      <c r="D192" s="203" t="s">
        <v>119</v>
      </c>
      <c r="E192" s="204" t="s">
        <v>282</v>
      </c>
      <c r="F192" s="205" t="s">
        <v>283</v>
      </c>
      <c r="G192" s="206" t="s">
        <v>149</v>
      </c>
      <c r="H192" s="207">
        <v>140.762</v>
      </c>
      <c r="I192" s="208"/>
      <c r="J192" s="209">
        <f>ROUND(I192*H192,2)</f>
        <v>0</v>
      </c>
      <c r="K192" s="205" t="s">
        <v>136</v>
      </c>
      <c r="L192" s="41"/>
      <c r="M192" s="210" t="s">
        <v>1</v>
      </c>
      <c r="N192" s="211" t="s">
        <v>40</v>
      </c>
      <c r="O192" s="77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AR192" s="15" t="s">
        <v>270</v>
      </c>
      <c r="AT192" s="15" t="s">
        <v>119</v>
      </c>
      <c r="AU192" s="15" t="s">
        <v>77</v>
      </c>
      <c r="AY192" s="15" t="s">
        <v>116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5" t="s">
        <v>77</v>
      </c>
      <c r="BK192" s="214">
        <f>ROUND(I192*H192,2)</f>
        <v>0</v>
      </c>
      <c r="BL192" s="15" t="s">
        <v>270</v>
      </c>
      <c r="BM192" s="15" t="s">
        <v>284</v>
      </c>
    </row>
    <row r="193" s="13" customFormat="1">
      <c r="B193" s="248"/>
      <c r="C193" s="249"/>
      <c r="D193" s="217" t="s">
        <v>125</v>
      </c>
      <c r="E193" s="250" t="s">
        <v>1</v>
      </c>
      <c r="F193" s="251" t="s">
        <v>285</v>
      </c>
      <c r="G193" s="249"/>
      <c r="H193" s="250" t="s">
        <v>1</v>
      </c>
      <c r="I193" s="252"/>
      <c r="J193" s="249"/>
      <c r="K193" s="249"/>
      <c r="L193" s="253"/>
      <c r="M193" s="254"/>
      <c r="N193" s="255"/>
      <c r="O193" s="255"/>
      <c r="P193" s="255"/>
      <c r="Q193" s="255"/>
      <c r="R193" s="255"/>
      <c r="S193" s="255"/>
      <c r="T193" s="256"/>
      <c r="AT193" s="257" t="s">
        <v>125</v>
      </c>
      <c r="AU193" s="257" t="s">
        <v>77</v>
      </c>
      <c r="AV193" s="13" t="s">
        <v>77</v>
      </c>
      <c r="AW193" s="13" t="s">
        <v>31</v>
      </c>
      <c r="AX193" s="13" t="s">
        <v>69</v>
      </c>
      <c r="AY193" s="257" t="s">
        <v>116</v>
      </c>
    </row>
    <row r="194" s="11" customFormat="1">
      <c r="B194" s="215"/>
      <c r="C194" s="216"/>
      <c r="D194" s="217" t="s">
        <v>125</v>
      </c>
      <c r="E194" s="218" t="s">
        <v>1</v>
      </c>
      <c r="F194" s="219" t="s">
        <v>286</v>
      </c>
      <c r="G194" s="216"/>
      <c r="H194" s="220">
        <v>140.762</v>
      </c>
      <c r="I194" s="221"/>
      <c r="J194" s="216"/>
      <c r="K194" s="216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125</v>
      </c>
      <c r="AU194" s="226" t="s">
        <v>77</v>
      </c>
      <c r="AV194" s="11" t="s">
        <v>79</v>
      </c>
      <c r="AW194" s="11" t="s">
        <v>31</v>
      </c>
      <c r="AX194" s="11" t="s">
        <v>69</v>
      </c>
      <c r="AY194" s="226" t="s">
        <v>116</v>
      </c>
    </row>
    <row r="195" s="12" customFormat="1">
      <c r="B195" s="227"/>
      <c r="C195" s="228"/>
      <c r="D195" s="217" t="s">
        <v>125</v>
      </c>
      <c r="E195" s="229" t="s">
        <v>1</v>
      </c>
      <c r="F195" s="230" t="s">
        <v>127</v>
      </c>
      <c r="G195" s="228"/>
      <c r="H195" s="231">
        <v>140.762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AT195" s="237" t="s">
        <v>125</v>
      </c>
      <c r="AU195" s="237" t="s">
        <v>77</v>
      </c>
      <c r="AV195" s="12" t="s">
        <v>123</v>
      </c>
      <c r="AW195" s="12" t="s">
        <v>31</v>
      </c>
      <c r="AX195" s="12" t="s">
        <v>77</v>
      </c>
      <c r="AY195" s="237" t="s">
        <v>116</v>
      </c>
    </row>
    <row r="196" s="1" customFormat="1" ht="33.75" customHeight="1">
      <c r="B196" s="36"/>
      <c r="C196" s="203" t="s">
        <v>287</v>
      </c>
      <c r="D196" s="203" t="s">
        <v>119</v>
      </c>
      <c r="E196" s="204" t="s">
        <v>288</v>
      </c>
      <c r="F196" s="205" t="s">
        <v>289</v>
      </c>
      <c r="G196" s="206" t="s">
        <v>149</v>
      </c>
      <c r="H196" s="207">
        <v>1267.8</v>
      </c>
      <c r="I196" s="208"/>
      <c r="J196" s="209">
        <f>ROUND(I196*H196,2)</f>
        <v>0</v>
      </c>
      <c r="K196" s="205" t="s">
        <v>1</v>
      </c>
      <c r="L196" s="41"/>
      <c r="M196" s="210" t="s">
        <v>1</v>
      </c>
      <c r="N196" s="211" t="s">
        <v>40</v>
      </c>
      <c r="O196" s="77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AR196" s="15" t="s">
        <v>270</v>
      </c>
      <c r="AT196" s="15" t="s">
        <v>119</v>
      </c>
      <c r="AU196" s="15" t="s">
        <v>77</v>
      </c>
      <c r="AY196" s="15" t="s">
        <v>116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5" t="s">
        <v>77</v>
      </c>
      <c r="BK196" s="214">
        <f>ROUND(I196*H196,2)</f>
        <v>0</v>
      </c>
      <c r="BL196" s="15" t="s">
        <v>270</v>
      </c>
      <c r="BM196" s="15" t="s">
        <v>290</v>
      </c>
    </row>
    <row r="197" s="11" customFormat="1">
      <c r="B197" s="215"/>
      <c r="C197" s="216"/>
      <c r="D197" s="217" t="s">
        <v>125</v>
      </c>
      <c r="E197" s="218" t="s">
        <v>1</v>
      </c>
      <c r="F197" s="219" t="s">
        <v>291</v>
      </c>
      <c r="G197" s="216"/>
      <c r="H197" s="220">
        <v>1267.8</v>
      </c>
      <c r="I197" s="221"/>
      <c r="J197" s="216"/>
      <c r="K197" s="216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125</v>
      </c>
      <c r="AU197" s="226" t="s">
        <v>77</v>
      </c>
      <c r="AV197" s="11" t="s">
        <v>79</v>
      </c>
      <c r="AW197" s="11" t="s">
        <v>31</v>
      </c>
      <c r="AX197" s="11" t="s">
        <v>69</v>
      </c>
      <c r="AY197" s="226" t="s">
        <v>116</v>
      </c>
    </row>
    <row r="198" s="12" customFormat="1">
      <c r="B198" s="227"/>
      <c r="C198" s="228"/>
      <c r="D198" s="217" t="s">
        <v>125</v>
      </c>
      <c r="E198" s="229" t="s">
        <v>1</v>
      </c>
      <c r="F198" s="230" t="s">
        <v>127</v>
      </c>
      <c r="G198" s="228"/>
      <c r="H198" s="231">
        <v>1267.8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AT198" s="237" t="s">
        <v>125</v>
      </c>
      <c r="AU198" s="237" t="s">
        <v>77</v>
      </c>
      <c r="AV198" s="12" t="s">
        <v>123</v>
      </c>
      <c r="AW198" s="12" t="s">
        <v>31</v>
      </c>
      <c r="AX198" s="12" t="s">
        <v>77</v>
      </c>
      <c r="AY198" s="237" t="s">
        <v>116</v>
      </c>
    </row>
    <row r="199" s="1" customFormat="1" ht="33.75" customHeight="1">
      <c r="B199" s="36"/>
      <c r="C199" s="203" t="s">
        <v>292</v>
      </c>
      <c r="D199" s="203" t="s">
        <v>119</v>
      </c>
      <c r="E199" s="204" t="s">
        <v>293</v>
      </c>
      <c r="F199" s="205" t="s">
        <v>294</v>
      </c>
      <c r="G199" s="206" t="s">
        <v>157</v>
      </c>
      <c r="H199" s="207">
        <v>5</v>
      </c>
      <c r="I199" s="208"/>
      <c r="J199" s="209">
        <f>ROUND(I199*H199,2)</f>
        <v>0</v>
      </c>
      <c r="K199" s="205" t="s">
        <v>136</v>
      </c>
      <c r="L199" s="41"/>
      <c r="M199" s="210" t="s">
        <v>1</v>
      </c>
      <c r="N199" s="211" t="s">
        <v>40</v>
      </c>
      <c r="O199" s="77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AR199" s="15" t="s">
        <v>270</v>
      </c>
      <c r="AT199" s="15" t="s">
        <v>119</v>
      </c>
      <c r="AU199" s="15" t="s">
        <v>77</v>
      </c>
      <c r="AY199" s="15" t="s">
        <v>116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5" t="s">
        <v>77</v>
      </c>
      <c r="BK199" s="214">
        <f>ROUND(I199*H199,2)</f>
        <v>0</v>
      </c>
      <c r="BL199" s="15" t="s">
        <v>270</v>
      </c>
      <c r="BM199" s="15" t="s">
        <v>295</v>
      </c>
    </row>
    <row r="200" s="11" customFormat="1">
      <c r="B200" s="215"/>
      <c r="C200" s="216"/>
      <c r="D200" s="217" t="s">
        <v>125</v>
      </c>
      <c r="E200" s="218" t="s">
        <v>1</v>
      </c>
      <c r="F200" s="219" t="s">
        <v>117</v>
      </c>
      <c r="G200" s="216"/>
      <c r="H200" s="220">
        <v>5</v>
      </c>
      <c r="I200" s="221"/>
      <c r="J200" s="216"/>
      <c r="K200" s="216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125</v>
      </c>
      <c r="AU200" s="226" t="s">
        <v>77</v>
      </c>
      <c r="AV200" s="11" t="s">
        <v>79</v>
      </c>
      <c r="AW200" s="11" t="s">
        <v>31</v>
      </c>
      <c r="AX200" s="11" t="s">
        <v>69</v>
      </c>
      <c r="AY200" s="226" t="s">
        <v>116</v>
      </c>
    </row>
    <row r="201" s="12" customFormat="1">
      <c r="B201" s="227"/>
      <c r="C201" s="228"/>
      <c r="D201" s="217" t="s">
        <v>125</v>
      </c>
      <c r="E201" s="229" t="s">
        <v>1</v>
      </c>
      <c r="F201" s="230" t="s">
        <v>127</v>
      </c>
      <c r="G201" s="228"/>
      <c r="H201" s="231">
        <v>5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125</v>
      </c>
      <c r="AU201" s="237" t="s">
        <v>77</v>
      </c>
      <c r="AV201" s="12" t="s">
        <v>123</v>
      </c>
      <c r="AW201" s="12" t="s">
        <v>31</v>
      </c>
      <c r="AX201" s="12" t="s">
        <v>77</v>
      </c>
      <c r="AY201" s="237" t="s">
        <v>116</v>
      </c>
    </row>
    <row r="202" s="10" customFormat="1" ht="25.92" customHeight="1">
      <c r="B202" s="187"/>
      <c r="C202" s="188"/>
      <c r="D202" s="189" t="s">
        <v>68</v>
      </c>
      <c r="E202" s="190" t="s">
        <v>84</v>
      </c>
      <c r="F202" s="190" t="s">
        <v>296</v>
      </c>
      <c r="G202" s="188"/>
      <c r="H202" s="188"/>
      <c r="I202" s="191"/>
      <c r="J202" s="192">
        <f>BK202</f>
        <v>0</v>
      </c>
      <c r="K202" s="188"/>
      <c r="L202" s="193"/>
      <c r="M202" s="194"/>
      <c r="N202" s="195"/>
      <c r="O202" s="195"/>
      <c r="P202" s="196">
        <f>SUM(P203:P205)</f>
        <v>0</v>
      </c>
      <c r="Q202" s="195"/>
      <c r="R202" s="196">
        <f>SUM(R203:R205)</f>
        <v>0</v>
      </c>
      <c r="S202" s="195"/>
      <c r="T202" s="197">
        <f>SUM(T203:T205)</f>
        <v>0</v>
      </c>
      <c r="AR202" s="198" t="s">
        <v>117</v>
      </c>
      <c r="AT202" s="199" t="s">
        <v>68</v>
      </c>
      <c r="AU202" s="199" t="s">
        <v>69</v>
      </c>
      <c r="AY202" s="198" t="s">
        <v>116</v>
      </c>
      <c r="BK202" s="200">
        <f>SUM(BK203:BK205)</f>
        <v>0</v>
      </c>
    </row>
    <row r="203" s="1" customFormat="1" ht="33.75" customHeight="1">
      <c r="B203" s="36"/>
      <c r="C203" s="203" t="s">
        <v>297</v>
      </c>
      <c r="D203" s="203" t="s">
        <v>119</v>
      </c>
      <c r="E203" s="204" t="s">
        <v>298</v>
      </c>
      <c r="F203" s="205" t="s">
        <v>299</v>
      </c>
      <c r="G203" s="206" t="s">
        <v>157</v>
      </c>
      <c r="H203" s="207">
        <v>1</v>
      </c>
      <c r="I203" s="208"/>
      <c r="J203" s="209">
        <f>ROUND(I203*H203,2)</f>
        <v>0</v>
      </c>
      <c r="K203" s="205" t="s">
        <v>136</v>
      </c>
      <c r="L203" s="41"/>
      <c r="M203" s="210" t="s">
        <v>1</v>
      </c>
      <c r="N203" s="211" t="s">
        <v>40</v>
      </c>
      <c r="O203" s="77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AR203" s="15" t="s">
        <v>123</v>
      </c>
      <c r="AT203" s="15" t="s">
        <v>119</v>
      </c>
      <c r="AU203" s="15" t="s">
        <v>77</v>
      </c>
      <c r="AY203" s="15" t="s">
        <v>116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5" t="s">
        <v>77</v>
      </c>
      <c r="BK203" s="214">
        <f>ROUND(I203*H203,2)</f>
        <v>0</v>
      </c>
      <c r="BL203" s="15" t="s">
        <v>123</v>
      </c>
      <c r="BM203" s="15" t="s">
        <v>300</v>
      </c>
    </row>
    <row r="204" s="11" customFormat="1">
      <c r="B204" s="215"/>
      <c r="C204" s="216"/>
      <c r="D204" s="217" t="s">
        <v>125</v>
      </c>
      <c r="E204" s="218" t="s">
        <v>1</v>
      </c>
      <c r="F204" s="219" t="s">
        <v>77</v>
      </c>
      <c r="G204" s="216"/>
      <c r="H204" s="220">
        <v>1</v>
      </c>
      <c r="I204" s="221"/>
      <c r="J204" s="216"/>
      <c r="K204" s="216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125</v>
      </c>
      <c r="AU204" s="226" t="s">
        <v>77</v>
      </c>
      <c r="AV204" s="11" t="s">
        <v>79</v>
      </c>
      <c r="AW204" s="11" t="s">
        <v>31</v>
      </c>
      <c r="AX204" s="11" t="s">
        <v>69</v>
      </c>
      <c r="AY204" s="226" t="s">
        <v>116</v>
      </c>
    </row>
    <row r="205" s="12" customFormat="1">
      <c r="B205" s="227"/>
      <c r="C205" s="228"/>
      <c r="D205" s="217" t="s">
        <v>125</v>
      </c>
      <c r="E205" s="229" t="s">
        <v>1</v>
      </c>
      <c r="F205" s="230" t="s">
        <v>127</v>
      </c>
      <c r="G205" s="228"/>
      <c r="H205" s="231">
        <v>1</v>
      </c>
      <c r="I205" s="232"/>
      <c r="J205" s="228"/>
      <c r="K205" s="228"/>
      <c r="L205" s="233"/>
      <c r="M205" s="258"/>
      <c r="N205" s="259"/>
      <c r="O205" s="259"/>
      <c r="P205" s="259"/>
      <c r="Q205" s="259"/>
      <c r="R205" s="259"/>
      <c r="S205" s="259"/>
      <c r="T205" s="260"/>
      <c r="AT205" s="237" t="s">
        <v>125</v>
      </c>
      <c r="AU205" s="237" t="s">
        <v>77</v>
      </c>
      <c r="AV205" s="12" t="s">
        <v>123</v>
      </c>
      <c r="AW205" s="12" t="s">
        <v>31</v>
      </c>
      <c r="AX205" s="12" t="s">
        <v>77</v>
      </c>
      <c r="AY205" s="237" t="s">
        <v>116</v>
      </c>
    </row>
    <row r="206" s="1" customFormat="1" ht="6.96" customHeight="1">
      <c r="B206" s="55"/>
      <c r="C206" s="56"/>
      <c r="D206" s="56"/>
      <c r="E206" s="56"/>
      <c r="F206" s="56"/>
      <c r="G206" s="56"/>
      <c r="H206" s="56"/>
      <c r="I206" s="153"/>
      <c r="J206" s="56"/>
      <c r="K206" s="56"/>
      <c r="L206" s="41"/>
    </row>
  </sheetData>
  <sheetProtection sheet="1" autoFilter="0" formatColumns="0" formatRows="0" objects="1" scenarios="1" spinCount="100000" saltValue="FRSxAZx0/Nha+Dyg0gb5ECjb7wJxPKGjNkIuWtSoCI/fwripBl9H7tuDQg7l+36zaulI+Sus/BQI7JBSNRWSpA==" hashValue="cl6QM6sbEwTjJPBXBDnlMsxm6LLv0GYqeiyDTBbHXLMAqDWkn/QoCBiWtI0VnG4HmBQTjcsp3MBDPtBh1u41Mg==" algorithmName="SHA-512" password="CC35"/>
  <autoFilter ref="C82:K20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82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53-Oprava traťového úseku Jeneč - Rudná u Prahy</v>
      </c>
      <c r="F7" s="127"/>
      <c r="G7" s="127"/>
      <c r="H7" s="127"/>
      <c r="L7" s="18"/>
    </row>
    <row r="8" s="1" customFormat="1" ht="12" customHeight="1">
      <c r="B8" s="41"/>
      <c r="D8" s="127" t="s">
        <v>90</v>
      </c>
      <c r="I8" s="129"/>
      <c r="L8" s="41"/>
    </row>
    <row r="9" s="1" customFormat="1" ht="36.96" customHeight="1">
      <c r="B9" s="41"/>
      <c r="E9" s="130" t="s">
        <v>301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6. 5. 2019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1</v>
      </c>
      <c r="L14" s="41"/>
    </row>
    <row r="15" s="1" customFormat="1" ht="18" customHeight="1">
      <c r="B15" s="41"/>
      <c r="E15" s="15" t="s">
        <v>26</v>
      </c>
      <c r="I15" s="131" t="s">
        <v>27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">
        <v>1</v>
      </c>
      <c r="L23" s="41"/>
    </row>
    <row r="24" s="1" customFormat="1" ht="18" customHeight="1">
      <c r="B24" s="41"/>
      <c r="E24" s="15" t="s">
        <v>33</v>
      </c>
      <c r="I24" s="131" t="s">
        <v>27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34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35</v>
      </c>
      <c r="I30" s="129"/>
      <c r="J30" s="138">
        <f>ROUND(J82,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37</v>
      </c>
      <c r="I32" s="140" t="s">
        <v>36</v>
      </c>
      <c r="J32" s="139" t="s">
        <v>38</v>
      </c>
      <c r="L32" s="41"/>
    </row>
    <row r="33" s="1" customFormat="1" ht="14.4" customHeight="1">
      <c r="B33" s="41"/>
      <c r="D33" s="127" t="s">
        <v>39</v>
      </c>
      <c r="E33" s="127" t="s">
        <v>40</v>
      </c>
      <c r="F33" s="141">
        <f>ROUND((SUM(BE82:BE152)),  2)</f>
        <v>0</v>
      </c>
      <c r="I33" s="142">
        <v>0.20999999999999999</v>
      </c>
      <c r="J33" s="141">
        <f>ROUND(((SUM(BE82:BE152))*I33),  2)</f>
        <v>0</v>
      </c>
      <c r="L33" s="41"/>
    </row>
    <row r="34" s="1" customFormat="1" ht="14.4" customHeight="1">
      <c r="B34" s="41"/>
      <c r="E34" s="127" t="s">
        <v>41</v>
      </c>
      <c r="F34" s="141">
        <f>ROUND((SUM(BF82:BF152)),  2)</f>
        <v>0</v>
      </c>
      <c r="I34" s="142">
        <v>0.14999999999999999</v>
      </c>
      <c r="J34" s="141">
        <f>ROUND(((SUM(BF82:BF152))*I34),  2)</f>
        <v>0</v>
      </c>
      <c r="L34" s="41"/>
    </row>
    <row r="35" hidden="1" s="1" customFormat="1" ht="14.4" customHeight="1">
      <c r="B35" s="41"/>
      <c r="E35" s="127" t="s">
        <v>42</v>
      </c>
      <c r="F35" s="141">
        <f>ROUND((SUM(BG82:BG152)),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43</v>
      </c>
      <c r="F36" s="141">
        <f>ROUND((SUM(BH82:BH152)),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44</v>
      </c>
      <c r="F37" s="141">
        <f>ROUND((SUM(BI82:BI152)),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45</v>
      </c>
      <c r="E39" s="145"/>
      <c r="F39" s="145"/>
      <c r="G39" s="146" t="s">
        <v>46</v>
      </c>
      <c r="H39" s="147" t="s">
        <v>47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92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53-Oprava traťového úseku Jeneč - Rudná u Prahy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02 - Oprava žel svršku v km 16,500 - 18,040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6. 5. 2019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Ing. Aleš Bednář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>Jan Marušák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93</v>
      </c>
      <c r="D57" s="159"/>
      <c r="E57" s="159"/>
      <c r="F57" s="159"/>
      <c r="G57" s="159"/>
      <c r="H57" s="159"/>
      <c r="I57" s="160"/>
      <c r="J57" s="161" t="s">
        <v>94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95</v>
      </c>
      <c r="D59" s="37"/>
      <c r="E59" s="37"/>
      <c r="F59" s="37"/>
      <c r="G59" s="37"/>
      <c r="H59" s="37"/>
      <c r="I59" s="129"/>
      <c r="J59" s="96">
        <f>J82</f>
        <v>0</v>
      </c>
      <c r="K59" s="37"/>
      <c r="L59" s="41"/>
      <c r="AU59" s="15" t="s">
        <v>96</v>
      </c>
    </row>
    <row r="60" s="7" customFormat="1" ht="24.96" customHeight="1">
      <c r="B60" s="163"/>
      <c r="C60" s="164"/>
      <c r="D60" s="165" t="s">
        <v>97</v>
      </c>
      <c r="E60" s="166"/>
      <c r="F60" s="166"/>
      <c r="G60" s="166"/>
      <c r="H60" s="166"/>
      <c r="I60" s="167"/>
      <c r="J60" s="168">
        <f>J83</f>
        <v>0</v>
      </c>
      <c r="K60" s="164"/>
      <c r="L60" s="169"/>
    </row>
    <row r="61" s="8" customFormat="1" ht="19.92" customHeight="1">
      <c r="B61" s="170"/>
      <c r="C61" s="171"/>
      <c r="D61" s="172" t="s">
        <v>98</v>
      </c>
      <c r="E61" s="173"/>
      <c r="F61" s="173"/>
      <c r="G61" s="173"/>
      <c r="H61" s="173"/>
      <c r="I61" s="174"/>
      <c r="J61" s="175">
        <f>J84</f>
        <v>0</v>
      </c>
      <c r="K61" s="171"/>
      <c r="L61" s="176"/>
    </row>
    <row r="62" s="7" customFormat="1" ht="24.96" customHeight="1">
      <c r="B62" s="163"/>
      <c r="C62" s="164"/>
      <c r="D62" s="165" t="s">
        <v>99</v>
      </c>
      <c r="E62" s="166"/>
      <c r="F62" s="166"/>
      <c r="G62" s="166"/>
      <c r="H62" s="166"/>
      <c r="I62" s="167"/>
      <c r="J62" s="168">
        <f>J147</f>
        <v>0</v>
      </c>
      <c r="K62" s="164"/>
      <c r="L62" s="169"/>
    </row>
    <row r="63" s="1" customFormat="1" ht="21.84" customHeight="1">
      <c r="B63" s="36"/>
      <c r="C63" s="37"/>
      <c r="D63" s="37"/>
      <c r="E63" s="37"/>
      <c r="F63" s="37"/>
      <c r="G63" s="37"/>
      <c r="H63" s="37"/>
      <c r="I63" s="129"/>
      <c r="J63" s="37"/>
      <c r="K63" s="37"/>
      <c r="L63" s="41"/>
    </row>
    <row r="64" s="1" customFormat="1" ht="6.96" customHeight="1">
      <c r="B64" s="55"/>
      <c r="C64" s="56"/>
      <c r="D64" s="56"/>
      <c r="E64" s="56"/>
      <c r="F64" s="56"/>
      <c r="G64" s="56"/>
      <c r="H64" s="56"/>
      <c r="I64" s="153"/>
      <c r="J64" s="56"/>
      <c r="K64" s="56"/>
      <c r="L64" s="41"/>
    </row>
    <row r="68" s="1" customFormat="1" ht="6.96" customHeight="1">
      <c r="B68" s="57"/>
      <c r="C68" s="58"/>
      <c r="D68" s="58"/>
      <c r="E68" s="58"/>
      <c r="F68" s="58"/>
      <c r="G68" s="58"/>
      <c r="H68" s="58"/>
      <c r="I68" s="156"/>
      <c r="J68" s="58"/>
      <c r="K68" s="58"/>
      <c r="L68" s="41"/>
    </row>
    <row r="69" s="1" customFormat="1" ht="24.96" customHeight="1">
      <c r="B69" s="36"/>
      <c r="C69" s="21" t="s">
        <v>101</v>
      </c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6.96" customHeight="1">
      <c r="B70" s="36"/>
      <c r="C70" s="37"/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2" customHeight="1">
      <c r="B71" s="36"/>
      <c r="C71" s="30" t="s">
        <v>16</v>
      </c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6.5" customHeight="1">
      <c r="B72" s="36"/>
      <c r="C72" s="37"/>
      <c r="D72" s="37"/>
      <c r="E72" s="157" t="str">
        <f>E7</f>
        <v>53-Oprava traťového úseku Jeneč - Rudná u Prahy</v>
      </c>
      <c r="F72" s="30"/>
      <c r="G72" s="30"/>
      <c r="H72" s="30"/>
      <c r="I72" s="129"/>
      <c r="J72" s="37"/>
      <c r="K72" s="37"/>
      <c r="L72" s="41"/>
    </row>
    <row r="73" s="1" customFormat="1" ht="12" customHeight="1">
      <c r="B73" s="36"/>
      <c r="C73" s="30" t="s">
        <v>90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6.5" customHeight="1">
      <c r="B74" s="36"/>
      <c r="C74" s="37"/>
      <c r="D74" s="37"/>
      <c r="E74" s="62" t="str">
        <f>E9</f>
        <v>02 - Oprava žel svršku v km 16,500 - 18,040</v>
      </c>
      <c r="F74" s="37"/>
      <c r="G74" s="37"/>
      <c r="H74" s="37"/>
      <c r="I74" s="129"/>
      <c r="J74" s="37"/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2" customHeight="1">
      <c r="B76" s="36"/>
      <c r="C76" s="30" t="s">
        <v>20</v>
      </c>
      <c r="D76" s="37"/>
      <c r="E76" s="37"/>
      <c r="F76" s="25" t="str">
        <f>F12</f>
        <v xml:space="preserve"> </v>
      </c>
      <c r="G76" s="37"/>
      <c r="H76" s="37"/>
      <c r="I76" s="131" t="s">
        <v>22</v>
      </c>
      <c r="J76" s="65" t="str">
        <f>IF(J12="","",J12)</f>
        <v>6. 5. 2019</v>
      </c>
      <c r="K76" s="37"/>
      <c r="L76" s="41"/>
    </row>
    <row r="77" s="1" customFormat="1" ht="6.96" customHeight="1">
      <c r="B77" s="36"/>
      <c r="C77" s="37"/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3.65" customHeight="1">
      <c r="B78" s="36"/>
      <c r="C78" s="30" t="s">
        <v>24</v>
      </c>
      <c r="D78" s="37"/>
      <c r="E78" s="37"/>
      <c r="F78" s="25" t="str">
        <f>E15</f>
        <v>Ing. Aleš Bednář</v>
      </c>
      <c r="G78" s="37"/>
      <c r="H78" s="37"/>
      <c r="I78" s="131" t="s">
        <v>30</v>
      </c>
      <c r="J78" s="34" t="str">
        <f>E21</f>
        <v xml:space="preserve"> </v>
      </c>
      <c r="K78" s="37"/>
      <c r="L78" s="41"/>
    </row>
    <row r="79" s="1" customFormat="1" ht="13.65" customHeight="1">
      <c r="B79" s="36"/>
      <c r="C79" s="30" t="s">
        <v>28</v>
      </c>
      <c r="D79" s="37"/>
      <c r="E79" s="37"/>
      <c r="F79" s="25" t="str">
        <f>IF(E18="","",E18)</f>
        <v>Vyplň údaj</v>
      </c>
      <c r="G79" s="37"/>
      <c r="H79" s="37"/>
      <c r="I79" s="131" t="s">
        <v>32</v>
      </c>
      <c r="J79" s="34" t="str">
        <f>E24</f>
        <v>Jan Marušák</v>
      </c>
      <c r="K79" s="37"/>
      <c r="L79" s="41"/>
    </row>
    <row r="80" s="1" customFormat="1" ht="10.32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9" customFormat="1" ht="29.28" customHeight="1">
      <c r="B81" s="177"/>
      <c r="C81" s="178" t="s">
        <v>102</v>
      </c>
      <c r="D81" s="179" t="s">
        <v>54</v>
      </c>
      <c r="E81" s="179" t="s">
        <v>50</v>
      </c>
      <c r="F81" s="179" t="s">
        <v>51</v>
      </c>
      <c r="G81" s="179" t="s">
        <v>103</v>
      </c>
      <c r="H81" s="179" t="s">
        <v>104</v>
      </c>
      <c r="I81" s="180" t="s">
        <v>105</v>
      </c>
      <c r="J81" s="179" t="s">
        <v>94</v>
      </c>
      <c r="K81" s="181" t="s">
        <v>106</v>
      </c>
      <c r="L81" s="182"/>
      <c r="M81" s="86" t="s">
        <v>1</v>
      </c>
      <c r="N81" s="87" t="s">
        <v>39</v>
      </c>
      <c r="O81" s="87" t="s">
        <v>107</v>
      </c>
      <c r="P81" s="87" t="s">
        <v>108</v>
      </c>
      <c r="Q81" s="87" t="s">
        <v>109</v>
      </c>
      <c r="R81" s="87" t="s">
        <v>110</v>
      </c>
      <c r="S81" s="87" t="s">
        <v>111</v>
      </c>
      <c r="T81" s="88" t="s">
        <v>112</v>
      </c>
    </row>
    <row r="82" s="1" customFormat="1" ht="22.8" customHeight="1">
      <c r="B82" s="36"/>
      <c r="C82" s="93" t="s">
        <v>113</v>
      </c>
      <c r="D82" s="37"/>
      <c r="E82" s="37"/>
      <c r="F82" s="37"/>
      <c r="G82" s="37"/>
      <c r="H82" s="37"/>
      <c r="I82" s="129"/>
      <c r="J82" s="183">
        <f>BK82</f>
        <v>0</v>
      </c>
      <c r="K82" s="37"/>
      <c r="L82" s="41"/>
      <c r="M82" s="89"/>
      <c r="N82" s="90"/>
      <c r="O82" s="90"/>
      <c r="P82" s="184">
        <f>P83+P147</f>
        <v>0</v>
      </c>
      <c r="Q82" s="90"/>
      <c r="R82" s="184">
        <f>R83+R147</f>
        <v>7.4346399999999999</v>
      </c>
      <c r="S82" s="90"/>
      <c r="T82" s="185">
        <f>T83+T147</f>
        <v>0</v>
      </c>
      <c r="AT82" s="15" t="s">
        <v>68</v>
      </c>
      <c r="AU82" s="15" t="s">
        <v>96</v>
      </c>
      <c r="BK82" s="186">
        <f>BK83+BK147</f>
        <v>0</v>
      </c>
    </row>
    <row r="83" s="10" customFormat="1" ht="25.92" customHeight="1">
      <c r="B83" s="187"/>
      <c r="C83" s="188"/>
      <c r="D83" s="189" t="s">
        <v>68</v>
      </c>
      <c r="E83" s="190" t="s">
        <v>114</v>
      </c>
      <c r="F83" s="190" t="s">
        <v>115</v>
      </c>
      <c r="G83" s="188"/>
      <c r="H83" s="188"/>
      <c r="I83" s="191"/>
      <c r="J83" s="192">
        <f>BK83</f>
        <v>0</v>
      </c>
      <c r="K83" s="188"/>
      <c r="L83" s="193"/>
      <c r="M83" s="194"/>
      <c r="N83" s="195"/>
      <c r="O83" s="195"/>
      <c r="P83" s="196">
        <f>P84</f>
        <v>0</v>
      </c>
      <c r="Q83" s="195"/>
      <c r="R83" s="196">
        <f>R84</f>
        <v>7.4346399999999999</v>
      </c>
      <c r="S83" s="195"/>
      <c r="T83" s="197">
        <f>T84</f>
        <v>0</v>
      </c>
      <c r="AR83" s="198" t="s">
        <v>77</v>
      </c>
      <c r="AT83" s="199" t="s">
        <v>68</v>
      </c>
      <c r="AU83" s="199" t="s">
        <v>69</v>
      </c>
      <c r="AY83" s="198" t="s">
        <v>116</v>
      </c>
      <c r="BK83" s="200">
        <f>BK84</f>
        <v>0</v>
      </c>
    </row>
    <row r="84" s="10" customFormat="1" ht="22.8" customHeight="1">
      <c r="B84" s="187"/>
      <c r="C84" s="188"/>
      <c r="D84" s="189" t="s">
        <v>68</v>
      </c>
      <c r="E84" s="201" t="s">
        <v>117</v>
      </c>
      <c r="F84" s="201" t="s">
        <v>118</v>
      </c>
      <c r="G84" s="188"/>
      <c r="H84" s="188"/>
      <c r="I84" s="191"/>
      <c r="J84" s="202">
        <f>BK84</f>
        <v>0</v>
      </c>
      <c r="K84" s="188"/>
      <c r="L84" s="193"/>
      <c r="M84" s="194"/>
      <c r="N84" s="195"/>
      <c r="O84" s="195"/>
      <c r="P84" s="196">
        <f>SUM(P85:P146)</f>
        <v>0</v>
      </c>
      <c r="Q84" s="195"/>
      <c r="R84" s="196">
        <f>SUM(R85:R146)</f>
        <v>7.4346399999999999</v>
      </c>
      <c r="S84" s="195"/>
      <c r="T84" s="197">
        <f>SUM(T85:T146)</f>
        <v>0</v>
      </c>
      <c r="AR84" s="198" t="s">
        <v>77</v>
      </c>
      <c r="AT84" s="199" t="s">
        <v>68</v>
      </c>
      <c r="AU84" s="199" t="s">
        <v>77</v>
      </c>
      <c r="AY84" s="198" t="s">
        <v>116</v>
      </c>
      <c r="BK84" s="200">
        <f>SUM(BK85:BK146)</f>
        <v>0</v>
      </c>
    </row>
    <row r="85" s="1" customFormat="1" ht="16.5" customHeight="1">
      <c r="B85" s="36"/>
      <c r="C85" s="238" t="s">
        <v>132</v>
      </c>
      <c r="D85" s="238" t="s">
        <v>146</v>
      </c>
      <c r="E85" s="239" t="s">
        <v>302</v>
      </c>
      <c r="F85" s="240" t="s">
        <v>303</v>
      </c>
      <c r="G85" s="241" t="s">
        <v>157</v>
      </c>
      <c r="H85" s="242">
        <v>182</v>
      </c>
      <c r="I85" s="243"/>
      <c r="J85" s="244">
        <f>ROUND(I85*H85,2)</f>
        <v>0</v>
      </c>
      <c r="K85" s="240" t="s">
        <v>1</v>
      </c>
      <c r="L85" s="245"/>
      <c r="M85" s="246" t="s">
        <v>1</v>
      </c>
      <c r="N85" s="247" t="s">
        <v>40</v>
      </c>
      <c r="O85" s="77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5" t="s">
        <v>150</v>
      </c>
      <c r="AT85" s="15" t="s">
        <v>146</v>
      </c>
      <c r="AU85" s="15" t="s">
        <v>79</v>
      </c>
      <c r="AY85" s="15" t="s">
        <v>116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77</v>
      </c>
      <c r="BK85" s="214">
        <f>ROUND(I85*H85,2)</f>
        <v>0</v>
      </c>
      <c r="BL85" s="15" t="s">
        <v>123</v>
      </c>
      <c r="BM85" s="15" t="s">
        <v>304</v>
      </c>
    </row>
    <row r="86" s="13" customFormat="1">
      <c r="B86" s="248"/>
      <c r="C86" s="249"/>
      <c r="D86" s="217" t="s">
        <v>125</v>
      </c>
      <c r="E86" s="250" t="s">
        <v>1</v>
      </c>
      <c r="F86" s="251" t="s">
        <v>305</v>
      </c>
      <c r="G86" s="249"/>
      <c r="H86" s="250" t="s">
        <v>1</v>
      </c>
      <c r="I86" s="252"/>
      <c r="J86" s="249"/>
      <c r="K86" s="249"/>
      <c r="L86" s="253"/>
      <c r="M86" s="254"/>
      <c r="N86" s="255"/>
      <c r="O86" s="255"/>
      <c r="P86" s="255"/>
      <c r="Q86" s="255"/>
      <c r="R86" s="255"/>
      <c r="S86" s="255"/>
      <c r="T86" s="256"/>
      <c r="AT86" s="257" t="s">
        <v>125</v>
      </c>
      <c r="AU86" s="257" t="s">
        <v>79</v>
      </c>
      <c r="AV86" s="13" t="s">
        <v>77</v>
      </c>
      <c r="AW86" s="13" t="s">
        <v>31</v>
      </c>
      <c r="AX86" s="13" t="s">
        <v>69</v>
      </c>
      <c r="AY86" s="257" t="s">
        <v>116</v>
      </c>
    </row>
    <row r="87" s="11" customFormat="1">
      <c r="B87" s="215"/>
      <c r="C87" s="216"/>
      <c r="D87" s="217" t="s">
        <v>125</v>
      </c>
      <c r="E87" s="218" t="s">
        <v>1</v>
      </c>
      <c r="F87" s="219" t="s">
        <v>306</v>
      </c>
      <c r="G87" s="216"/>
      <c r="H87" s="220">
        <v>182</v>
      </c>
      <c r="I87" s="221"/>
      <c r="J87" s="216"/>
      <c r="K87" s="216"/>
      <c r="L87" s="222"/>
      <c r="M87" s="223"/>
      <c r="N87" s="224"/>
      <c r="O87" s="224"/>
      <c r="P87" s="224"/>
      <c r="Q87" s="224"/>
      <c r="R87" s="224"/>
      <c r="S87" s="224"/>
      <c r="T87" s="225"/>
      <c r="AT87" s="226" t="s">
        <v>125</v>
      </c>
      <c r="AU87" s="226" t="s">
        <v>79</v>
      </c>
      <c r="AV87" s="11" t="s">
        <v>79</v>
      </c>
      <c r="AW87" s="11" t="s">
        <v>31</v>
      </c>
      <c r="AX87" s="11" t="s">
        <v>69</v>
      </c>
      <c r="AY87" s="226" t="s">
        <v>116</v>
      </c>
    </row>
    <row r="88" s="1" customFormat="1" ht="16.5" customHeight="1">
      <c r="B88" s="36"/>
      <c r="C88" s="238" t="s">
        <v>123</v>
      </c>
      <c r="D88" s="238" t="s">
        <v>146</v>
      </c>
      <c r="E88" s="239" t="s">
        <v>167</v>
      </c>
      <c r="F88" s="240" t="s">
        <v>168</v>
      </c>
      <c r="G88" s="241" t="s">
        <v>169</v>
      </c>
      <c r="H88" s="242">
        <v>200</v>
      </c>
      <c r="I88" s="243"/>
      <c r="J88" s="244">
        <f>ROUND(I88*H88,2)</f>
        <v>0</v>
      </c>
      <c r="K88" s="240" t="s">
        <v>1</v>
      </c>
      <c r="L88" s="245"/>
      <c r="M88" s="246" t="s">
        <v>1</v>
      </c>
      <c r="N88" s="247" t="s">
        <v>40</v>
      </c>
      <c r="O88" s="7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5" t="s">
        <v>150</v>
      </c>
      <c r="AT88" s="15" t="s">
        <v>146</v>
      </c>
      <c r="AU88" s="15" t="s">
        <v>79</v>
      </c>
      <c r="AY88" s="15" t="s">
        <v>116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77</v>
      </c>
      <c r="BK88" s="214">
        <f>ROUND(I88*H88,2)</f>
        <v>0</v>
      </c>
      <c r="BL88" s="15" t="s">
        <v>123</v>
      </c>
      <c r="BM88" s="15" t="s">
        <v>307</v>
      </c>
    </row>
    <row r="89" s="13" customFormat="1">
      <c r="B89" s="248"/>
      <c r="C89" s="249"/>
      <c r="D89" s="217" t="s">
        <v>125</v>
      </c>
      <c r="E89" s="250" t="s">
        <v>1</v>
      </c>
      <c r="F89" s="251" t="s">
        <v>305</v>
      </c>
      <c r="G89" s="249"/>
      <c r="H89" s="250" t="s">
        <v>1</v>
      </c>
      <c r="I89" s="252"/>
      <c r="J89" s="249"/>
      <c r="K89" s="249"/>
      <c r="L89" s="253"/>
      <c r="M89" s="254"/>
      <c r="N89" s="255"/>
      <c r="O89" s="255"/>
      <c r="P89" s="255"/>
      <c r="Q89" s="255"/>
      <c r="R89" s="255"/>
      <c r="S89" s="255"/>
      <c r="T89" s="256"/>
      <c r="AT89" s="257" t="s">
        <v>125</v>
      </c>
      <c r="AU89" s="257" t="s">
        <v>79</v>
      </c>
      <c r="AV89" s="13" t="s">
        <v>77</v>
      </c>
      <c r="AW89" s="13" t="s">
        <v>31</v>
      </c>
      <c r="AX89" s="13" t="s">
        <v>69</v>
      </c>
      <c r="AY89" s="257" t="s">
        <v>116</v>
      </c>
    </row>
    <row r="90" s="11" customFormat="1">
      <c r="B90" s="215"/>
      <c r="C90" s="216"/>
      <c r="D90" s="217" t="s">
        <v>125</v>
      </c>
      <c r="E90" s="218" t="s">
        <v>1</v>
      </c>
      <c r="F90" s="219" t="s">
        <v>126</v>
      </c>
      <c r="G90" s="216"/>
      <c r="H90" s="220">
        <v>200</v>
      </c>
      <c r="I90" s="221"/>
      <c r="J90" s="216"/>
      <c r="K90" s="216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125</v>
      </c>
      <c r="AU90" s="226" t="s">
        <v>79</v>
      </c>
      <c r="AV90" s="11" t="s">
        <v>79</v>
      </c>
      <c r="AW90" s="11" t="s">
        <v>31</v>
      </c>
      <c r="AX90" s="11" t="s">
        <v>69</v>
      </c>
      <c r="AY90" s="226" t="s">
        <v>116</v>
      </c>
    </row>
    <row r="91" s="1" customFormat="1" ht="22.5" customHeight="1">
      <c r="B91" s="36"/>
      <c r="C91" s="238" t="s">
        <v>117</v>
      </c>
      <c r="D91" s="238" t="s">
        <v>146</v>
      </c>
      <c r="E91" s="239" t="s">
        <v>308</v>
      </c>
      <c r="F91" s="240" t="s">
        <v>309</v>
      </c>
      <c r="G91" s="241" t="s">
        <v>169</v>
      </c>
      <c r="H91" s="242">
        <v>400</v>
      </c>
      <c r="I91" s="243"/>
      <c r="J91" s="244">
        <f>ROUND(I91*H91,2)</f>
        <v>0</v>
      </c>
      <c r="K91" s="240" t="s">
        <v>136</v>
      </c>
      <c r="L91" s="245"/>
      <c r="M91" s="246" t="s">
        <v>1</v>
      </c>
      <c r="N91" s="247" t="s">
        <v>40</v>
      </c>
      <c r="O91" s="77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5" t="s">
        <v>150</v>
      </c>
      <c r="AT91" s="15" t="s">
        <v>146</v>
      </c>
      <c r="AU91" s="15" t="s">
        <v>79</v>
      </c>
      <c r="AY91" s="15" t="s">
        <v>116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77</v>
      </c>
      <c r="BK91" s="214">
        <f>ROUND(I91*H91,2)</f>
        <v>0</v>
      </c>
      <c r="BL91" s="15" t="s">
        <v>123</v>
      </c>
      <c r="BM91" s="15" t="s">
        <v>310</v>
      </c>
    </row>
    <row r="92" s="13" customFormat="1">
      <c r="B92" s="248"/>
      <c r="C92" s="249"/>
      <c r="D92" s="217" t="s">
        <v>125</v>
      </c>
      <c r="E92" s="250" t="s">
        <v>1</v>
      </c>
      <c r="F92" s="251" t="s">
        <v>305</v>
      </c>
      <c r="G92" s="249"/>
      <c r="H92" s="250" t="s">
        <v>1</v>
      </c>
      <c r="I92" s="252"/>
      <c r="J92" s="249"/>
      <c r="K92" s="249"/>
      <c r="L92" s="253"/>
      <c r="M92" s="254"/>
      <c r="N92" s="255"/>
      <c r="O92" s="255"/>
      <c r="P92" s="255"/>
      <c r="Q92" s="255"/>
      <c r="R92" s="255"/>
      <c r="S92" s="255"/>
      <c r="T92" s="256"/>
      <c r="AT92" s="257" t="s">
        <v>125</v>
      </c>
      <c r="AU92" s="257" t="s">
        <v>79</v>
      </c>
      <c r="AV92" s="13" t="s">
        <v>77</v>
      </c>
      <c r="AW92" s="13" t="s">
        <v>31</v>
      </c>
      <c r="AX92" s="13" t="s">
        <v>69</v>
      </c>
      <c r="AY92" s="257" t="s">
        <v>116</v>
      </c>
    </row>
    <row r="93" s="11" customFormat="1">
      <c r="B93" s="215"/>
      <c r="C93" s="216"/>
      <c r="D93" s="217" t="s">
        <v>125</v>
      </c>
      <c r="E93" s="218" t="s">
        <v>1</v>
      </c>
      <c r="F93" s="219" t="s">
        <v>311</v>
      </c>
      <c r="G93" s="216"/>
      <c r="H93" s="220">
        <v>400</v>
      </c>
      <c r="I93" s="221"/>
      <c r="J93" s="216"/>
      <c r="K93" s="216"/>
      <c r="L93" s="222"/>
      <c r="M93" s="223"/>
      <c r="N93" s="224"/>
      <c r="O93" s="224"/>
      <c r="P93" s="224"/>
      <c r="Q93" s="224"/>
      <c r="R93" s="224"/>
      <c r="S93" s="224"/>
      <c r="T93" s="225"/>
      <c r="AT93" s="226" t="s">
        <v>125</v>
      </c>
      <c r="AU93" s="226" t="s">
        <v>79</v>
      </c>
      <c r="AV93" s="11" t="s">
        <v>79</v>
      </c>
      <c r="AW93" s="11" t="s">
        <v>31</v>
      </c>
      <c r="AX93" s="11" t="s">
        <v>69</v>
      </c>
      <c r="AY93" s="226" t="s">
        <v>116</v>
      </c>
    </row>
    <row r="94" s="12" customFormat="1">
      <c r="B94" s="227"/>
      <c r="C94" s="228"/>
      <c r="D94" s="217" t="s">
        <v>125</v>
      </c>
      <c r="E94" s="229" t="s">
        <v>1</v>
      </c>
      <c r="F94" s="230" t="s">
        <v>127</v>
      </c>
      <c r="G94" s="228"/>
      <c r="H94" s="231">
        <v>400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AT94" s="237" t="s">
        <v>125</v>
      </c>
      <c r="AU94" s="237" t="s">
        <v>79</v>
      </c>
      <c r="AV94" s="12" t="s">
        <v>123</v>
      </c>
      <c r="AW94" s="12" t="s">
        <v>31</v>
      </c>
      <c r="AX94" s="12" t="s">
        <v>77</v>
      </c>
      <c r="AY94" s="237" t="s">
        <v>116</v>
      </c>
    </row>
    <row r="95" s="1" customFormat="1" ht="67.5" customHeight="1">
      <c r="B95" s="36"/>
      <c r="C95" s="203" t="s">
        <v>154</v>
      </c>
      <c r="D95" s="203" t="s">
        <v>119</v>
      </c>
      <c r="E95" s="204" t="s">
        <v>312</v>
      </c>
      <c r="F95" s="205" t="s">
        <v>313</v>
      </c>
      <c r="G95" s="206" t="s">
        <v>157</v>
      </c>
      <c r="H95" s="207">
        <v>182</v>
      </c>
      <c r="I95" s="208"/>
      <c r="J95" s="209">
        <f>ROUND(I95*H95,2)</f>
        <v>0</v>
      </c>
      <c r="K95" s="205" t="s">
        <v>136</v>
      </c>
      <c r="L95" s="41"/>
      <c r="M95" s="210" t="s">
        <v>1</v>
      </c>
      <c r="N95" s="211" t="s">
        <v>40</v>
      </c>
      <c r="O95" s="7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5" t="s">
        <v>123</v>
      </c>
      <c r="AT95" s="15" t="s">
        <v>119</v>
      </c>
      <c r="AU95" s="15" t="s">
        <v>79</v>
      </c>
      <c r="AY95" s="15" t="s">
        <v>116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77</v>
      </c>
      <c r="BK95" s="214">
        <f>ROUND(I95*H95,2)</f>
        <v>0</v>
      </c>
      <c r="BL95" s="15" t="s">
        <v>123</v>
      </c>
      <c r="BM95" s="15" t="s">
        <v>314</v>
      </c>
    </row>
    <row r="96" s="11" customFormat="1">
      <c r="B96" s="215"/>
      <c r="C96" s="216"/>
      <c r="D96" s="217" t="s">
        <v>125</v>
      </c>
      <c r="E96" s="218" t="s">
        <v>1</v>
      </c>
      <c r="F96" s="219" t="s">
        <v>306</v>
      </c>
      <c r="G96" s="216"/>
      <c r="H96" s="220">
        <v>182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125</v>
      </c>
      <c r="AU96" s="226" t="s">
        <v>79</v>
      </c>
      <c r="AV96" s="11" t="s">
        <v>79</v>
      </c>
      <c r="AW96" s="11" t="s">
        <v>31</v>
      </c>
      <c r="AX96" s="11" t="s">
        <v>69</v>
      </c>
      <c r="AY96" s="226" t="s">
        <v>116</v>
      </c>
    </row>
    <row r="97" s="1" customFormat="1" ht="33.75" customHeight="1">
      <c r="B97" s="36"/>
      <c r="C97" s="203" t="s">
        <v>162</v>
      </c>
      <c r="D97" s="203" t="s">
        <v>119</v>
      </c>
      <c r="E97" s="204" t="s">
        <v>315</v>
      </c>
      <c r="F97" s="205" t="s">
        <v>316</v>
      </c>
      <c r="G97" s="206" t="s">
        <v>169</v>
      </c>
      <c r="H97" s="207">
        <v>2720</v>
      </c>
      <c r="I97" s="208"/>
      <c r="J97" s="209">
        <f>ROUND(I97*H97,2)</f>
        <v>0</v>
      </c>
      <c r="K97" s="205" t="s">
        <v>136</v>
      </c>
      <c r="L97" s="41"/>
      <c r="M97" s="210" t="s">
        <v>1</v>
      </c>
      <c r="N97" s="211" t="s">
        <v>40</v>
      </c>
      <c r="O97" s="77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5" t="s">
        <v>123</v>
      </c>
      <c r="AT97" s="15" t="s">
        <v>119</v>
      </c>
      <c r="AU97" s="15" t="s">
        <v>79</v>
      </c>
      <c r="AY97" s="15" t="s">
        <v>116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5" t="s">
        <v>77</v>
      </c>
      <c r="BK97" s="214">
        <f>ROUND(I97*H97,2)</f>
        <v>0</v>
      </c>
      <c r="BL97" s="15" t="s">
        <v>123</v>
      </c>
      <c r="BM97" s="15" t="s">
        <v>317</v>
      </c>
    </row>
    <row r="98" s="11" customFormat="1">
      <c r="B98" s="215"/>
      <c r="C98" s="216"/>
      <c r="D98" s="217" t="s">
        <v>125</v>
      </c>
      <c r="E98" s="218" t="s">
        <v>1</v>
      </c>
      <c r="F98" s="219" t="s">
        <v>318</v>
      </c>
      <c r="G98" s="216"/>
      <c r="H98" s="220">
        <v>2720</v>
      </c>
      <c r="I98" s="221"/>
      <c r="J98" s="216"/>
      <c r="K98" s="216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125</v>
      </c>
      <c r="AU98" s="226" t="s">
        <v>79</v>
      </c>
      <c r="AV98" s="11" t="s">
        <v>79</v>
      </c>
      <c r="AW98" s="11" t="s">
        <v>31</v>
      </c>
      <c r="AX98" s="11" t="s">
        <v>69</v>
      </c>
      <c r="AY98" s="226" t="s">
        <v>116</v>
      </c>
    </row>
    <row r="99" s="12" customFormat="1">
      <c r="B99" s="227"/>
      <c r="C99" s="228"/>
      <c r="D99" s="217" t="s">
        <v>125</v>
      </c>
      <c r="E99" s="229" t="s">
        <v>1</v>
      </c>
      <c r="F99" s="230" t="s">
        <v>127</v>
      </c>
      <c r="G99" s="228"/>
      <c r="H99" s="231">
        <v>2720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AT99" s="237" t="s">
        <v>125</v>
      </c>
      <c r="AU99" s="237" t="s">
        <v>79</v>
      </c>
      <c r="AV99" s="12" t="s">
        <v>123</v>
      </c>
      <c r="AW99" s="12" t="s">
        <v>31</v>
      </c>
      <c r="AX99" s="12" t="s">
        <v>77</v>
      </c>
      <c r="AY99" s="237" t="s">
        <v>116</v>
      </c>
    </row>
    <row r="100" s="1" customFormat="1" ht="33.75" customHeight="1">
      <c r="B100" s="36"/>
      <c r="C100" s="203" t="s">
        <v>150</v>
      </c>
      <c r="D100" s="203" t="s">
        <v>119</v>
      </c>
      <c r="E100" s="204" t="s">
        <v>177</v>
      </c>
      <c r="F100" s="205" t="s">
        <v>178</v>
      </c>
      <c r="G100" s="206" t="s">
        <v>169</v>
      </c>
      <c r="H100" s="207">
        <v>360</v>
      </c>
      <c r="I100" s="208"/>
      <c r="J100" s="209">
        <f>ROUND(I100*H100,2)</f>
        <v>0</v>
      </c>
      <c r="K100" s="205" t="s">
        <v>136</v>
      </c>
      <c r="L100" s="41"/>
      <c r="M100" s="210" t="s">
        <v>1</v>
      </c>
      <c r="N100" s="211" t="s">
        <v>40</v>
      </c>
      <c r="O100" s="77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15" t="s">
        <v>123</v>
      </c>
      <c r="AT100" s="15" t="s">
        <v>119</v>
      </c>
      <c r="AU100" s="15" t="s">
        <v>79</v>
      </c>
      <c r="AY100" s="15" t="s">
        <v>116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77</v>
      </c>
      <c r="BK100" s="214">
        <f>ROUND(I100*H100,2)</f>
        <v>0</v>
      </c>
      <c r="BL100" s="15" t="s">
        <v>123</v>
      </c>
      <c r="BM100" s="15" t="s">
        <v>319</v>
      </c>
    </row>
    <row r="101" s="11" customFormat="1">
      <c r="B101" s="215"/>
      <c r="C101" s="216"/>
      <c r="D101" s="217" t="s">
        <v>125</v>
      </c>
      <c r="E101" s="218" t="s">
        <v>1</v>
      </c>
      <c r="F101" s="219" t="s">
        <v>320</v>
      </c>
      <c r="G101" s="216"/>
      <c r="H101" s="220">
        <v>360</v>
      </c>
      <c r="I101" s="221"/>
      <c r="J101" s="216"/>
      <c r="K101" s="216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125</v>
      </c>
      <c r="AU101" s="226" t="s">
        <v>79</v>
      </c>
      <c r="AV101" s="11" t="s">
        <v>79</v>
      </c>
      <c r="AW101" s="11" t="s">
        <v>31</v>
      </c>
      <c r="AX101" s="11" t="s">
        <v>69</v>
      </c>
      <c r="AY101" s="226" t="s">
        <v>116</v>
      </c>
    </row>
    <row r="102" s="12" customFormat="1">
      <c r="B102" s="227"/>
      <c r="C102" s="228"/>
      <c r="D102" s="217" t="s">
        <v>125</v>
      </c>
      <c r="E102" s="229" t="s">
        <v>1</v>
      </c>
      <c r="F102" s="230" t="s">
        <v>127</v>
      </c>
      <c r="G102" s="228"/>
      <c r="H102" s="231">
        <v>360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AT102" s="237" t="s">
        <v>125</v>
      </c>
      <c r="AU102" s="237" t="s">
        <v>79</v>
      </c>
      <c r="AV102" s="12" t="s">
        <v>123</v>
      </c>
      <c r="AW102" s="12" t="s">
        <v>31</v>
      </c>
      <c r="AX102" s="12" t="s">
        <v>77</v>
      </c>
      <c r="AY102" s="237" t="s">
        <v>116</v>
      </c>
    </row>
    <row r="103" s="1" customFormat="1" ht="22.5" customHeight="1">
      <c r="B103" s="36"/>
      <c r="C103" s="203" t="s">
        <v>171</v>
      </c>
      <c r="D103" s="203" t="s">
        <v>119</v>
      </c>
      <c r="E103" s="204" t="s">
        <v>321</v>
      </c>
      <c r="F103" s="205" t="s">
        <v>322</v>
      </c>
      <c r="G103" s="206" t="s">
        <v>157</v>
      </c>
      <c r="H103" s="207">
        <v>272</v>
      </c>
      <c r="I103" s="208"/>
      <c r="J103" s="209">
        <f>ROUND(I103*H103,2)</f>
        <v>0</v>
      </c>
      <c r="K103" s="205" t="s">
        <v>136</v>
      </c>
      <c r="L103" s="41"/>
      <c r="M103" s="210" t="s">
        <v>1</v>
      </c>
      <c r="N103" s="211" t="s">
        <v>40</v>
      </c>
      <c r="O103" s="77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15" t="s">
        <v>123</v>
      </c>
      <c r="AT103" s="15" t="s">
        <v>119</v>
      </c>
      <c r="AU103" s="15" t="s">
        <v>79</v>
      </c>
      <c r="AY103" s="15" t="s">
        <v>116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77</v>
      </c>
      <c r="BK103" s="214">
        <f>ROUND(I103*H103,2)</f>
        <v>0</v>
      </c>
      <c r="BL103" s="15" t="s">
        <v>123</v>
      </c>
      <c r="BM103" s="15" t="s">
        <v>323</v>
      </c>
    </row>
    <row r="104" s="11" customFormat="1">
      <c r="B104" s="215"/>
      <c r="C104" s="216"/>
      <c r="D104" s="217" t="s">
        <v>125</v>
      </c>
      <c r="E104" s="218" t="s">
        <v>1</v>
      </c>
      <c r="F104" s="219" t="s">
        <v>324</v>
      </c>
      <c r="G104" s="216"/>
      <c r="H104" s="220">
        <v>272</v>
      </c>
      <c r="I104" s="221"/>
      <c r="J104" s="216"/>
      <c r="K104" s="216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125</v>
      </c>
      <c r="AU104" s="226" t="s">
        <v>79</v>
      </c>
      <c r="AV104" s="11" t="s">
        <v>79</v>
      </c>
      <c r="AW104" s="11" t="s">
        <v>31</v>
      </c>
      <c r="AX104" s="11" t="s">
        <v>69</v>
      </c>
      <c r="AY104" s="226" t="s">
        <v>116</v>
      </c>
    </row>
    <row r="105" s="12" customFormat="1">
      <c r="B105" s="227"/>
      <c r="C105" s="228"/>
      <c r="D105" s="217" t="s">
        <v>125</v>
      </c>
      <c r="E105" s="229" t="s">
        <v>1</v>
      </c>
      <c r="F105" s="230" t="s">
        <v>127</v>
      </c>
      <c r="G105" s="228"/>
      <c r="H105" s="231">
        <v>272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AT105" s="237" t="s">
        <v>125</v>
      </c>
      <c r="AU105" s="237" t="s">
        <v>79</v>
      </c>
      <c r="AV105" s="12" t="s">
        <v>123</v>
      </c>
      <c r="AW105" s="12" t="s">
        <v>31</v>
      </c>
      <c r="AX105" s="12" t="s">
        <v>77</v>
      </c>
      <c r="AY105" s="237" t="s">
        <v>116</v>
      </c>
    </row>
    <row r="106" s="1" customFormat="1" ht="22.5" customHeight="1">
      <c r="B106" s="36"/>
      <c r="C106" s="203" t="s">
        <v>176</v>
      </c>
      <c r="D106" s="203" t="s">
        <v>119</v>
      </c>
      <c r="E106" s="204" t="s">
        <v>182</v>
      </c>
      <c r="F106" s="205" t="s">
        <v>183</v>
      </c>
      <c r="G106" s="206" t="s">
        <v>157</v>
      </c>
      <c r="H106" s="207">
        <v>60</v>
      </c>
      <c r="I106" s="208"/>
      <c r="J106" s="209">
        <f>ROUND(I106*H106,2)</f>
        <v>0</v>
      </c>
      <c r="K106" s="205" t="s">
        <v>1</v>
      </c>
      <c r="L106" s="41"/>
      <c r="M106" s="210" t="s">
        <v>1</v>
      </c>
      <c r="N106" s="211" t="s">
        <v>40</v>
      </c>
      <c r="O106" s="77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5" t="s">
        <v>123</v>
      </c>
      <c r="AT106" s="15" t="s">
        <v>119</v>
      </c>
      <c r="AU106" s="15" t="s">
        <v>79</v>
      </c>
      <c r="AY106" s="15" t="s">
        <v>116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77</v>
      </c>
      <c r="BK106" s="214">
        <f>ROUND(I106*H106,2)</f>
        <v>0</v>
      </c>
      <c r="BL106" s="15" t="s">
        <v>123</v>
      </c>
      <c r="BM106" s="15" t="s">
        <v>325</v>
      </c>
    </row>
    <row r="107" s="11" customFormat="1">
      <c r="B107" s="215"/>
      <c r="C107" s="216"/>
      <c r="D107" s="217" t="s">
        <v>125</v>
      </c>
      <c r="E107" s="218" t="s">
        <v>1</v>
      </c>
      <c r="F107" s="219" t="s">
        <v>326</v>
      </c>
      <c r="G107" s="216"/>
      <c r="H107" s="220">
        <v>60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125</v>
      </c>
      <c r="AU107" s="226" t="s">
        <v>79</v>
      </c>
      <c r="AV107" s="11" t="s">
        <v>79</v>
      </c>
      <c r="AW107" s="11" t="s">
        <v>31</v>
      </c>
      <c r="AX107" s="11" t="s">
        <v>69</v>
      </c>
      <c r="AY107" s="226" t="s">
        <v>116</v>
      </c>
    </row>
    <row r="108" s="1" customFormat="1" ht="33.75" customHeight="1">
      <c r="B108" s="36"/>
      <c r="C108" s="203" t="s">
        <v>181</v>
      </c>
      <c r="D108" s="203" t="s">
        <v>119</v>
      </c>
      <c r="E108" s="204" t="s">
        <v>187</v>
      </c>
      <c r="F108" s="205" t="s">
        <v>188</v>
      </c>
      <c r="G108" s="206" t="s">
        <v>157</v>
      </c>
      <c r="H108" s="207">
        <v>4628</v>
      </c>
      <c r="I108" s="208"/>
      <c r="J108" s="209">
        <f>ROUND(I108*H108,2)</f>
        <v>0</v>
      </c>
      <c r="K108" s="205" t="s">
        <v>136</v>
      </c>
      <c r="L108" s="41"/>
      <c r="M108" s="210" t="s">
        <v>1</v>
      </c>
      <c r="N108" s="211" t="s">
        <v>40</v>
      </c>
      <c r="O108" s="77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5" t="s">
        <v>123</v>
      </c>
      <c r="AT108" s="15" t="s">
        <v>119</v>
      </c>
      <c r="AU108" s="15" t="s">
        <v>79</v>
      </c>
      <c r="AY108" s="15" t="s">
        <v>116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77</v>
      </c>
      <c r="BK108" s="214">
        <f>ROUND(I108*H108,2)</f>
        <v>0</v>
      </c>
      <c r="BL108" s="15" t="s">
        <v>123</v>
      </c>
      <c r="BM108" s="15" t="s">
        <v>327</v>
      </c>
    </row>
    <row r="109" s="11" customFormat="1">
      <c r="B109" s="215"/>
      <c r="C109" s="216"/>
      <c r="D109" s="217" t="s">
        <v>125</v>
      </c>
      <c r="E109" s="218" t="s">
        <v>1</v>
      </c>
      <c r="F109" s="219" t="s">
        <v>328</v>
      </c>
      <c r="G109" s="216"/>
      <c r="H109" s="220">
        <v>4628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125</v>
      </c>
      <c r="AU109" s="226" t="s">
        <v>79</v>
      </c>
      <c r="AV109" s="11" t="s">
        <v>79</v>
      </c>
      <c r="AW109" s="11" t="s">
        <v>31</v>
      </c>
      <c r="AX109" s="11" t="s">
        <v>69</v>
      </c>
      <c r="AY109" s="226" t="s">
        <v>116</v>
      </c>
    </row>
    <row r="110" s="1" customFormat="1" ht="16.5" customHeight="1">
      <c r="B110" s="36"/>
      <c r="C110" s="238" t="s">
        <v>186</v>
      </c>
      <c r="D110" s="238" t="s">
        <v>146</v>
      </c>
      <c r="E110" s="239" t="s">
        <v>329</v>
      </c>
      <c r="F110" s="240" t="s">
        <v>193</v>
      </c>
      <c r="G110" s="241" t="s">
        <v>157</v>
      </c>
      <c r="H110" s="242">
        <v>548</v>
      </c>
      <c r="I110" s="243"/>
      <c r="J110" s="244">
        <f>ROUND(I110*H110,2)</f>
        <v>0</v>
      </c>
      <c r="K110" s="240" t="s">
        <v>1</v>
      </c>
      <c r="L110" s="245"/>
      <c r="M110" s="246" t="s">
        <v>1</v>
      </c>
      <c r="N110" s="247" t="s">
        <v>40</v>
      </c>
      <c r="O110" s="77"/>
      <c r="P110" s="212">
        <f>O110*H110</f>
        <v>0</v>
      </c>
      <c r="Q110" s="212">
        <v>0.00018000000000000001</v>
      </c>
      <c r="R110" s="212">
        <f>Q110*H110</f>
        <v>0.098640000000000005</v>
      </c>
      <c r="S110" s="212">
        <v>0</v>
      </c>
      <c r="T110" s="213">
        <f>S110*H110</f>
        <v>0</v>
      </c>
      <c r="AR110" s="15" t="s">
        <v>150</v>
      </c>
      <c r="AT110" s="15" t="s">
        <v>146</v>
      </c>
      <c r="AU110" s="15" t="s">
        <v>79</v>
      </c>
      <c r="AY110" s="15" t="s">
        <v>116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77</v>
      </c>
      <c r="BK110" s="214">
        <f>ROUND(I110*H110,2)</f>
        <v>0</v>
      </c>
      <c r="BL110" s="15" t="s">
        <v>123</v>
      </c>
      <c r="BM110" s="15" t="s">
        <v>330</v>
      </c>
    </row>
    <row r="111" s="13" customFormat="1">
      <c r="B111" s="248"/>
      <c r="C111" s="249"/>
      <c r="D111" s="217" t="s">
        <v>125</v>
      </c>
      <c r="E111" s="250" t="s">
        <v>1</v>
      </c>
      <c r="F111" s="251" t="s">
        <v>305</v>
      </c>
      <c r="G111" s="249"/>
      <c r="H111" s="250" t="s">
        <v>1</v>
      </c>
      <c r="I111" s="252"/>
      <c r="J111" s="249"/>
      <c r="K111" s="249"/>
      <c r="L111" s="253"/>
      <c r="M111" s="254"/>
      <c r="N111" s="255"/>
      <c r="O111" s="255"/>
      <c r="P111" s="255"/>
      <c r="Q111" s="255"/>
      <c r="R111" s="255"/>
      <c r="S111" s="255"/>
      <c r="T111" s="256"/>
      <c r="AT111" s="257" t="s">
        <v>125</v>
      </c>
      <c r="AU111" s="257" t="s">
        <v>79</v>
      </c>
      <c r="AV111" s="13" t="s">
        <v>77</v>
      </c>
      <c r="AW111" s="13" t="s">
        <v>31</v>
      </c>
      <c r="AX111" s="13" t="s">
        <v>69</v>
      </c>
      <c r="AY111" s="257" t="s">
        <v>116</v>
      </c>
    </row>
    <row r="112" s="11" customFormat="1">
      <c r="B112" s="215"/>
      <c r="C112" s="216"/>
      <c r="D112" s="217" t="s">
        <v>125</v>
      </c>
      <c r="E112" s="218" t="s">
        <v>1</v>
      </c>
      <c r="F112" s="219" t="s">
        <v>331</v>
      </c>
      <c r="G112" s="216"/>
      <c r="H112" s="220">
        <v>547.20000000000005</v>
      </c>
      <c r="I112" s="221"/>
      <c r="J112" s="216"/>
      <c r="K112" s="216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125</v>
      </c>
      <c r="AU112" s="226" t="s">
        <v>79</v>
      </c>
      <c r="AV112" s="11" t="s">
        <v>79</v>
      </c>
      <c r="AW112" s="11" t="s">
        <v>31</v>
      </c>
      <c r="AX112" s="11" t="s">
        <v>69</v>
      </c>
      <c r="AY112" s="226" t="s">
        <v>116</v>
      </c>
    </row>
    <row r="113" s="11" customFormat="1">
      <c r="B113" s="215"/>
      <c r="C113" s="216"/>
      <c r="D113" s="217" t="s">
        <v>125</v>
      </c>
      <c r="E113" s="218" t="s">
        <v>1</v>
      </c>
      <c r="F113" s="219" t="s">
        <v>332</v>
      </c>
      <c r="G113" s="216"/>
      <c r="H113" s="220">
        <v>0.80000000000000004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125</v>
      </c>
      <c r="AU113" s="226" t="s">
        <v>79</v>
      </c>
      <c r="AV113" s="11" t="s">
        <v>79</v>
      </c>
      <c r="AW113" s="11" t="s">
        <v>31</v>
      </c>
      <c r="AX113" s="11" t="s">
        <v>69</v>
      </c>
      <c r="AY113" s="226" t="s">
        <v>116</v>
      </c>
    </row>
    <row r="114" s="1" customFormat="1" ht="22.5" customHeight="1">
      <c r="B114" s="36"/>
      <c r="C114" s="238" t="s">
        <v>191</v>
      </c>
      <c r="D114" s="238" t="s">
        <v>146</v>
      </c>
      <c r="E114" s="239" t="s">
        <v>333</v>
      </c>
      <c r="F114" s="240" t="s">
        <v>334</v>
      </c>
      <c r="G114" s="241" t="s">
        <v>157</v>
      </c>
      <c r="H114" s="242">
        <v>4080</v>
      </c>
      <c r="I114" s="243"/>
      <c r="J114" s="244">
        <f>ROUND(I114*H114,2)</f>
        <v>0</v>
      </c>
      <c r="K114" s="240" t="s">
        <v>136</v>
      </c>
      <c r="L114" s="245"/>
      <c r="M114" s="246" t="s">
        <v>1</v>
      </c>
      <c r="N114" s="247" t="s">
        <v>40</v>
      </c>
      <c r="O114" s="77"/>
      <c r="P114" s="212">
        <f>O114*H114</f>
        <v>0</v>
      </c>
      <c r="Q114" s="212">
        <v>0.00021000000000000001</v>
      </c>
      <c r="R114" s="212">
        <f>Q114*H114</f>
        <v>0.85680000000000001</v>
      </c>
      <c r="S114" s="212">
        <v>0</v>
      </c>
      <c r="T114" s="213">
        <f>S114*H114</f>
        <v>0</v>
      </c>
      <c r="AR114" s="15" t="s">
        <v>150</v>
      </c>
      <c r="AT114" s="15" t="s">
        <v>146</v>
      </c>
      <c r="AU114" s="15" t="s">
        <v>79</v>
      </c>
      <c r="AY114" s="15" t="s">
        <v>116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77</v>
      </c>
      <c r="BK114" s="214">
        <f>ROUND(I114*H114,2)</f>
        <v>0</v>
      </c>
      <c r="BL114" s="15" t="s">
        <v>123</v>
      </c>
      <c r="BM114" s="15" t="s">
        <v>335</v>
      </c>
    </row>
    <row r="115" s="13" customFormat="1">
      <c r="B115" s="248"/>
      <c r="C115" s="249"/>
      <c r="D115" s="217" t="s">
        <v>125</v>
      </c>
      <c r="E115" s="250" t="s">
        <v>1</v>
      </c>
      <c r="F115" s="251" t="s">
        <v>305</v>
      </c>
      <c r="G115" s="249"/>
      <c r="H115" s="250" t="s">
        <v>1</v>
      </c>
      <c r="I115" s="252"/>
      <c r="J115" s="249"/>
      <c r="K115" s="249"/>
      <c r="L115" s="253"/>
      <c r="M115" s="254"/>
      <c r="N115" s="255"/>
      <c r="O115" s="255"/>
      <c r="P115" s="255"/>
      <c r="Q115" s="255"/>
      <c r="R115" s="255"/>
      <c r="S115" s="255"/>
      <c r="T115" s="256"/>
      <c r="AT115" s="257" t="s">
        <v>125</v>
      </c>
      <c r="AU115" s="257" t="s">
        <v>79</v>
      </c>
      <c r="AV115" s="13" t="s">
        <v>77</v>
      </c>
      <c r="AW115" s="13" t="s">
        <v>31</v>
      </c>
      <c r="AX115" s="13" t="s">
        <v>69</v>
      </c>
      <c r="AY115" s="257" t="s">
        <v>116</v>
      </c>
    </row>
    <row r="116" s="11" customFormat="1">
      <c r="B116" s="215"/>
      <c r="C116" s="216"/>
      <c r="D116" s="217" t="s">
        <v>125</v>
      </c>
      <c r="E116" s="218" t="s">
        <v>1</v>
      </c>
      <c r="F116" s="219" t="s">
        <v>336</v>
      </c>
      <c r="G116" s="216"/>
      <c r="H116" s="220">
        <v>4080</v>
      </c>
      <c r="I116" s="221"/>
      <c r="J116" s="216"/>
      <c r="K116" s="216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125</v>
      </c>
      <c r="AU116" s="226" t="s">
        <v>79</v>
      </c>
      <c r="AV116" s="11" t="s">
        <v>79</v>
      </c>
      <c r="AW116" s="11" t="s">
        <v>31</v>
      </c>
      <c r="AX116" s="11" t="s">
        <v>69</v>
      </c>
      <c r="AY116" s="226" t="s">
        <v>116</v>
      </c>
    </row>
    <row r="117" s="12" customFormat="1">
      <c r="B117" s="227"/>
      <c r="C117" s="228"/>
      <c r="D117" s="217" t="s">
        <v>125</v>
      </c>
      <c r="E117" s="229" t="s">
        <v>1</v>
      </c>
      <c r="F117" s="230" t="s">
        <v>127</v>
      </c>
      <c r="G117" s="228"/>
      <c r="H117" s="231">
        <v>4080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AT117" s="237" t="s">
        <v>125</v>
      </c>
      <c r="AU117" s="237" t="s">
        <v>79</v>
      </c>
      <c r="AV117" s="12" t="s">
        <v>123</v>
      </c>
      <c r="AW117" s="12" t="s">
        <v>31</v>
      </c>
      <c r="AX117" s="12" t="s">
        <v>77</v>
      </c>
      <c r="AY117" s="237" t="s">
        <v>116</v>
      </c>
    </row>
    <row r="118" s="1" customFormat="1" ht="33.75" customHeight="1">
      <c r="B118" s="36"/>
      <c r="C118" s="203" t="s">
        <v>195</v>
      </c>
      <c r="D118" s="203" t="s">
        <v>119</v>
      </c>
      <c r="E118" s="204" t="s">
        <v>196</v>
      </c>
      <c r="F118" s="205" t="s">
        <v>197</v>
      </c>
      <c r="G118" s="206" t="s">
        <v>157</v>
      </c>
      <c r="H118" s="207">
        <v>9256</v>
      </c>
      <c r="I118" s="208"/>
      <c r="J118" s="209">
        <f>ROUND(I118*H118,2)</f>
        <v>0</v>
      </c>
      <c r="K118" s="205" t="s">
        <v>136</v>
      </c>
      <c r="L118" s="41"/>
      <c r="M118" s="210" t="s">
        <v>1</v>
      </c>
      <c r="N118" s="211" t="s">
        <v>40</v>
      </c>
      <c r="O118" s="77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15" t="s">
        <v>123</v>
      </c>
      <c r="AT118" s="15" t="s">
        <v>119</v>
      </c>
      <c r="AU118" s="15" t="s">
        <v>79</v>
      </c>
      <c r="AY118" s="15" t="s">
        <v>116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77</v>
      </c>
      <c r="BK118" s="214">
        <f>ROUND(I118*H118,2)</f>
        <v>0</v>
      </c>
      <c r="BL118" s="15" t="s">
        <v>123</v>
      </c>
      <c r="BM118" s="15" t="s">
        <v>337</v>
      </c>
    </row>
    <row r="119" s="11" customFormat="1">
      <c r="B119" s="215"/>
      <c r="C119" s="216"/>
      <c r="D119" s="217" t="s">
        <v>125</v>
      </c>
      <c r="E119" s="218" t="s">
        <v>1</v>
      </c>
      <c r="F119" s="219" t="s">
        <v>338</v>
      </c>
      <c r="G119" s="216"/>
      <c r="H119" s="220">
        <v>9256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125</v>
      </c>
      <c r="AU119" s="226" t="s">
        <v>79</v>
      </c>
      <c r="AV119" s="11" t="s">
        <v>79</v>
      </c>
      <c r="AW119" s="11" t="s">
        <v>31</v>
      </c>
      <c r="AX119" s="11" t="s">
        <v>69</v>
      </c>
      <c r="AY119" s="226" t="s">
        <v>116</v>
      </c>
    </row>
    <row r="120" s="1" customFormat="1" ht="22.5" customHeight="1">
      <c r="B120" s="36"/>
      <c r="C120" s="238" t="s">
        <v>8</v>
      </c>
      <c r="D120" s="238" t="s">
        <v>146</v>
      </c>
      <c r="E120" s="239" t="s">
        <v>200</v>
      </c>
      <c r="F120" s="240" t="s">
        <v>201</v>
      </c>
      <c r="G120" s="241" t="s">
        <v>157</v>
      </c>
      <c r="H120" s="242">
        <v>9256</v>
      </c>
      <c r="I120" s="243"/>
      <c r="J120" s="244">
        <f>ROUND(I120*H120,2)</f>
        <v>0</v>
      </c>
      <c r="K120" s="240" t="s">
        <v>136</v>
      </c>
      <c r="L120" s="245"/>
      <c r="M120" s="246" t="s">
        <v>1</v>
      </c>
      <c r="N120" s="247" t="s">
        <v>40</v>
      </c>
      <c r="O120" s="77"/>
      <c r="P120" s="212">
        <f>O120*H120</f>
        <v>0</v>
      </c>
      <c r="Q120" s="212">
        <v>9.0000000000000006E-05</v>
      </c>
      <c r="R120" s="212">
        <f>Q120*H120</f>
        <v>0.83304</v>
      </c>
      <c r="S120" s="212">
        <v>0</v>
      </c>
      <c r="T120" s="213">
        <f>S120*H120</f>
        <v>0</v>
      </c>
      <c r="AR120" s="15" t="s">
        <v>150</v>
      </c>
      <c r="AT120" s="15" t="s">
        <v>146</v>
      </c>
      <c r="AU120" s="15" t="s">
        <v>79</v>
      </c>
      <c r="AY120" s="15" t="s">
        <v>116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77</v>
      </c>
      <c r="BK120" s="214">
        <f>ROUND(I120*H120,2)</f>
        <v>0</v>
      </c>
      <c r="BL120" s="15" t="s">
        <v>123</v>
      </c>
      <c r="BM120" s="15" t="s">
        <v>339</v>
      </c>
    </row>
    <row r="121" s="13" customFormat="1">
      <c r="B121" s="248"/>
      <c r="C121" s="249"/>
      <c r="D121" s="217" t="s">
        <v>125</v>
      </c>
      <c r="E121" s="250" t="s">
        <v>1</v>
      </c>
      <c r="F121" s="251" t="s">
        <v>305</v>
      </c>
      <c r="G121" s="249"/>
      <c r="H121" s="250" t="s">
        <v>1</v>
      </c>
      <c r="I121" s="252"/>
      <c r="J121" s="249"/>
      <c r="K121" s="249"/>
      <c r="L121" s="253"/>
      <c r="M121" s="254"/>
      <c r="N121" s="255"/>
      <c r="O121" s="255"/>
      <c r="P121" s="255"/>
      <c r="Q121" s="255"/>
      <c r="R121" s="255"/>
      <c r="S121" s="255"/>
      <c r="T121" s="256"/>
      <c r="AT121" s="257" t="s">
        <v>125</v>
      </c>
      <c r="AU121" s="257" t="s">
        <v>79</v>
      </c>
      <c r="AV121" s="13" t="s">
        <v>77</v>
      </c>
      <c r="AW121" s="13" t="s">
        <v>31</v>
      </c>
      <c r="AX121" s="13" t="s">
        <v>69</v>
      </c>
      <c r="AY121" s="257" t="s">
        <v>116</v>
      </c>
    </row>
    <row r="122" s="11" customFormat="1">
      <c r="B122" s="215"/>
      <c r="C122" s="216"/>
      <c r="D122" s="217" t="s">
        <v>125</v>
      </c>
      <c r="E122" s="218" t="s">
        <v>1</v>
      </c>
      <c r="F122" s="219" t="s">
        <v>340</v>
      </c>
      <c r="G122" s="216"/>
      <c r="H122" s="220">
        <v>9256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125</v>
      </c>
      <c r="AU122" s="226" t="s">
        <v>79</v>
      </c>
      <c r="AV122" s="11" t="s">
        <v>79</v>
      </c>
      <c r="AW122" s="11" t="s">
        <v>31</v>
      </c>
      <c r="AX122" s="11" t="s">
        <v>69</v>
      </c>
      <c r="AY122" s="226" t="s">
        <v>116</v>
      </c>
    </row>
    <row r="123" s="1" customFormat="1" ht="22.5" customHeight="1">
      <c r="B123" s="36"/>
      <c r="C123" s="203" t="s">
        <v>203</v>
      </c>
      <c r="D123" s="203" t="s">
        <v>119</v>
      </c>
      <c r="E123" s="204" t="s">
        <v>204</v>
      </c>
      <c r="F123" s="205" t="s">
        <v>205</v>
      </c>
      <c r="G123" s="206" t="s">
        <v>157</v>
      </c>
      <c r="H123" s="207">
        <v>9256</v>
      </c>
      <c r="I123" s="208"/>
      <c r="J123" s="209">
        <f>ROUND(I123*H123,2)</f>
        <v>0</v>
      </c>
      <c r="K123" s="205" t="s">
        <v>136</v>
      </c>
      <c r="L123" s="41"/>
      <c r="M123" s="210" t="s">
        <v>1</v>
      </c>
      <c r="N123" s="211" t="s">
        <v>40</v>
      </c>
      <c r="O123" s="77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15" t="s">
        <v>123</v>
      </c>
      <c r="AT123" s="15" t="s">
        <v>119</v>
      </c>
      <c r="AU123" s="15" t="s">
        <v>79</v>
      </c>
      <c r="AY123" s="15" t="s">
        <v>116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5" t="s">
        <v>77</v>
      </c>
      <c r="BK123" s="214">
        <f>ROUND(I123*H123,2)</f>
        <v>0</v>
      </c>
      <c r="BL123" s="15" t="s">
        <v>123</v>
      </c>
      <c r="BM123" s="15" t="s">
        <v>341</v>
      </c>
    </row>
    <row r="124" s="11" customFormat="1">
      <c r="B124" s="215"/>
      <c r="C124" s="216"/>
      <c r="D124" s="217" t="s">
        <v>125</v>
      </c>
      <c r="E124" s="218" t="s">
        <v>1</v>
      </c>
      <c r="F124" s="219" t="s">
        <v>340</v>
      </c>
      <c r="G124" s="216"/>
      <c r="H124" s="220">
        <v>9256</v>
      </c>
      <c r="I124" s="221"/>
      <c r="J124" s="216"/>
      <c r="K124" s="216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125</v>
      </c>
      <c r="AU124" s="226" t="s">
        <v>79</v>
      </c>
      <c r="AV124" s="11" t="s">
        <v>79</v>
      </c>
      <c r="AW124" s="11" t="s">
        <v>31</v>
      </c>
      <c r="AX124" s="11" t="s">
        <v>69</v>
      </c>
      <c r="AY124" s="226" t="s">
        <v>116</v>
      </c>
    </row>
    <row r="125" s="1" customFormat="1" ht="22.5" customHeight="1">
      <c r="B125" s="36"/>
      <c r="C125" s="238" t="s">
        <v>207</v>
      </c>
      <c r="D125" s="238" t="s">
        <v>146</v>
      </c>
      <c r="E125" s="239" t="s">
        <v>208</v>
      </c>
      <c r="F125" s="240" t="s">
        <v>209</v>
      </c>
      <c r="G125" s="241" t="s">
        <v>157</v>
      </c>
      <c r="H125" s="242">
        <v>9256</v>
      </c>
      <c r="I125" s="243"/>
      <c r="J125" s="244">
        <f>ROUND(I125*H125,2)</f>
        <v>0</v>
      </c>
      <c r="K125" s="240" t="s">
        <v>136</v>
      </c>
      <c r="L125" s="245"/>
      <c r="M125" s="246" t="s">
        <v>1</v>
      </c>
      <c r="N125" s="247" t="s">
        <v>40</v>
      </c>
      <c r="O125" s="77"/>
      <c r="P125" s="212">
        <f>O125*H125</f>
        <v>0</v>
      </c>
      <c r="Q125" s="212">
        <v>5.0000000000000002E-05</v>
      </c>
      <c r="R125" s="212">
        <f>Q125*H125</f>
        <v>0.46280000000000004</v>
      </c>
      <c r="S125" s="212">
        <v>0</v>
      </c>
      <c r="T125" s="213">
        <f>S125*H125</f>
        <v>0</v>
      </c>
      <c r="AR125" s="15" t="s">
        <v>150</v>
      </c>
      <c r="AT125" s="15" t="s">
        <v>146</v>
      </c>
      <c r="AU125" s="15" t="s">
        <v>79</v>
      </c>
      <c r="AY125" s="15" t="s">
        <v>116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5" t="s">
        <v>77</v>
      </c>
      <c r="BK125" s="214">
        <f>ROUND(I125*H125,2)</f>
        <v>0</v>
      </c>
      <c r="BL125" s="15" t="s">
        <v>123</v>
      </c>
      <c r="BM125" s="15" t="s">
        <v>342</v>
      </c>
    </row>
    <row r="126" s="13" customFormat="1">
      <c r="B126" s="248"/>
      <c r="C126" s="249"/>
      <c r="D126" s="217" t="s">
        <v>125</v>
      </c>
      <c r="E126" s="250" t="s">
        <v>1</v>
      </c>
      <c r="F126" s="251" t="s">
        <v>305</v>
      </c>
      <c r="G126" s="249"/>
      <c r="H126" s="250" t="s">
        <v>1</v>
      </c>
      <c r="I126" s="252"/>
      <c r="J126" s="249"/>
      <c r="K126" s="249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125</v>
      </c>
      <c r="AU126" s="257" t="s">
        <v>79</v>
      </c>
      <c r="AV126" s="13" t="s">
        <v>77</v>
      </c>
      <c r="AW126" s="13" t="s">
        <v>31</v>
      </c>
      <c r="AX126" s="13" t="s">
        <v>69</v>
      </c>
      <c r="AY126" s="257" t="s">
        <v>116</v>
      </c>
    </row>
    <row r="127" s="11" customFormat="1">
      <c r="B127" s="215"/>
      <c r="C127" s="216"/>
      <c r="D127" s="217" t="s">
        <v>125</v>
      </c>
      <c r="E127" s="218" t="s">
        <v>1</v>
      </c>
      <c r="F127" s="219" t="s">
        <v>340</v>
      </c>
      <c r="G127" s="216"/>
      <c r="H127" s="220">
        <v>9256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125</v>
      </c>
      <c r="AU127" s="226" t="s">
        <v>79</v>
      </c>
      <c r="AV127" s="11" t="s">
        <v>79</v>
      </c>
      <c r="AW127" s="11" t="s">
        <v>31</v>
      </c>
      <c r="AX127" s="11" t="s">
        <v>69</v>
      </c>
      <c r="AY127" s="226" t="s">
        <v>116</v>
      </c>
    </row>
    <row r="128" s="1" customFormat="1" ht="22.5" customHeight="1">
      <c r="B128" s="36"/>
      <c r="C128" s="238" t="s">
        <v>211</v>
      </c>
      <c r="D128" s="238" t="s">
        <v>146</v>
      </c>
      <c r="E128" s="239" t="s">
        <v>212</v>
      </c>
      <c r="F128" s="240" t="s">
        <v>213</v>
      </c>
      <c r="G128" s="241" t="s">
        <v>157</v>
      </c>
      <c r="H128" s="242">
        <v>9256</v>
      </c>
      <c r="I128" s="243"/>
      <c r="J128" s="244">
        <f>ROUND(I128*H128,2)</f>
        <v>0</v>
      </c>
      <c r="K128" s="240" t="s">
        <v>136</v>
      </c>
      <c r="L128" s="245"/>
      <c r="M128" s="246" t="s">
        <v>1</v>
      </c>
      <c r="N128" s="247" t="s">
        <v>40</v>
      </c>
      <c r="O128" s="77"/>
      <c r="P128" s="212">
        <f>O128*H128</f>
        <v>0</v>
      </c>
      <c r="Q128" s="212">
        <v>0.00040999999999999999</v>
      </c>
      <c r="R128" s="212">
        <f>Q128*H128</f>
        <v>3.7949600000000001</v>
      </c>
      <c r="S128" s="212">
        <v>0</v>
      </c>
      <c r="T128" s="213">
        <f>S128*H128</f>
        <v>0</v>
      </c>
      <c r="AR128" s="15" t="s">
        <v>150</v>
      </c>
      <c r="AT128" s="15" t="s">
        <v>146</v>
      </c>
      <c r="AU128" s="15" t="s">
        <v>79</v>
      </c>
      <c r="AY128" s="15" t="s">
        <v>116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77</v>
      </c>
      <c r="BK128" s="214">
        <f>ROUND(I128*H128,2)</f>
        <v>0</v>
      </c>
      <c r="BL128" s="15" t="s">
        <v>123</v>
      </c>
      <c r="BM128" s="15" t="s">
        <v>343</v>
      </c>
    </row>
    <row r="129" s="13" customFormat="1">
      <c r="B129" s="248"/>
      <c r="C129" s="249"/>
      <c r="D129" s="217" t="s">
        <v>125</v>
      </c>
      <c r="E129" s="250" t="s">
        <v>1</v>
      </c>
      <c r="F129" s="251" t="s">
        <v>305</v>
      </c>
      <c r="G129" s="249"/>
      <c r="H129" s="250" t="s">
        <v>1</v>
      </c>
      <c r="I129" s="252"/>
      <c r="J129" s="249"/>
      <c r="K129" s="249"/>
      <c r="L129" s="253"/>
      <c r="M129" s="254"/>
      <c r="N129" s="255"/>
      <c r="O129" s="255"/>
      <c r="P129" s="255"/>
      <c r="Q129" s="255"/>
      <c r="R129" s="255"/>
      <c r="S129" s="255"/>
      <c r="T129" s="256"/>
      <c r="AT129" s="257" t="s">
        <v>125</v>
      </c>
      <c r="AU129" s="257" t="s">
        <v>79</v>
      </c>
      <c r="AV129" s="13" t="s">
        <v>77</v>
      </c>
      <c r="AW129" s="13" t="s">
        <v>31</v>
      </c>
      <c r="AX129" s="13" t="s">
        <v>69</v>
      </c>
      <c r="AY129" s="257" t="s">
        <v>116</v>
      </c>
    </row>
    <row r="130" s="11" customFormat="1">
      <c r="B130" s="215"/>
      <c r="C130" s="216"/>
      <c r="D130" s="217" t="s">
        <v>125</v>
      </c>
      <c r="E130" s="218" t="s">
        <v>1</v>
      </c>
      <c r="F130" s="219" t="s">
        <v>340</v>
      </c>
      <c r="G130" s="216"/>
      <c r="H130" s="220">
        <v>9256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125</v>
      </c>
      <c r="AU130" s="226" t="s">
        <v>79</v>
      </c>
      <c r="AV130" s="11" t="s">
        <v>79</v>
      </c>
      <c r="AW130" s="11" t="s">
        <v>31</v>
      </c>
      <c r="AX130" s="11" t="s">
        <v>69</v>
      </c>
      <c r="AY130" s="226" t="s">
        <v>116</v>
      </c>
    </row>
    <row r="131" s="12" customFormat="1">
      <c r="B131" s="227"/>
      <c r="C131" s="228"/>
      <c r="D131" s="217" t="s">
        <v>125</v>
      </c>
      <c r="E131" s="229" t="s">
        <v>1</v>
      </c>
      <c r="F131" s="230" t="s">
        <v>127</v>
      </c>
      <c r="G131" s="228"/>
      <c r="H131" s="231">
        <v>9256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125</v>
      </c>
      <c r="AU131" s="237" t="s">
        <v>79</v>
      </c>
      <c r="AV131" s="12" t="s">
        <v>123</v>
      </c>
      <c r="AW131" s="12" t="s">
        <v>31</v>
      </c>
      <c r="AX131" s="12" t="s">
        <v>77</v>
      </c>
      <c r="AY131" s="237" t="s">
        <v>116</v>
      </c>
    </row>
    <row r="132" s="1" customFormat="1" ht="22.5" customHeight="1">
      <c r="B132" s="36"/>
      <c r="C132" s="238" t="s">
        <v>216</v>
      </c>
      <c r="D132" s="238" t="s">
        <v>146</v>
      </c>
      <c r="E132" s="239" t="s">
        <v>217</v>
      </c>
      <c r="F132" s="240" t="s">
        <v>218</v>
      </c>
      <c r="G132" s="241" t="s">
        <v>157</v>
      </c>
      <c r="H132" s="242">
        <v>9256</v>
      </c>
      <c r="I132" s="243"/>
      <c r="J132" s="244">
        <f>ROUND(I132*H132,2)</f>
        <v>0</v>
      </c>
      <c r="K132" s="240" t="s">
        <v>136</v>
      </c>
      <c r="L132" s="245"/>
      <c r="M132" s="246" t="s">
        <v>1</v>
      </c>
      <c r="N132" s="247" t="s">
        <v>40</v>
      </c>
      <c r="O132" s="77"/>
      <c r="P132" s="212">
        <f>O132*H132</f>
        <v>0</v>
      </c>
      <c r="Q132" s="212">
        <v>0.00014999999999999999</v>
      </c>
      <c r="R132" s="212">
        <f>Q132*H132</f>
        <v>1.3883999999999999</v>
      </c>
      <c r="S132" s="212">
        <v>0</v>
      </c>
      <c r="T132" s="213">
        <f>S132*H132</f>
        <v>0</v>
      </c>
      <c r="AR132" s="15" t="s">
        <v>150</v>
      </c>
      <c r="AT132" s="15" t="s">
        <v>146</v>
      </c>
      <c r="AU132" s="15" t="s">
        <v>79</v>
      </c>
      <c r="AY132" s="15" t="s">
        <v>116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77</v>
      </c>
      <c r="BK132" s="214">
        <f>ROUND(I132*H132,2)</f>
        <v>0</v>
      </c>
      <c r="BL132" s="15" t="s">
        <v>123</v>
      </c>
      <c r="BM132" s="15" t="s">
        <v>344</v>
      </c>
    </row>
    <row r="133" s="13" customFormat="1">
      <c r="B133" s="248"/>
      <c r="C133" s="249"/>
      <c r="D133" s="217" t="s">
        <v>125</v>
      </c>
      <c r="E133" s="250" t="s">
        <v>1</v>
      </c>
      <c r="F133" s="251" t="s">
        <v>305</v>
      </c>
      <c r="G133" s="249"/>
      <c r="H133" s="250" t="s">
        <v>1</v>
      </c>
      <c r="I133" s="252"/>
      <c r="J133" s="249"/>
      <c r="K133" s="249"/>
      <c r="L133" s="253"/>
      <c r="M133" s="254"/>
      <c r="N133" s="255"/>
      <c r="O133" s="255"/>
      <c r="P133" s="255"/>
      <c r="Q133" s="255"/>
      <c r="R133" s="255"/>
      <c r="S133" s="255"/>
      <c r="T133" s="256"/>
      <c r="AT133" s="257" t="s">
        <v>125</v>
      </c>
      <c r="AU133" s="257" t="s">
        <v>79</v>
      </c>
      <c r="AV133" s="13" t="s">
        <v>77</v>
      </c>
      <c r="AW133" s="13" t="s">
        <v>31</v>
      </c>
      <c r="AX133" s="13" t="s">
        <v>69</v>
      </c>
      <c r="AY133" s="257" t="s">
        <v>116</v>
      </c>
    </row>
    <row r="134" s="11" customFormat="1">
      <c r="B134" s="215"/>
      <c r="C134" s="216"/>
      <c r="D134" s="217" t="s">
        <v>125</v>
      </c>
      <c r="E134" s="218" t="s">
        <v>1</v>
      </c>
      <c r="F134" s="219" t="s">
        <v>340</v>
      </c>
      <c r="G134" s="216"/>
      <c r="H134" s="220">
        <v>9256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125</v>
      </c>
      <c r="AU134" s="226" t="s">
        <v>79</v>
      </c>
      <c r="AV134" s="11" t="s">
        <v>79</v>
      </c>
      <c r="AW134" s="11" t="s">
        <v>31</v>
      </c>
      <c r="AX134" s="11" t="s">
        <v>69</v>
      </c>
      <c r="AY134" s="226" t="s">
        <v>116</v>
      </c>
    </row>
    <row r="135" s="12" customFormat="1">
      <c r="B135" s="227"/>
      <c r="C135" s="228"/>
      <c r="D135" s="217" t="s">
        <v>125</v>
      </c>
      <c r="E135" s="229" t="s">
        <v>1</v>
      </c>
      <c r="F135" s="230" t="s">
        <v>127</v>
      </c>
      <c r="G135" s="228"/>
      <c r="H135" s="231">
        <v>9256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125</v>
      </c>
      <c r="AU135" s="237" t="s">
        <v>79</v>
      </c>
      <c r="AV135" s="12" t="s">
        <v>123</v>
      </c>
      <c r="AW135" s="12" t="s">
        <v>31</v>
      </c>
      <c r="AX135" s="12" t="s">
        <v>77</v>
      </c>
      <c r="AY135" s="237" t="s">
        <v>116</v>
      </c>
    </row>
    <row r="136" s="1" customFormat="1" ht="45" customHeight="1">
      <c r="B136" s="36"/>
      <c r="C136" s="203" t="s">
        <v>7</v>
      </c>
      <c r="D136" s="203" t="s">
        <v>119</v>
      </c>
      <c r="E136" s="204" t="s">
        <v>345</v>
      </c>
      <c r="F136" s="205" t="s">
        <v>346</v>
      </c>
      <c r="G136" s="206" t="s">
        <v>222</v>
      </c>
      <c r="H136" s="207">
        <v>212</v>
      </c>
      <c r="I136" s="208"/>
      <c r="J136" s="209">
        <f>ROUND(I136*H136,2)</f>
        <v>0</v>
      </c>
      <c r="K136" s="205" t="s">
        <v>136</v>
      </c>
      <c r="L136" s="41"/>
      <c r="M136" s="210" t="s">
        <v>1</v>
      </c>
      <c r="N136" s="211" t="s">
        <v>40</v>
      </c>
      <c r="O136" s="77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15" t="s">
        <v>123</v>
      </c>
      <c r="AT136" s="15" t="s">
        <v>119</v>
      </c>
      <c r="AU136" s="15" t="s">
        <v>79</v>
      </c>
      <c r="AY136" s="15" t="s">
        <v>116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5" t="s">
        <v>77</v>
      </c>
      <c r="BK136" s="214">
        <f>ROUND(I136*H136,2)</f>
        <v>0</v>
      </c>
      <c r="BL136" s="15" t="s">
        <v>123</v>
      </c>
      <c r="BM136" s="15" t="s">
        <v>347</v>
      </c>
    </row>
    <row r="137" s="11" customFormat="1">
      <c r="B137" s="215"/>
      <c r="C137" s="216"/>
      <c r="D137" s="217" t="s">
        <v>125</v>
      </c>
      <c r="E137" s="218" t="s">
        <v>1</v>
      </c>
      <c r="F137" s="219" t="s">
        <v>348</v>
      </c>
      <c r="G137" s="216"/>
      <c r="H137" s="220">
        <v>190.40000000000001</v>
      </c>
      <c r="I137" s="221"/>
      <c r="J137" s="216"/>
      <c r="K137" s="216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125</v>
      </c>
      <c r="AU137" s="226" t="s">
        <v>79</v>
      </c>
      <c r="AV137" s="11" t="s">
        <v>79</v>
      </c>
      <c r="AW137" s="11" t="s">
        <v>31</v>
      </c>
      <c r="AX137" s="11" t="s">
        <v>69</v>
      </c>
      <c r="AY137" s="226" t="s">
        <v>116</v>
      </c>
    </row>
    <row r="138" s="11" customFormat="1">
      <c r="B138" s="215"/>
      <c r="C138" s="216"/>
      <c r="D138" s="217" t="s">
        <v>125</v>
      </c>
      <c r="E138" s="218" t="s">
        <v>1</v>
      </c>
      <c r="F138" s="219" t="s">
        <v>349</v>
      </c>
      <c r="G138" s="216"/>
      <c r="H138" s="220">
        <v>20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125</v>
      </c>
      <c r="AU138" s="226" t="s">
        <v>79</v>
      </c>
      <c r="AV138" s="11" t="s">
        <v>79</v>
      </c>
      <c r="AW138" s="11" t="s">
        <v>31</v>
      </c>
      <c r="AX138" s="11" t="s">
        <v>69</v>
      </c>
      <c r="AY138" s="226" t="s">
        <v>116</v>
      </c>
    </row>
    <row r="139" s="11" customFormat="1">
      <c r="B139" s="215"/>
      <c r="C139" s="216"/>
      <c r="D139" s="217" t="s">
        <v>125</v>
      </c>
      <c r="E139" s="218" t="s">
        <v>1</v>
      </c>
      <c r="F139" s="219" t="s">
        <v>350</v>
      </c>
      <c r="G139" s="216"/>
      <c r="H139" s="220">
        <v>1.6000000000000001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125</v>
      </c>
      <c r="AU139" s="226" t="s">
        <v>79</v>
      </c>
      <c r="AV139" s="11" t="s">
        <v>79</v>
      </c>
      <c r="AW139" s="11" t="s">
        <v>31</v>
      </c>
      <c r="AX139" s="11" t="s">
        <v>69</v>
      </c>
      <c r="AY139" s="226" t="s">
        <v>116</v>
      </c>
    </row>
    <row r="140" s="12" customFormat="1">
      <c r="B140" s="227"/>
      <c r="C140" s="228"/>
      <c r="D140" s="217" t="s">
        <v>125</v>
      </c>
      <c r="E140" s="229" t="s">
        <v>1</v>
      </c>
      <c r="F140" s="230" t="s">
        <v>127</v>
      </c>
      <c r="G140" s="228"/>
      <c r="H140" s="231">
        <v>212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125</v>
      </c>
      <c r="AU140" s="237" t="s">
        <v>79</v>
      </c>
      <c r="AV140" s="12" t="s">
        <v>123</v>
      </c>
      <c r="AW140" s="12" t="s">
        <v>31</v>
      </c>
      <c r="AX140" s="12" t="s">
        <v>77</v>
      </c>
      <c r="AY140" s="237" t="s">
        <v>116</v>
      </c>
    </row>
    <row r="141" s="1" customFormat="1" ht="45" customHeight="1">
      <c r="B141" s="36"/>
      <c r="C141" s="203" t="s">
        <v>228</v>
      </c>
      <c r="D141" s="203" t="s">
        <v>119</v>
      </c>
      <c r="E141" s="204" t="s">
        <v>220</v>
      </c>
      <c r="F141" s="205" t="s">
        <v>221</v>
      </c>
      <c r="G141" s="206" t="s">
        <v>222</v>
      </c>
      <c r="H141" s="207">
        <v>30</v>
      </c>
      <c r="I141" s="208"/>
      <c r="J141" s="209">
        <f>ROUND(I141*H141,2)</f>
        <v>0</v>
      </c>
      <c r="K141" s="205" t="s">
        <v>1</v>
      </c>
      <c r="L141" s="41"/>
      <c r="M141" s="210" t="s">
        <v>1</v>
      </c>
      <c r="N141" s="211" t="s">
        <v>40</v>
      </c>
      <c r="O141" s="77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15" t="s">
        <v>123</v>
      </c>
      <c r="AT141" s="15" t="s">
        <v>119</v>
      </c>
      <c r="AU141" s="15" t="s">
        <v>79</v>
      </c>
      <c r="AY141" s="15" t="s">
        <v>116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77</v>
      </c>
      <c r="BK141" s="214">
        <f>ROUND(I141*H141,2)</f>
        <v>0</v>
      </c>
      <c r="BL141" s="15" t="s">
        <v>123</v>
      </c>
      <c r="BM141" s="15" t="s">
        <v>351</v>
      </c>
    </row>
    <row r="142" s="11" customFormat="1">
      <c r="B142" s="215"/>
      <c r="C142" s="216"/>
      <c r="D142" s="217" t="s">
        <v>125</v>
      </c>
      <c r="E142" s="218" t="s">
        <v>1</v>
      </c>
      <c r="F142" s="219" t="s">
        <v>352</v>
      </c>
      <c r="G142" s="216"/>
      <c r="H142" s="220">
        <v>21.600000000000001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125</v>
      </c>
      <c r="AU142" s="226" t="s">
        <v>79</v>
      </c>
      <c r="AV142" s="11" t="s">
        <v>79</v>
      </c>
      <c r="AW142" s="11" t="s">
        <v>31</v>
      </c>
      <c r="AX142" s="11" t="s">
        <v>69</v>
      </c>
      <c r="AY142" s="226" t="s">
        <v>116</v>
      </c>
    </row>
    <row r="143" s="11" customFormat="1">
      <c r="B143" s="215"/>
      <c r="C143" s="216"/>
      <c r="D143" s="217" t="s">
        <v>125</v>
      </c>
      <c r="E143" s="218" t="s">
        <v>1</v>
      </c>
      <c r="F143" s="219" t="s">
        <v>353</v>
      </c>
      <c r="G143" s="216"/>
      <c r="H143" s="220">
        <v>0.40000000000000002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125</v>
      </c>
      <c r="AU143" s="226" t="s">
        <v>79</v>
      </c>
      <c r="AV143" s="11" t="s">
        <v>79</v>
      </c>
      <c r="AW143" s="11" t="s">
        <v>31</v>
      </c>
      <c r="AX143" s="11" t="s">
        <v>69</v>
      </c>
      <c r="AY143" s="226" t="s">
        <v>116</v>
      </c>
    </row>
    <row r="144" s="11" customFormat="1">
      <c r="B144" s="215"/>
      <c r="C144" s="216"/>
      <c r="D144" s="217" t="s">
        <v>125</v>
      </c>
      <c r="E144" s="218" t="s">
        <v>1</v>
      </c>
      <c r="F144" s="219" t="s">
        <v>150</v>
      </c>
      <c r="G144" s="216"/>
      <c r="H144" s="220">
        <v>8</v>
      </c>
      <c r="I144" s="221"/>
      <c r="J144" s="216"/>
      <c r="K144" s="216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125</v>
      </c>
      <c r="AU144" s="226" t="s">
        <v>79</v>
      </c>
      <c r="AV144" s="11" t="s">
        <v>79</v>
      </c>
      <c r="AW144" s="11" t="s">
        <v>31</v>
      </c>
      <c r="AX144" s="11" t="s">
        <v>69</v>
      </c>
      <c r="AY144" s="226" t="s">
        <v>116</v>
      </c>
    </row>
    <row r="145" s="1" customFormat="1" ht="45" customHeight="1">
      <c r="B145" s="36"/>
      <c r="C145" s="203" t="s">
        <v>232</v>
      </c>
      <c r="D145" s="203" t="s">
        <v>119</v>
      </c>
      <c r="E145" s="204" t="s">
        <v>229</v>
      </c>
      <c r="F145" s="205" t="s">
        <v>230</v>
      </c>
      <c r="G145" s="206" t="s">
        <v>169</v>
      </c>
      <c r="H145" s="207">
        <v>3080</v>
      </c>
      <c r="I145" s="208"/>
      <c r="J145" s="209">
        <f>ROUND(I145*H145,2)</f>
        <v>0</v>
      </c>
      <c r="K145" s="205" t="s">
        <v>1</v>
      </c>
      <c r="L145" s="41"/>
      <c r="M145" s="210" t="s">
        <v>1</v>
      </c>
      <c r="N145" s="211" t="s">
        <v>40</v>
      </c>
      <c r="O145" s="77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5" t="s">
        <v>123</v>
      </c>
      <c r="AT145" s="15" t="s">
        <v>119</v>
      </c>
      <c r="AU145" s="15" t="s">
        <v>79</v>
      </c>
      <c r="AY145" s="15" t="s">
        <v>116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77</v>
      </c>
      <c r="BK145" s="214">
        <f>ROUND(I145*H145,2)</f>
        <v>0</v>
      </c>
      <c r="BL145" s="15" t="s">
        <v>123</v>
      </c>
      <c r="BM145" s="15" t="s">
        <v>354</v>
      </c>
    </row>
    <row r="146" s="11" customFormat="1">
      <c r="B146" s="215"/>
      <c r="C146" s="216"/>
      <c r="D146" s="217" t="s">
        <v>125</v>
      </c>
      <c r="E146" s="218" t="s">
        <v>1</v>
      </c>
      <c r="F146" s="219" t="s">
        <v>355</v>
      </c>
      <c r="G146" s="216"/>
      <c r="H146" s="220">
        <v>3080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125</v>
      </c>
      <c r="AU146" s="226" t="s">
        <v>79</v>
      </c>
      <c r="AV146" s="11" t="s">
        <v>79</v>
      </c>
      <c r="AW146" s="11" t="s">
        <v>31</v>
      </c>
      <c r="AX146" s="11" t="s">
        <v>69</v>
      </c>
      <c r="AY146" s="226" t="s">
        <v>116</v>
      </c>
    </row>
    <row r="147" s="10" customFormat="1" ht="25.92" customHeight="1">
      <c r="B147" s="187"/>
      <c r="C147" s="188"/>
      <c r="D147" s="189" t="s">
        <v>68</v>
      </c>
      <c r="E147" s="190" t="s">
        <v>266</v>
      </c>
      <c r="F147" s="190" t="s">
        <v>267</v>
      </c>
      <c r="G147" s="188"/>
      <c r="H147" s="188"/>
      <c r="I147" s="191"/>
      <c r="J147" s="192">
        <f>BK147</f>
        <v>0</v>
      </c>
      <c r="K147" s="188"/>
      <c r="L147" s="193"/>
      <c r="M147" s="194"/>
      <c r="N147" s="195"/>
      <c r="O147" s="195"/>
      <c r="P147" s="196">
        <f>SUM(P148:P152)</f>
        <v>0</v>
      </c>
      <c r="Q147" s="195"/>
      <c r="R147" s="196">
        <f>SUM(R148:R152)</f>
        <v>0</v>
      </c>
      <c r="S147" s="195"/>
      <c r="T147" s="197">
        <f>SUM(T148:T152)</f>
        <v>0</v>
      </c>
      <c r="AR147" s="198" t="s">
        <v>123</v>
      </c>
      <c r="AT147" s="199" t="s">
        <v>68</v>
      </c>
      <c r="AU147" s="199" t="s">
        <v>69</v>
      </c>
      <c r="AY147" s="198" t="s">
        <v>116</v>
      </c>
      <c r="BK147" s="200">
        <f>SUM(BK148:BK152)</f>
        <v>0</v>
      </c>
    </row>
    <row r="148" s="1" customFormat="1" ht="22.5" customHeight="1">
      <c r="B148" s="36"/>
      <c r="C148" s="203" t="s">
        <v>241</v>
      </c>
      <c r="D148" s="203" t="s">
        <v>119</v>
      </c>
      <c r="E148" s="204" t="s">
        <v>356</v>
      </c>
      <c r="F148" s="205" t="s">
        <v>357</v>
      </c>
      <c r="G148" s="206" t="s">
        <v>157</v>
      </c>
      <c r="H148" s="207">
        <v>4</v>
      </c>
      <c r="I148" s="208"/>
      <c r="J148" s="209">
        <f>ROUND(I148*H148,2)</f>
        <v>0</v>
      </c>
      <c r="K148" s="205" t="s">
        <v>136</v>
      </c>
      <c r="L148" s="41"/>
      <c r="M148" s="210" t="s">
        <v>1</v>
      </c>
      <c r="N148" s="211" t="s">
        <v>40</v>
      </c>
      <c r="O148" s="77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AR148" s="15" t="s">
        <v>270</v>
      </c>
      <c r="AT148" s="15" t="s">
        <v>119</v>
      </c>
      <c r="AU148" s="15" t="s">
        <v>77</v>
      </c>
      <c r="AY148" s="15" t="s">
        <v>116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77</v>
      </c>
      <c r="BK148" s="214">
        <f>ROUND(I148*H148,2)</f>
        <v>0</v>
      </c>
      <c r="BL148" s="15" t="s">
        <v>270</v>
      </c>
      <c r="BM148" s="15" t="s">
        <v>358</v>
      </c>
    </row>
    <row r="149" s="11" customFormat="1">
      <c r="B149" s="215"/>
      <c r="C149" s="216"/>
      <c r="D149" s="217" t="s">
        <v>125</v>
      </c>
      <c r="E149" s="218" t="s">
        <v>1</v>
      </c>
      <c r="F149" s="219" t="s">
        <v>123</v>
      </c>
      <c r="G149" s="216"/>
      <c r="H149" s="220">
        <v>4</v>
      </c>
      <c r="I149" s="221"/>
      <c r="J149" s="216"/>
      <c r="K149" s="216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125</v>
      </c>
      <c r="AU149" s="226" t="s">
        <v>77</v>
      </c>
      <c r="AV149" s="11" t="s">
        <v>79</v>
      </c>
      <c r="AW149" s="11" t="s">
        <v>31</v>
      </c>
      <c r="AX149" s="11" t="s">
        <v>77</v>
      </c>
      <c r="AY149" s="226" t="s">
        <v>116</v>
      </c>
    </row>
    <row r="150" s="1" customFormat="1" ht="22.5" customHeight="1">
      <c r="B150" s="36"/>
      <c r="C150" s="203" t="s">
        <v>237</v>
      </c>
      <c r="D150" s="203" t="s">
        <v>119</v>
      </c>
      <c r="E150" s="204" t="s">
        <v>359</v>
      </c>
      <c r="F150" s="205" t="s">
        <v>360</v>
      </c>
      <c r="G150" s="206" t="s">
        <v>157</v>
      </c>
      <c r="H150" s="207">
        <v>4</v>
      </c>
      <c r="I150" s="208"/>
      <c r="J150" s="209">
        <f>ROUND(I150*H150,2)</f>
        <v>0</v>
      </c>
      <c r="K150" s="205" t="s">
        <v>136</v>
      </c>
      <c r="L150" s="41"/>
      <c r="M150" s="210" t="s">
        <v>1</v>
      </c>
      <c r="N150" s="211" t="s">
        <v>40</v>
      </c>
      <c r="O150" s="77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AR150" s="15" t="s">
        <v>270</v>
      </c>
      <c r="AT150" s="15" t="s">
        <v>119</v>
      </c>
      <c r="AU150" s="15" t="s">
        <v>77</v>
      </c>
      <c r="AY150" s="15" t="s">
        <v>116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77</v>
      </c>
      <c r="BK150" s="214">
        <f>ROUND(I150*H150,2)</f>
        <v>0</v>
      </c>
      <c r="BL150" s="15" t="s">
        <v>270</v>
      </c>
      <c r="BM150" s="15" t="s">
        <v>361</v>
      </c>
    </row>
    <row r="151" s="11" customFormat="1">
      <c r="B151" s="215"/>
      <c r="C151" s="216"/>
      <c r="D151" s="217" t="s">
        <v>125</v>
      </c>
      <c r="E151" s="218" t="s">
        <v>1</v>
      </c>
      <c r="F151" s="219" t="s">
        <v>123</v>
      </c>
      <c r="G151" s="216"/>
      <c r="H151" s="220">
        <v>4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125</v>
      </c>
      <c r="AU151" s="226" t="s">
        <v>77</v>
      </c>
      <c r="AV151" s="11" t="s">
        <v>79</v>
      </c>
      <c r="AW151" s="11" t="s">
        <v>31</v>
      </c>
      <c r="AX151" s="11" t="s">
        <v>69</v>
      </c>
      <c r="AY151" s="226" t="s">
        <v>116</v>
      </c>
    </row>
    <row r="152" s="12" customFormat="1">
      <c r="B152" s="227"/>
      <c r="C152" s="228"/>
      <c r="D152" s="217" t="s">
        <v>125</v>
      </c>
      <c r="E152" s="229" t="s">
        <v>1</v>
      </c>
      <c r="F152" s="230" t="s">
        <v>127</v>
      </c>
      <c r="G152" s="228"/>
      <c r="H152" s="231">
        <v>4</v>
      </c>
      <c r="I152" s="232"/>
      <c r="J152" s="228"/>
      <c r="K152" s="228"/>
      <c r="L152" s="233"/>
      <c r="M152" s="258"/>
      <c r="N152" s="259"/>
      <c r="O152" s="259"/>
      <c r="P152" s="259"/>
      <c r="Q152" s="259"/>
      <c r="R152" s="259"/>
      <c r="S152" s="259"/>
      <c r="T152" s="260"/>
      <c r="AT152" s="237" t="s">
        <v>125</v>
      </c>
      <c r="AU152" s="237" t="s">
        <v>77</v>
      </c>
      <c r="AV152" s="12" t="s">
        <v>123</v>
      </c>
      <c r="AW152" s="12" t="s">
        <v>31</v>
      </c>
      <c r="AX152" s="12" t="s">
        <v>77</v>
      </c>
      <c r="AY152" s="237" t="s">
        <v>116</v>
      </c>
    </row>
    <row r="153" s="1" customFormat="1" ht="6.96" customHeight="1">
      <c r="B153" s="55"/>
      <c r="C153" s="56"/>
      <c r="D153" s="56"/>
      <c r="E153" s="56"/>
      <c r="F153" s="56"/>
      <c r="G153" s="56"/>
      <c r="H153" s="56"/>
      <c r="I153" s="153"/>
      <c r="J153" s="56"/>
      <c r="K153" s="56"/>
      <c r="L153" s="41"/>
    </row>
  </sheetData>
  <sheetProtection sheet="1" autoFilter="0" formatColumns="0" formatRows="0" objects="1" scenarios="1" spinCount="100000" saltValue="ZXx4+DjgC0ndJ5caZ/Pk1iJGfK7BhdKvWLWZTuGXmlRXSQGC57nvOKjKaNFMXTUL6hUEuK5UdLtyEoB4O6aaMg==" hashValue="mzI/wvF2/rZrPIUECFLlWO9OkUScte2TnFXoAwBaxwgLjFQZfoWiZY907jEuunEwrlduy3CO6XOdjeMjS1kiNw==" algorithmName="SHA-512" password="CC35"/>
  <autoFilter ref="C81:K15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85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53-Oprava traťového úseku Jeneč - Rudná u Prahy</v>
      </c>
      <c r="F7" s="127"/>
      <c r="G7" s="127"/>
      <c r="H7" s="127"/>
      <c r="L7" s="18"/>
    </row>
    <row r="8" s="1" customFormat="1" ht="12" customHeight="1">
      <c r="B8" s="41"/>
      <c r="D8" s="127" t="s">
        <v>90</v>
      </c>
      <c r="I8" s="129"/>
      <c r="L8" s="41"/>
    </row>
    <row r="9" s="1" customFormat="1" ht="36.96" customHeight="1">
      <c r="B9" s="41"/>
      <c r="E9" s="130" t="s">
        <v>362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6. 5. 2019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1</v>
      </c>
      <c r="L14" s="41"/>
    </row>
    <row r="15" s="1" customFormat="1" ht="18" customHeight="1">
      <c r="B15" s="41"/>
      <c r="E15" s="15" t="s">
        <v>26</v>
      </c>
      <c r="I15" s="131" t="s">
        <v>27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">
        <v>1</v>
      </c>
      <c r="L23" s="41"/>
    </row>
    <row r="24" s="1" customFormat="1" ht="18" customHeight="1">
      <c r="B24" s="41"/>
      <c r="E24" s="15" t="s">
        <v>33</v>
      </c>
      <c r="I24" s="131" t="s">
        <v>27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34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35</v>
      </c>
      <c r="I30" s="129"/>
      <c r="J30" s="138">
        <f>ROUND(J80,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37</v>
      </c>
      <c r="I32" s="140" t="s">
        <v>36</v>
      </c>
      <c r="J32" s="139" t="s">
        <v>38</v>
      </c>
      <c r="L32" s="41"/>
    </row>
    <row r="33" s="1" customFormat="1" ht="14.4" customHeight="1">
      <c r="B33" s="41"/>
      <c r="D33" s="127" t="s">
        <v>39</v>
      </c>
      <c r="E33" s="127" t="s">
        <v>40</v>
      </c>
      <c r="F33" s="141">
        <f>ROUND((SUM(BE80:BE91)),  2)</f>
        <v>0</v>
      </c>
      <c r="I33" s="142">
        <v>0.20999999999999999</v>
      </c>
      <c r="J33" s="141">
        <f>ROUND(((SUM(BE80:BE91))*I33),  2)</f>
        <v>0</v>
      </c>
      <c r="L33" s="41"/>
    </row>
    <row r="34" s="1" customFormat="1" ht="14.4" customHeight="1">
      <c r="B34" s="41"/>
      <c r="E34" s="127" t="s">
        <v>41</v>
      </c>
      <c r="F34" s="141">
        <f>ROUND((SUM(BF80:BF91)),  2)</f>
        <v>0</v>
      </c>
      <c r="I34" s="142">
        <v>0.14999999999999999</v>
      </c>
      <c r="J34" s="141">
        <f>ROUND(((SUM(BF80:BF91))*I34),  2)</f>
        <v>0</v>
      </c>
      <c r="L34" s="41"/>
    </row>
    <row r="35" hidden="1" s="1" customFormat="1" ht="14.4" customHeight="1">
      <c r="B35" s="41"/>
      <c r="E35" s="127" t="s">
        <v>42</v>
      </c>
      <c r="F35" s="141">
        <f>ROUND((SUM(BG80:BG91)),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43</v>
      </c>
      <c r="F36" s="141">
        <f>ROUND((SUM(BH80:BH91)),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44</v>
      </c>
      <c r="F37" s="141">
        <f>ROUND((SUM(BI80:BI91)),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45</v>
      </c>
      <c r="E39" s="145"/>
      <c r="F39" s="145"/>
      <c r="G39" s="146" t="s">
        <v>46</v>
      </c>
      <c r="H39" s="147" t="s">
        <v>47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92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53-Oprava traťového úseku Jeneč - Rudná u Prahy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03 - VRN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6. 5. 2019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Ing. Aleš Bednář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>Jan Marušák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93</v>
      </c>
      <c r="D57" s="159"/>
      <c r="E57" s="159"/>
      <c r="F57" s="159"/>
      <c r="G57" s="159"/>
      <c r="H57" s="159"/>
      <c r="I57" s="160"/>
      <c r="J57" s="161" t="s">
        <v>94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95</v>
      </c>
      <c r="D59" s="37"/>
      <c r="E59" s="37"/>
      <c r="F59" s="37"/>
      <c r="G59" s="37"/>
      <c r="H59" s="37"/>
      <c r="I59" s="129"/>
      <c r="J59" s="96">
        <f>J80</f>
        <v>0</v>
      </c>
      <c r="K59" s="37"/>
      <c r="L59" s="41"/>
      <c r="AU59" s="15" t="s">
        <v>96</v>
      </c>
    </row>
    <row r="60" s="7" customFormat="1" ht="24.96" customHeight="1">
      <c r="B60" s="163"/>
      <c r="C60" s="164"/>
      <c r="D60" s="165" t="s">
        <v>100</v>
      </c>
      <c r="E60" s="166"/>
      <c r="F60" s="166"/>
      <c r="G60" s="166"/>
      <c r="H60" s="166"/>
      <c r="I60" s="167"/>
      <c r="J60" s="168">
        <f>J81</f>
        <v>0</v>
      </c>
      <c r="K60" s="164"/>
      <c r="L60" s="169"/>
    </row>
    <row r="61" s="1" customFormat="1" ht="21.84" customHeight="1">
      <c r="B61" s="36"/>
      <c r="C61" s="37"/>
      <c r="D61" s="37"/>
      <c r="E61" s="37"/>
      <c r="F61" s="37"/>
      <c r="G61" s="37"/>
      <c r="H61" s="37"/>
      <c r="I61" s="129"/>
      <c r="J61" s="37"/>
      <c r="K61" s="37"/>
      <c r="L61" s="41"/>
    </row>
    <row r="62" s="1" customFormat="1" ht="6.96" customHeight="1">
      <c r="B62" s="55"/>
      <c r="C62" s="56"/>
      <c r="D62" s="56"/>
      <c r="E62" s="56"/>
      <c r="F62" s="56"/>
      <c r="G62" s="56"/>
      <c r="H62" s="56"/>
      <c r="I62" s="153"/>
      <c r="J62" s="56"/>
      <c r="K62" s="56"/>
      <c r="L62" s="41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56"/>
      <c r="J66" s="58"/>
      <c r="K66" s="58"/>
      <c r="L66" s="41"/>
    </row>
    <row r="67" s="1" customFormat="1" ht="24.96" customHeight="1">
      <c r="B67" s="36"/>
      <c r="C67" s="21" t="s">
        <v>101</v>
      </c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6.96" customHeight="1">
      <c r="B68" s="36"/>
      <c r="C68" s="37"/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12" customHeight="1">
      <c r="B69" s="36"/>
      <c r="C69" s="30" t="s">
        <v>16</v>
      </c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6.5" customHeight="1">
      <c r="B70" s="36"/>
      <c r="C70" s="37"/>
      <c r="D70" s="37"/>
      <c r="E70" s="157" t="str">
        <f>E7</f>
        <v>53-Oprava traťového úseku Jeneč - Rudná u Prahy</v>
      </c>
      <c r="F70" s="30"/>
      <c r="G70" s="30"/>
      <c r="H70" s="30"/>
      <c r="I70" s="129"/>
      <c r="J70" s="37"/>
      <c r="K70" s="37"/>
      <c r="L70" s="41"/>
    </row>
    <row r="71" s="1" customFormat="1" ht="12" customHeight="1">
      <c r="B71" s="36"/>
      <c r="C71" s="30" t="s">
        <v>90</v>
      </c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6.5" customHeight="1">
      <c r="B72" s="36"/>
      <c r="C72" s="37"/>
      <c r="D72" s="37"/>
      <c r="E72" s="62" t="str">
        <f>E9</f>
        <v>03 - VRN</v>
      </c>
      <c r="F72" s="37"/>
      <c r="G72" s="37"/>
      <c r="H72" s="37"/>
      <c r="I72" s="129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2" customHeight="1">
      <c r="B74" s="36"/>
      <c r="C74" s="30" t="s">
        <v>20</v>
      </c>
      <c r="D74" s="37"/>
      <c r="E74" s="37"/>
      <c r="F74" s="25" t="str">
        <f>F12</f>
        <v xml:space="preserve"> </v>
      </c>
      <c r="G74" s="37"/>
      <c r="H74" s="37"/>
      <c r="I74" s="131" t="s">
        <v>22</v>
      </c>
      <c r="J74" s="65" t="str">
        <f>IF(J12="","",J12)</f>
        <v>6. 5. 2019</v>
      </c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3.65" customHeight="1">
      <c r="B76" s="36"/>
      <c r="C76" s="30" t="s">
        <v>24</v>
      </c>
      <c r="D76" s="37"/>
      <c r="E76" s="37"/>
      <c r="F76" s="25" t="str">
        <f>E15</f>
        <v>Ing. Aleš Bednář</v>
      </c>
      <c r="G76" s="37"/>
      <c r="H76" s="37"/>
      <c r="I76" s="131" t="s">
        <v>30</v>
      </c>
      <c r="J76" s="34" t="str">
        <f>E21</f>
        <v xml:space="preserve"> </v>
      </c>
      <c r="K76" s="37"/>
      <c r="L76" s="41"/>
    </row>
    <row r="77" s="1" customFormat="1" ht="13.65" customHeight="1">
      <c r="B77" s="36"/>
      <c r="C77" s="30" t="s">
        <v>28</v>
      </c>
      <c r="D77" s="37"/>
      <c r="E77" s="37"/>
      <c r="F77" s="25" t="str">
        <f>IF(E18="","",E18)</f>
        <v>Vyplň údaj</v>
      </c>
      <c r="G77" s="37"/>
      <c r="H77" s="37"/>
      <c r="I77" s="131" t="s">
        <v>32</v>
      </c>
      <c r="J77" s="34" t="str">
        <f>E24</f>
        <v>Jan Marušák</v>
      </c>
      <c r="K77" s="37"/>
      <c r="L77" s="41"/>
    </row>
    <row r="78" s="1" customFormat="1" ht="10.32" customHeight="1">
      <c r="B78" s="36"/>
      <c r="C78" s="37"/>
      <c r="D78" s="37"/>
      <c r="E78" s="37"/>
      <c r="F78" s="37"/>
      <c r="G78" s="37"/>
      <c r="H78" s="37"/>
      <c r="I78" s="129"/>
      <c r="J78" s="37"/>
      <c r="K78" s="37"/>
      <c r="L78" s="41"/>
    </row>
    <row r="79" s="9" customFormat="1" ht="29.28" customHeight="1">
      <c r="B79" s="177"/>
      <c r="C79" s="178" t="s">
        <v>102</v>
      </c>
      <c r="D79" s="179" t="s">
        <v>54</v>
      </c>
      <c r="E79" s="179" t="s">
        <v>50</v>
      </c>
      <c r="F79" s="179" t="s">
        <v>51</v>
      </c>
      <c r="G79" s="179" t="s">
        <v>103</v>
      </c>
      <c r="H79" s="179" t="s">
        <v>104</v>
      </c>
      <c r="I79" s="180" t="s">
        <v>105</v>
      </c>
      <c r="J79" s="179" t="s">
        <v>94</v>
      </c>
      <c r="K79" s="181" t="s">
        <v>106</v>
      </c>
      <c r="L79" s="182"/>
      <c r="M79" s="86" t="s">
        <v>1</v>
      </c>
      <c r="N79" s="87" t="s">
        <v>39</v>
      </c>
      <c r="O79" s="87" t="s">
        <v>107</v>
      </c>
      <c r="P79" s="87" t="s">
        <v>108</v>
      </c>
      <c r="Q79" s="87" t="s">
        <v>109</v>
      </c>
      <c r="R79" s="87" t="s">
        <v>110</v>
      </c>
      <c r="S79" s="87" t="s">
        <v>111</v>
      </c>
      <c r="T79" s="88" t="s">
        <v>112</v>
      </c>
    </row>
    <row r="80" s="1" customFormat="1" ht="22.8" customHeight="1">
      <c r="B80" s="36"/>
      <c r="C80" s="93" t="s">
        <v>113</v>
      </c>
      <c r="D80" s="37"/>
      <c r="E80" s="37"/>
      <c r="F80" s="37"/>
      <c r="G80" s="37"/>
      <c r="H80" s="37"/>
      <c r="I80" s="129"/>
      <c r="J80" s="183">
        <f>BK80</f>
        <v>0</v>
      </c>
      <c r="K80" s="37"/>
      <c r="L80" s="41"/>
      <c r="M80" s="89"/>
      <c r="N80" s="90"/>
      <c r="O80" s="90"/>
      <c r="P80" s="184">
        <f>P81</f>
        <v>0</v>
      </c>
      <c r="Q80" s="90"/>
      <c r="R80" s="184">
        <f>R81</f>
        <v>0</v>
      </c>
      <c r="S80" s="90"/>
      <c r="T80" s="185">
        <f>T81</f>
        <v>0</v>
      </c>
      <c r="AT80" s="15" t="s">
        <v>68</v>
      </c>
      <c r="AU80" s="15" t="s">
        <v>96</v>
      </c>
      <c r="BK80" s="186">
        <f>BK81</f>
        <v>0</v>
      </c>
    </row>
    <row r="81" s="10" customFormat="1" ht="25.92" customHeight="1">
      <c r="B81" s="187"/>
      <c r="C81" s="188"/>
      <c r="D81" s="189" t="s">
        <v>68</v>
      </c>
      <c r="E81" s="190" t="s">
        <v>84</v>
      </c>
      <c r="F81" s="190" t="s">
        <v>296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SUM(P82:P91)</f>
        <v>0</v>
      </c>
      <c r="Q81" s="195"/>
      <c r="R81" s="196">
        <f>SUM(R82:R91)</f>
        <v>0</v>
      </c>
      <c r="S81" s="195"/>
      <c r="T81" s="197">
        <f>SUM(T82:T91)</f>
        <v>0</v>
      </c>
      <c r="AR81" s="198" t="s">
        <v>117</v>
      </c>
      <c r="AT81" s="199" t="s">
        <v>68</v>
      </c>
      <c r="AU81" s="199" t="s">
        <v>69</v>
      </c>
      <c r="AY81" s="198" t="s">
        <v>116</v>
      </c>
      <c r="BK81" s="200">
        <f>SUM(BK82:BK91)</f>
        <v>0</v>
      </c>
    </row>
    <row r="82" s="1" customFormat="1" ht="22.5" customHeight="1">
      <c r="B82" s="36"/>
      <c r="C82" s="203" t="s">
        <v>77</v>
      </c>
      <c r="D82" s="203" t="s">
        <v>119</v>
      </c>
      <c r="E82" s="204" t="s">
        <v>363</v>
      </c>
      <c r="F82" s="205" t="s">
        <v>364</v>
      </c>
      <c r="G82" s="206" t="s">
        <v>365</v>
      </c>
      <c r="H82" s="207">
        <v>1</v>
      </c>
      <c r="I82" s="208"/>
      <c r="J82" s="209">
        <f>ROUND(I82*H82,2)</f>
        <v>0</v>
      </c>
      <c r="K82" s="205" t="s">
        <v>136</v>
      </c>
      <c r="L82" s="41"/>
      <c r="M82" s="210" t="s">
        <v>1</v>
      </c>
      <c r="N82" s="211" t="s">
        <v>40</v>
      </c>
      <c r="O82" s="77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AR82" s="15" t="s">
        <v>123</v>
      </c>
      <c r="AT82" s="15" t="s">
        <v>119</v>
      </c>
      <c r="AU82" s="15" t="s">
        <v>77</v>
      </c>
      <c r="AY82" s="15" t="s">
        <v>116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5" t="s">
        <v>77</v>
      </c>
      <c r="BK82" s="214">
        <f>ROUND(I82*H82,2)</f>
        <v>0</v>
      </c>
      <c r="BL82" s="15" t="s">
        <v>123</v>
      </c>
      <c r="BM82" s="15" t="s">
        <v>366</v>
      </c>
    </row>
    <row r="83" s="11" customFormat="1">
      <c r="B83" s="215"/>
      <c r="C83" s="216"/>
      <c r="D83" s="217" t="s">
        <v>125</v>
      </c>
      <c r="E83" s="218" t="s">
        <v>1</v>
      </c>
      <c r="F83" s="219" t="s">
        <v>77</v>
      </c>
      <c r="G83" s="216"/>
      <c r="H83" s="220">
        <v>1</v>
      </c>
      <c r="I83" s="221"/>
      <c r="J83" s="216"/>
      <c r="K83" s="216"/>
      <c r="L83" s="222"/>
      <c r="M83" s="223"/>
      <c r="N83" s="224"/>
      <c r="O83" s="224"/>
      <c r="P83" s="224"/>
      <c r="Q83" s="224"/>
      <c r="R83" s="224"/>
      <c r="S83" s="224"/>
      <c r="T83" s="225"/>
      <c r="AT83" s="226" t="s">
        <v>125</v>
      </c>
      <c r="AU83" s="226" t="s">
        <v>77</v>
      </c>
      <c r="AV83" s="11" t="s">
        <v>79</v>
      </c>
      <c r="AW83" s="11" t="s">
        <v>31</v>
      </c>
      <c r="AX83" s="11" t="s">
        <v>69</v>
      </c>
      <c r="AY83" s="226" t="s">
        <v>116</v>
      </c>
    </row>
    <row r="84" s="12" customFormat="1">
      <c r="B84" s="227"/>
      <c r="C84" s="228"/>
      <c r="D84" s="217" t="s">
        <v>125</v>
      </c>
      <c r="E84" s="229" t="s">
        <v>1</v>
      </c>
      <c r="F84" s="230" t="s">
        <v>127</v>
      </c>
      <c r="G84" s="228"/>
      <c r="H84" s="231">
        <v>1</v>
      </c>
      <c r="I84" s="232"/>
      <c r="J84" s="228"/>
      <c r="K84" s="228"/>
      <c r="L84" s="233"/>
      <c r="M84" s="234"/>
      <c r="N84" s="235"/>
      <c r="O84" s="235"/>
      <c r="P84" s="235"/>
      <c r="Q84" s="235"/>
      <c r="R84" s="235"/>
      <c r="S84" s="235"/>
      <c r="T84" s="236"/>
      <c r="AT84" s="237" t="s">
        <v>125</v>
      </c>
      <c r="AU84" s="237" t="s">
        <v>77</v>
      </c>
      <c r="AV84" s="12" t="s">
        <v>123</v>
      </c>
      <c r="AW84" s="12" t="s">
        <v>31</v>
      </c>
      <c r="AX84" s="12" t="s">
        <v>77</v>
      </c>
      <c r="AY84" s="237" t="s">
        <v>116</v>
      </c>
    </row>
    <row r="85" s="1" customFormat="1" ht="22.5" customHeight="1">
      <c r="B85" s="36"/>
      <c r="C85" s="203" t="s">
        <v>79</v>
      </c>
      <c r="D85" s="203" t="s">
        <v>119</v>
      </c>
      <c r="E85" s="204" t="s">
        <v>367</v>
      </c>
      <c r="F85" s="205" t="s">
        <v>368</v>
      </c>
      <c r="G85" s="206" t="s">
        <v>365</v>
      </c>
      <c r="H85" s="207">
        <v>1</v>
      </c>
      <c r="I85" s="208"/>
      <c r="J85" s="209">
        <f>ROUND(I85*H85,2)</f>
        <v>0</v>
      </c>
      <c r="K85" s="205" t="s">
        <v>136</v>
      </c>
      <c r="L85" s="41"/>
      <c r="M85" s="210" t="s">
        <v>1</v>
      </c>
      <c r="N85" s="211" t="s">
        <v>40</v>
      </c>
      <c r="O85" s="77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5" t="s">
        <v>123</v>
      </c>
      <c r="AT85" s="15" t="s">
        <v>119</v>
      </c>
      <c r="AU85" s="15" t="s">
        <v>77</v>
      </c>
      <c r="AY85" s="15" t="s">
        <v>116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5" t="s">
        <v>77</v>
      </c>
      <c r="BK85" s="214">
        <f>ROUND(I85*H85,2)</f>
        <v>0</v>
      </c>
      <c r="BL85" s="15" t="s">
        <v>123</v>
      </c>
      <c r="BM85" s="15" t="s">
        <v>369</v>
      </c>
    </row>
    <row r="86" s="13" customFormat="1">
      <c r="B86" s="248"/>
      <c r="C86" s="249"/>
      <c r="D86" s="217" t="s">
        <v>125</v>
      </c>
      <c r="E86" s="250" t="s">
        <v>1</v>
      </c>
      <c r="F86" s="251" t="s">
        <v>370</v>
      </c>
      <c r="G86" s="249"/>
      <c r="H86" s="250" t="s">
        <v>1</v>
      </c>
      <c r="I86" s="252"/>
      <c r="J86" s="249"/>
      <c r="K86" s="249"/>
      <c r="L86" s="253"/>
      <c r="M86" s="254"/>
      <c r="N86" s="255"/>
      <c r="O86" s="255"/>
      <c r="P86" s="255"/>
      <c r="Q86" s="255"/>
      <c r="R86" s="255"/>
      <c r="S86" s="255"/>
      <c r="T86" s="256"/>
      <c r="AT86" s="257" t="s">
        <v>125</v>
      </c>
      <c r="AU86" s="257" t="s">
        <v>77</v>
      </c>
      <c r="AV86" s="13" t="s">
        <v>77</v>
      </c>
      <c r="AW86" s="13" t="s">
        <v>31</v>
      </c>
      <c r="AX86" s="13" t="s">
        <v>69</v>
      </c>
      <c r="AY86" s="257" t="s">
        <v>116</v>
      </c>
    </row>
    <row r="87" s="11" customFormat="1">
      <c r="B87" s="215"/>
      <c r="C87" s="216"/>
      <c r="D87" s="217" t="s">
        <v>125</v>
      </c>
      <c r="E87" s="218" t="s">
        <v>1</v>
      </c>
      <c r="F87" s="219" t="s">
        <v>77</v>
      </c>
      <c r="G87" s="216"/>
      <c r="H87" s="220">
        <v>1</v>
      </c>
      <c r="I87" s="221"/>
      <c r="J87" s="216"/>
      <c r="K87" s="216"/>
      <c r="L87" s="222"/>
      <c r="M87" s="223"/>
      <c r="N87" s="224"/>
      <c r="O87" s="224"/>
      <c r="P87" s="224"/>
      <c r="Q87" s="224"/>
      <c r="R87" s="224"/>
      <c r="S87" s="224"/>
      <c r="T87" s="225"/>
      <c r="AT87" s="226" t="s">
        <v>125</v>
      </c>
      <c r="AU87" s="226" t="s">
        <v>77</v>
      </c>
      <c r="AV87" s="11" t="s">
        <v>79</v>
      </c>
      <c r="AW87" s="11" t="s">
        <v>31</v>
      </c>
      <c r="AX87" s="11" t="s">
        <v>69</v>
      </c>
      <c r="AY87" s="226" t="s">
        <v>116</v>
      </c>
    </row>
    <row r="88" s="1" customFormat="1" ht="22.5" customHeight="1">
      <c r="B88" s="36"/>
      <c r="C88" s="203" t="s">
        <v>132</v>
      </c>
      <c r="D88" s="203" t="s">
        <v>119</v>
      </c>
      <c r="E88" s="204" t="s">
        <v>371</v>
      </c>
      <c r="F88" s="205" t="s">
        <v>372</v>
      </c>
      <c r="G88" s="206" t="s">
        <v>365</v>
      </c>
      <c r="H88" s="207">
        <v>1</v>
      </c>
      <c r="I88" s="208"/>
      <c r="J88" s="209">
        <f>ROUND(I88*H88,2)</f>
        <v>0</v>
      </c>
      <c r="K88" s="205" t="s">
        <v>136</v>
      </c>
      <c r="L88" s="41"/>
      <c r="M88" s="210" t="s">
        <v>1</v>
      </c>
      <c r="N88" s="211" t="s">
        <v>40</v>
      </c>
      <c r="O88" s="7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5" t="s">
        <v>123</v>
      </c>
      <c r="AT88" s="15" t="s">
        <v>119</v>
      </c>
      <c r="AU88" s="15" t="s">
        <v>77</v>
      </c>
      <c r="AY88" s="15" t="s">
        <v>116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77</v>
      </c>
      <c r="BK88" s="214">
        <f>ROUND(I88*H88,2)</f>
        <v>0</v>
      </c>
      <c r="BL88" s="15" t="s">
        <v>123</v>
      </c>
      <c r="BM88" s="15" t="s">
        <v>373</v>
      </c>
    </row>
    <row r="89" s="13" customFormat="1">
      <c r="B89" s="248"/>
      <c r="C89" s="249"/>
      <c r="D89" s="217" t="s">
        <v>125</v>
      </c>
      <c r="E89" s="250" t="s">
        <v>1</v>
      </c>
      <c r="F89" s="251" t="s">
        <v>374</v>
      </c>
      <c r="G89" s="249"/>
      <c r="H89" s="250" t="s">
        <v>1</v>
      </c>
      <c r="I89" s="252"/>
      <c r="J89" s="249"/>
      <c r="K89" s="249"/>
      <c r="L89" s="253"/>
      <c r="M89" s="254"/>
      <c r="N89" s="255"/>
      <c r="O89" s="255"/>
      <c r="P89" s="255"/>
      <c r="Q89" s="255"/>
      <c r="R89" s="255"/>
      <c r="S89" s="255"/>
      <c r="T89" s="256"/>
      <c r="AT89" s="257" t="s">
        <v>125</v>
      </c>
      <c r="AU89" s="257" t="s">
        <v>77</v>
      </c>
      <c r="AV89" s="13" t="s">
        <v>77</v>
      </c>
      <c r="AW89" s="13" t="s">
        <v>31</v>
      </c>
      <c r="AX89" s="13" t="s">
        <v>69</v>
      </c>
      <c r="AY89" s="257" t="s">
        <v>116</v>
      </c>
    </row>
    <row r="90" s="11" customFormat="1">
      <c r="B90" s="215"/>
      <c r="C90" s="216"/>
      <c r="D90" s="217" t="s">
        <v>125</v>
      </c>
      <c r="E90" s="218" t="s">
        <v>1</v>
      </c>
      <c r="F90" s="219" t="s">
        <v>77</v>
      </c>
      <c r="G90" s="216"/>
      <c r="H90" s="220">
        <v>1</v>
      </c>
      <c r="I90" s="221"/>
      <c r="J90" s="216"/>
      <c r="K90" s="216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125</v>
      </c>
      <c r="AU90" s="226" t="s">
        <v>77</v>
      </c>
      <c r="AV90" s="11" t="s">
        <v>79</v>
      </c>
      <c r="AW90" s="11" t="s">
        <v>31</v>
      </c>
      <c r="AX90" s="11" t="s">
        <v>69</v>
      </c>
      <c r="AY90" s="226" t="s">
        <v>116</v>
      </c>
    </row>
    <row r="91" s="12" customFormat="1">
      <c r="B91" s="227"/>
      <c r="C91" s="228"/>
      <c r="D91" s="217" t="s">
        <v>125</v>
      </c>
      <c r="E91" s="229" t="s">
        <v>1</v>
      </c>
      <c r="F91" s="230" t="s">
        <v>127</v>
      </c>
      <c r="G91" s="228"/>
      <c r="H91" s="231">
        <v>1</v>
      </c>
      <c r="I91" s="232"/>
      <c r="J91" s="228"/>
      <c r="K91" s="228"/>
      <c r="L91" s="233"/>
      <c r="M91" s="258"/>
      <c r="N91" s="259"/>
      <c r="O91" s="259"/>
      <c r="P91" s="259"/>
      <c r="Q91" s="259"/>
      <c r="R91" s="259"/>
      <c r="S91" s="259"/>
      <c r="T91" s="260"/>
      <c r="AT91" s="237" t="s">
        <v>125</v>
      </c>
      <c r="AU91" s="237" t="s">
        <v>77</v>
      </c>
      <c r="AV91" s="12" t="s">
        <v>123</v>
      </c>
      <c r="AW91" s="12" t="s">
        <v>31</v>
      </c>
      <c r="AX91" s="12" t="s">
        <v>77</v>
      </c>
      <c r="AY91" s="237" t="s">
        <v>116</v>
      </c>
    </row>
    <row r="92" s="1" customFormat="1" ht="6.96" customHeight="1">
      <c r="B92" s="55"/>
      <c r="C92" s="56"/>
      <c r="D92" s="56"/>
      <c r="E92" s="56"/>
      <c r="F92" s="56"/>
      <c r="G92" s="56"/>
      <c r="H92" s="56"/>
      <c r="I92" s="153"/>
      <c r="J92" s="56"/>
      <c r="K92" s="56"/>
      <c r="L92" s="41"/>
    </row>
  </sheetData>
  <sheetProtection sheet="1" autoFilter="0" formatColumns="0" formatRows="0" objects="1" scenarios="1" spinCount="100000" saltValue="fi0Rf03fVkvFwejvsFKNJDwoYiIS+8QqL1QsG2V6niorM82knxsCqLlYEiiO2Qyy2/RbA2XNQVQf+JAG/gaEjg==" hashValue="n5aG80HfrUIwUwPzm/bVnLeY+Md7B+bqadDQ8Ze2Za8mb3sG14Fbtj+cvbba0dTpY2Jij0cWnZuhthuAKow1FA==" algorithmName="SHA-512" password="CC35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88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79</v>
      </c>
    </row>
    <row r="4" ht="24.96" customHeight="1">
      <c r="B4" s="18"/>
      <c r="D4" s="126" t="s">
        <v>89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53-Oprava traťového úseku Jeneč - Rudná u Prahy</v>
      </c>
      <c r="F7" s="127"/>
      <c r="G7" s="127"/>
      <c r="H7" s="127"/>
      <c r="L7" s="18"/>
    </row>
    <row r="8" s="1" customFormat="1" ht="12" customHeight="1">
      <c r="B8" s="41"/>
      <c r="D8" s="127" t="s">
        <v>90</v>
      </c>
      <c r="I8" s="129"/>
      <c r="L8" s="41"/>
    </row>
    <row r="9" s="1" customFormat="1" ht="36.96" customHeight="1">
      <c r="B9" s="41"/>
      <c r="E9" s="130" t="s">
        <v>375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6. 5. 2019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1</v>
      </c>
      <c r="L14" s="41"/>
    </row>
    <row r="15" s="1" customFormat="1" ht="18" customHeight="1">
      <c r="B15" s="41"/>
      <c r="E15" s="15" t="s">
        <v>26</v>
      </c>
      <c r="I15" s="131" t="s">
        <v>27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28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30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27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32</v>
      </c>
      <c r="I23" s="131" t="s">
        <v>25</v>
      </c>
      <c r="J23" s="15" t="s">
        <v>1</v>
      </c>
      <c r="L23" s="41"/>
    </row>
    <row r="24" s="1" customFormat="1" ht="18" customHeight="1">
      <c r="B24" s="41"/>
      <c r="E24" s="15" t="s">
        <v>33</v>
      </c>
      <c r="I24" s="131" t="s">
        <v>27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34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35</v>
      </c>
      <c r="I30" s="129"/>
      <c r="J30" s="138">
        <f>ROUND(J80,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37</v>
      </c>
      <c r="I32" s="140" t="s">
        <v>36</v>
      </c>
      <c r="J32" s="139" t="s">
        <v>38</v>
      </c>
      <c r="L32" s="41"/>
    </row>
    <row r="33" s="1" customFormat="1" ht="14.4" customHeight="1">
      <c r="B33" s="41"/>
      <c r="D33" s="127" t="s">
        <v>39</v>
      </c>
      <c r="E33" s="127" t="s">
        <v>40</v>
      </c>
      <c r="F33" s="141">
        <f>ROUND((SUM(BE80:BE83)),  2)</f>
        <v>0</v>
      </c>
      <c r="I33" s="142">
        <v>0.20999999999999999</v>
      </c>
      <c r="J33" s="141">
        <f>ROUND(((SUM(BE80:BE83))*I33),  2)</f>
        <v>0</v>
      </c>
      <c r="L33" s="41"/>
    </row>
    <row r="34" s="1" customFormat="1" ht="14.4" customHeight="1">
      <c r="B34" s="41"/>
      <c r="E34" s="127" t="s">
        <v>41</v>
      </c>
      <c r="F34" s="141">
        <f>ROUND((SUM(BF80:BF83)),  2)</f>
        <v>0</v>
      </c>
      <c r="I34" s="142">
        <v>0.14999999999999999</v>
      </c>
      <c r="J34" s="141">
        <f>ROUND(((SUM(BF80:BF83))*I34),  2)</f>
        <v>0</v>
      </c>
      <c r="L34" s="41"/>
    </row>
    <row r="35" hidden="1" s="1" customFormat="1" ht="14.4" customHeight="1">
      <c r="B35" s="41"/>
      <c r="E35" s="127" t="s">
        <v>42</v>
      </c>
      <c r="F35" s="141">
        <f>ROUND((SUM(BG80:BG83)),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43</v>
      </c>
      <c r="F36" s="141">
        <f>ROUND((SUM(BH80:BH83)),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44</v>
      </c>
      <c r="F37" s="141">
        <f>ROUND((SUM(BI80:BI83)),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45</v>
      </c>
      <c r="E39" s="145"/>
      <c r="F39" s="145"/>
      <c r="G39" s="146" t="s">
        <v>46</v>
      </c>
      <c r="H39" s="147" t="s">
        <v>47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92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53-Oprava traťového úseku Jeneč - Rudná u Prahy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90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04 - DSPS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31" t="s">
        <v>22</v>
      </c>
      <c r="J52" s="65" t="str">
        <f>IF(J12="","",J12)</f>
        <v>6. 5. 2019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Ing. Aleš Bednář</v>
      </c>
      <c r="G54" s="37"/>
      <c r="H54" s="37"/>
      <c r="I54" s="131" t="s">
        <v>30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28</v>
      </c>
      <c r="D55" s="37"/>
      <c r="E55" s="37"/>
      <c r="F55" s="25" t="str">
        <f>IF(E18="","",E18)</f>
        <v>Vyplň údaj</v>
      </c>
      <c r="G55" s="37"/>
      <c r="H55" s="37"/>
      <c r="I55" s="131" t="s">
        <v>32</v>
      </c>
      <c r="J55" s="34" t="str">
        <f>E24</f>
        <v>Jan Marušák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93</v>
      </c>
      <c r="D57" s="159"/>
      <c r="E57" s="159"/>
      <c r="F57" s="159"/>
      <c r="G57" s="159"/>
      <c r="H57" s="159"/>
      <c r="I57" s="160"/>
      <c r="J57" s="161" t="s">
        <v>94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95</v>
      </c>
      <c r="D59" s="37"/>
      <c r="E59" s="37"/>
      <c r="F59" s="37"/>
      <c r="G59" s="37"/>
      <c r="H59" s="37"/>
      <c r="I59" s="129"/>
      <c r="J59" s="96">
        <f>J80</f>
        <v>0</v>
      </c>
      <c r="K59" s="37"/>
      <c r="L59" s="41"/>
      <c r="AU59" s="15" t="s">
        <v>96</v>
      </c>
    </row>
    <row r="60" s="7" customFormat="1" ht="24.96" customHeight="1">
      <c r="B60" s="163"/>
      <c r="C60" s="164"/>
      <c r="D60" s="165" t="s">
        <v>100</v>
      </c>
      <c r="E60" s="166"/>
      <c r="F60" s="166"/>
      <c r="G60" s="166"/>
      <c r="H60" s="166"/>
      <c r="I60" s="167"/>
      <c r="J60" s="168">
        <f>J81</f>
        <v>0</v>
      </c>
      <c r="K60" s="164"/>
      <c r="L60" s="169"/>
    </row>
    <row r="61" s="1" customFormat="1" ht="21.84" customHeight="1">
      <c r="B61" s="36"/>
      <c r="C61" s="37"/>
      <c r="D61" s="37"/>
      <c r="E61" s="37"/>
      <c r="F61" s="37"/>
      <c r="G61" s="37"/>
      <c r="H61" s="37"/>
      <c r="I61" s="129"/>
      <c r="J61" s="37"/>
      <c r="K61" s="37"/>
      <c r="L61" s="41"/>
    </row>
    <row r="62" s="1" customFormat="1" ht="6.96" customHeight="1">
      <c r="B62" s="55"/>
      <c r="C62" s="56"/>
      <c r="D62" s="56"/>
      <c r="E62" s="56"/>
      <c r="F62" s="56"/>
      <c r="G62" s="56"/>
      <c r="H62" s="56"/>
      <c r="I62" s="153"/>
      <c r="J62" s="56"/>
      <c r="K62" s="56"/>
      <c r="L62" s="41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56"/>
      <c r="J66" s="58"/>
      <c r="K66" s="58"/>
      <c r="L66" s="41"/>
    </row>
    <row r="67" s="1" customFormat="1" ht="24.96" customHeight="1">
      <c r="B67" s="36"/>
      <c r="C67" s="21" t="s">
        <v>101</v>
      </c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6.96" customHeight="1">
      <c r="B68" s="36"/>
      <c r="C68" s="37"/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12" customHeight="1">
      <c r="B69" s="36"/>
      <c r="C69" s="30" t="s">
        <v>16</v>
      </c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6.5" customHeight="1">
      <c r="B70" s="36"/>
      <c r="C70" s="37"/>
      <c r="D70" s="37"/>
      <c r="E70" s="157" t="str">
        <f>E7</f>
        <v>53-Oprava traťového úseku Jeneč - Rudná u Prahy</v>
      </c>
      <c r="F70" s="30"/>
      <c r="G70" s="30"/>
      <c r="H70" s="30"/>
      <c r="I70" s="129"/>
      <c r="J70" s="37"/>
      <c r="K70" s="37"/>
      <c r="L70" s="41"/>
    </row>
    <row r="71" s="1" customFormat="1" ht="12" customHeight="1">
      <c r="B71" s="36"/>
      <c r="C71" s="30" t="s">
        <v>90</v>
      </c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6.5" customHeight="1">
      <c r="B72" s="36"/>
      <c r="C72" s="37"/>
      <c r="D72" s="37"/>
      <c r="E72" s="62" t="str">
        <f>E9</f>
        <v>04 - DSPS</v>
      </c>
      <c r="F72" s="37"/>
      <c r="G72" s="37"/>
      <c r="H72" s="37"/>
      <c r="I72" s="129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2" customHeight="1">
      <c r="B74" s="36"/>
      <c r="C74" s="30" t="s">
        <v>20</v>
      </c>
      <c r="D74" s="37"/>
      <c r="E74" s="37"/>
      <c r="F74" s="25" t="str">
        <f>F12</f>
        <v xml:space="preserve"> </v>
      </c>
      <c r="G74" s="37"/>
      <c r="H74" s="37"/>
      <c r="I74" s="131" t="s">
        <v>22</v>
      </c>
      <c r="J74" s="65" t="str">
        <f>IF(J12="","",J12)</f>
        <v>6. 5. 2019</v>
      </c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3.65" customHeight="1">
      <c r="B76" s="36"/>
      <c r="C76" s="30" t="s">
        <v>24</v>
      </c>
      <c r="D76" s="37"/>
      <c r="E76" s="37"/>
      <c r="F76" s="25" t="str">
        <f>E15</f>
        <v>Ing. Aleš Bednář</v>
      </c>
      <c r="G76" s="37"/>
      <c r="H76" s="37"/>
      <c r="I76" s="131" t="s">
        <v>30</v>
      </c>
      <c r="J76" s="34" t="str">
        <f>E21</f>
        <v xml:space="preserve"> </v>
      </c>
      <c r="K76" s="37"/>
      <c r="L76" s="41"/>
    </row>
    <row r="77" s="1" customFormat="1" ht="13.65" customHeight="1">
      <c r="B77" s="36"/>
      <c r="C77" s="30" t="s">
        <v>28</v>
      </c>
      <c r="D77" s="37"/>
      <c r="E77" s="37"/>
      <c r="F77" s="25" t="str">
        <f>IF(E18="","",E18)</f>
        <v>Vyplň údaj</v>
      </c>
      <c r="G77" s="37"/>
      <c r="H77" s="37"/>
      <c r="I77" s="131" t="s">
        <v>32</v>
      </c>
      <c r="J77" s="34" t="str">
        <f>E24</f>
        <v>Jan Marušák</v>
      </c>
      <c r="K77" s="37"/>
      <c r="L77" s="41"/>
    </row>
    <row r="78" s="1" customFormat="1" ht="10.32" customHeight="1">
      <c r="B78" s="36"/>
      <c r="C78" s="37"/>
      <c r="D78" s="37"/>
      <c r="E78" s="37"/>
      <c r="F78" s="37"/>
      <c r="G78" s="37"/>
      <c r="H78" s="37"/>
      <c r="I78" s="129"/>
      <c r="J78" s="37"/>
      <c r="K78" s="37"/>
      <c r="L78" s="41"/>
    </row>
    <row r="79" s="9" customFormat="1" ht="29.28" customHeight="1">
      <c r="B79" s="177"/>
      <c r="C79" s="178" t="s">
        <v>102</v>
      </c>
      <c r="D79" s="179" t="s">
        <v>54</v>
      </c>
      <c r="E79" s="179" t="s">
        <v>50</v>
      </c>
      <c r="F79" s="179" t="s">
        <v>51</v>
      </c>
      <c r="G79" s="179" t="s">
        <v>103</v>
      </c>
      <c r="H79" s="179" t="s">
        <v>104</v>
      </c>
      <c r="I79" s="180" t="s">
        <v>105</v>
      </c>
      <c r="J79" s="179" t="s">
        <v>94</v>
      </c>
      <c r="K79" s="181" t="s">
        <v>106</v>
      </c>
      <c r="L79" s="182"/>
      <c r="M79" s="86" t="s">
        <v>1</v>
      </c>
      <c r="N79" s="87" t="s">
        <v>39</v>
      </c>
      <c r="O79" s="87" t="s">
        <v>107</v>
      </c>
      <c r="P79" s="87" t="s">
        <v>108</v>
      </c>
      <c r="Q79" s="87" t="s">
        <v>109</v>
      </c>
      <c r="R79" s="87" t="s">
        <v>110</v>
      </c>
      <c r="S79" s="87" t="s">
        <v>111</v>
      </c>
      <c r="T79" s="88" t="s">
        <v>112</v>
      </c>
    </row>
    <row r="80" s="1" customFormat="1" ht="22.8" customHeight="1">
      <c r="B80" s="36"/>
      <c r="C80" s="93" t="s">
        <v>113</v>
      </c>
      <c r="D80" s="37"/>
      <c r="E80" s="37"/>
      <c r="F80" s="37"/>
      <c r="G80" s="37"/>
      <c r="H80" s="37"/>
      <c r="I80" s="129"/>
      <c r="J80" s="183">
        <f>BK80</f>
        <v>0</v>
      </c>
      <c r="K80" s="37"/>
      <c r="L80" s="41"/>
      <c r="M80" s="89"/>
      <c r="N80" s="90"/>
      <c r="O80" s="90"/>
      <c r="P80" s="184">
        <f>P81</f>
        <v>0</v>
      </c>
      <c r="Q80" s="90"/>
      <c r="R80" s="184">
        <f>R81</f>
        <v>0</v>
      </c>
      <c r="S80" s="90"/>
      <c r="T80" s="185">
        <f>T81</f>
        <v>0</v>
      </c>
      <c r="AT80" s="15" t="s">
        <v>68</v>
      </c>
      <c r="AU80" s="15" t="s">
        <v>96</v>
      </c>
      <c r="BK80" s="186">
        <f>BK81</f>
        <v>0</v>
      </c>
    </row>
    <row r="81" s="10" customFormat="1" ht="25.92" customHeight="1">
      <c r="B81" s="187"/>
      <c r="C81" s="188"/>
      <c r="D81" s="189" t="s">
        <v>68</v>
      </c>
      <c r="E81" s="190" t="s">
        <v>84</v>
      </c>
      <c r="F81" s="190" t="s">
        <v>296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SUM(P82:P83)</f>
        <v>0</v>
      </c>
      <c r="Q81" s="195"/>
      <c r="R81" s="196">
        <f>SUM(R82:R83)</f>
        <v>0</v>
      </c>
      <c r="S81" s="195"/>
      <c r="T81" s="197">
        <f>SUM(T82:T83)</f>
        <v>0</v>
      </c>
      <c r="AR81" s="198" t="s">
        <v>117</v>
      </c>
      <c r="AT81" s="199" t="s">
        <v>68</v>
      </c>
      <c r="AU81" s="199" t="s">
        <v>69</v>
      </c>
      <c r="AY81" s="198" t="s">
        <v>116</v>
      </c>
      <c r="BK81" s="200">
        <f>SUM(BK82:BK83)</f>
        <v>0</v>
      </c>
    </row>
    <row r="82" s="1" customFormat="1" ht="33.75" customHeight="1">
      <c r="B82" s="36"/>
      <c r="C82" s="203" t="s">
        <v>77</v>
      </c>
      <c r="D82" s="203" t="s">
        <v>119</v>
      </c>
      <c r="E82" s="204" t="s">
        <v>376</v>
      </c>
      <c r="F82" s="205" t="s">
        <v>377</v>
      </c>
      <c r="G82" s="206" t="s">
        <v>365</v>
      </c>
      <c r="H82" s="207">
        <v>1</v>
      </c>
      <c r="I82" s="208"/>
      <c r="J82" s="209">
        <f>ROUND(I82*H82,2)</f>
        <v>0</v>
      </c>
      <c r="K82" s="205" t="s">
        <v>136</v>
      </c>
      <c r="L82" s="41"/>
      <c r="M82" s="210" t="s">
        <v>1</v>
      </c>
      <c r="N82" s="211" t="s">
        <v>40</v>
      </c>
      <c r="O82" s="77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AR82" s="15" t="s">
        <v>123</v>
      </c>
      <c r="AT82" s="15" t="s">
        <v>119</v>
      </c>
      <c r="AU82" s="15" t="s">
        <v>77</v>
      </c>
      <c r="AY82" s="15" t="s">
        <v>116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5" t="s">
        <v>77</v>
      </c>
      <c r="BK82" s="214">
        <f>ROUND(I82*H82,2)</f>
        <v>0</v>
      </c>
      <c r="BL82" s="15" t="s">
        <v>123</v>
      </c>
      <c r="BM82" s="15" t="s">
        <v>378</v>
      </c>
    </row>
    <row r="83" s="11" customFormat="1">
      <c r="B83" s="215"/>
      <c r="C83" s="216"/>
      <c r="D83" s="217" t="s">
        <v>125</v>
      </c>
      <c r="E83" s="218" t="s">
        <v>1</v>
      </c>
      <c r="F83" s="219" t="s">
        <v>77</v>
      </c>
      <c r="G83" s="216"/>
      <c r="H83" s="220">
        <v>1</v>
      </c>
      <c r="I83" s="221"/>
      <c r="J83" s="216"/>
      <c r="K83" s="216"/>
      <c r="L83" s="222"/>
      <c r="M83" s="261"/>
      <c r="N83" s="262"/>
      <c r="O83" s="262"/>
      <c r="P83" s="262"/>
      <c r="Q83" s="262"/>
      <c r="R83" s="262"/>
      <c r="S83" s="262"/>
      <c r="T83" s="263"/>
      <c r="AT83" s="226" t="s">
        <v>125</v>
      </c>
      <c r="AU83" s="226" t="s">
        <v>77</v>
      </c>
      <c r="AV83" s="11" t="s">
        <v>79</v>
      </c>
      <c r="AW83" s="11" t="s">
        <v>31</v>
      </c>
      <c r="AX83" s="11" t="s">
        <v>69</v>
      </c>
      <c r="AY83" s="226" t="s">
        <v>116</v>
      </c>
    </row>
    <row r="84" s="1" customFormat="1" ht="6.96" customHeight="1">
      <c r="B84" s="55"/>
      <c r="C84" s="56"/>
      <c r="D84" s="56"/>
      <c r="E84" s="56"/>
      <c r="F84" s="56"/>
      <c r="G84" s="56"/>
      <c r="H84" s="56"/>
      <c r="I84" s="153"/>
      <c r="J84" s="56"/>
      <c r="K84" s="56"/>
      <c r="L84" s="41"/>
    </row>
  </sheetData>
  <sheetProtection sheet="1" autoFilter="0" formatColumns="0" formatRows="0" objects="1" scenarios="1" spinCount="100000" saltValue="QypQQyReMBoqPDUB0BGn4FYCgsPiNwuJNJajIIxeZF6PkPGJdHop873t3oR4Kv+yP97/M+fV7Yh1nH888IkrJA==" hashValue="6Ati34UiVe0rGsqiwGMAcaBHWpCkw3vqUqKTCFlAp2R1tQb7hI91y/UXfxYBygnP3JwaxBFe4wtEA/KxV7B6Gg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Marušák Jan</dc:creator>
  <cp:lastModifiedBy>Marušák Jan</cp:lastModifiedBy>
  <dcterms:created xsi:type="dcterms:W3CDTF">2019-05-31T09:17:14Z</dcterms:created>
  <dcterms:modified xsi:type="dcterms:W3CDTF">2019-05-31T09:17:18Z</dcterms:modified>
</cp:coreProperties>
</file>