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20" yWindow="-210" windowWidth="2395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SOPS!$A$10:$N$253</definedName>
    <definedName name="_xlnm.Print_Area" localSheetId="0">SOPS!$B$1:$L$251</definedName>
    <definedName name="Print_Area" localSheetId="0">SOPS!$B$1:$L$218</definedName>
    <definedName name="Print_Titles" localSheetId="0">SOPS!$9:$12</definedName>
  </definedNames>
  <calcPr calcId="145621"/>
</workbook>
</file>

<file path=xl/calcChain.xml><?xml version="1.0" encoding="utf-8"?>
<calcChain xmlns="http://schemas.openxmlformats.org/spreadsheetml/2006/main">
  <c r="L162" i="1" l="1"/>
  <c r="J162" i="1"/>
  <c r="L134" i="1"/>
  <c r="J134" i="1"/>
  <c r="L246" i="1" l="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58" i="1"/>
  <c r="J158" i="1"/>
  <c r="L154" i="1"/>
  <c r="J154" i="1"/>
  <c r="L150" i="1"/>
  <c r="J150" i="1"/>
  <c r="L142" i="1"/>
  <c r="J142" i="1"/>
  <c r="L138" i="1"/>
  <c r="J138" i="1"/>
  <c r="L130" i="1"/>
  <c r="J130" i="1"/>
  <c r="J147" i="1" s="1"/>
  <c r="L126" i="1"/>
  <c r="L147" i="1" s="1"/>
  <c r="J126" i="1"/>
  <c r="J123" i="1"/>
  <c r="L118" i="1"/>
  <c r="J118" i="1"/>
  <c r="L114" i="1"/>
  <c r="L123" i="1" s="1"/>
  <c r="J114" i="1"/>
  <c r="L111" i="1"/>
  <c r="J111" i="1"/>
  <c r="L106" i="1"/>
  <c r="J106" i="1"/>
  <c r="J103" i="1"/>
  <c r="L98" i="1"/>
  <c r="J98" i="1"/>
  <c r="L94" i="1"/>
  <c r="J94" i="1"/>
  <c r="L90" i="1"/>
  <c r="J90" i="1"/>
  <c r="L86" i="1"/>
  <c r="J86" i="1"/>
  <c r="L82" i="1"/>
  <c r="J82" i="1"/>
  <c r="L78" i="1"/>
  <c r="J78" i="1"/>
  <c r="L74" i="1"/>
  <c r="J74" i="1"/>
  <c r="L70" i="1"/>
  <c r="J70" i="1"/>
  <c r="L66" i="1"/>
  <c r="L103" i="1" s="1"/>
  <c r="J66" i="1"/>
  <c r="J63" i="1"/>
  <c r="L58" i="1"/>
  <c r="J58" i="1"/>
  <c r="L54" i="1"/>
  <c r="J54" i="1"/>
  <c r="L50" i="1"/>
  <c r="J50" i="1"/>
  <c r="L63" i="1"/>
  <c r="L35" i="1"/>
  <c r="J35" i="1"/>
  <c r="L30" i="1"/>
  <c r="J30" i="1"/>
  <c r="L26" i="1"/>
  <c r="J26" i="1"/>
  <c r="L22" i="1"/>
  <c r="J22" i="1"/>
  <c r="L18" i="1"/>
  <c r="J18" i="1"/>
  <c r="L14" i="1"/>
  <c r="J14" i="1"/>
  <c r="J251" i="1" l="1"/>
  <c r="L251"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<sst xmlns="http://schemas.openxmlformats.org/spreadsheetml/2006/main" count="669" uniqueCount="299">
  <si>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</si>
  <si>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</si>
  <si>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</si>
  <si>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</si>
  <si>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</si>
  <si>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</si>
  <si>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</si>
  <si>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</si>
  <si>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</si>
  <si>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</si>
  <si>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</si>
  <si>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</si>
  <si>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</si>
  <si>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</si>
  <si>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</si>
  <si>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</si>
  <si>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</si>
  <si>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</si>
  <si>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</si>
  <si>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</si>
  <si>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</si>
  <si>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</si>
  <si>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</si>
  <si>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</si>
  <si>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</si>
  <si>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</si>
  <si>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</si>
  <si>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</si>
  <si>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</si>
  <si>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</si>
  <si>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</si>
  <si>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</si>
  <si>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</si>
  <si>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</si>
  <si>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</si>
  <si>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</si>
  <si>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</si>
  <si>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</si>
  <si>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</si>
  <si>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</si>
  <si>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</si>
  <si>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</si>
  <si>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</si>
  <si>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</si>
  <si>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</si>
  <si>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</si>
  <si>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</si>
  <si>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</si>
  <si>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</si>
  <si>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</si>
  <si>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</si>
  <si>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</si>
  <si>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</si>
  <si>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</si>
  <si>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</si>
  <si>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</si>
  <si>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</si>
  <si>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</si>
  <si>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</si>
  <si>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</si>
  <si>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</si>
  <si>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</si>
  <si>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</si>
  <si>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</si>
  <si>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</si>
  <si>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</si>
  <si>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</si>
  <si>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</si>
  <si>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</si>
  <si>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</si>
  <si>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</si>
  <si>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</si>
  <si>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</si>
  <si>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</si>
  <si>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</si>
  <si>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</si>
  <si>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</si>
  <si>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</si>
  <si>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</si>
  <si>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</si>
  <si>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</si>
  <si>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</si>
  <si>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</si>
  <si>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</si>
  <si>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</si>
  <si>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</si>
  <si>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</si>
  <si>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</si>
  <si>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</si>
  <si>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</si>
  <si>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</si>
  <si>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</si>
  <si>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</si>
  <si>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</si>
  <si>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</si>
  <si>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</si>
  <si>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</si>
  <si>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</si>
  <si>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</si>
  <si>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</si>
  <si>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</si>
  <si>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</si>
  <si>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</si>
  <si>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</si>
  <si>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</si>
  <si>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</si>
  <si>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</si>
  <si>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</si>
  <si>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</si>
  <si>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</si>
  <si>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</si>
  <si>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</si>
  <si>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06-10-01</t>
  </si>
  <si>
    <t>Mstětice - Praha Horní Počernice,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</si>
  <si>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</si>
  <si>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</si>
  <si>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</si>
  <si>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</si>
  <si>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</si>
  <si>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</si>
  <si>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</si>
  <si>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</si>
  <si>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</si>
  <si>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Technická specifikace položky odpovídá příslušné cenové soustavě</t>
  </si>
  <si>
    <t>015210</t>
  </si>
  <si>
    <t>POPLATKY ZA LIKVIDACŮ ODPADŮ NEKONTAMINOVANÝCH - 17 01 01  ŽELEZNIČNÍ PRAŽCE BETONOVÉ</t>
  </si>
  <si>
    <t>1: 8657*0,272; dle VK/36, převod na tuny</t>
  </si>
  <si>
    <t>015520</t>
  </si>
  <si>
    <t>POPLATKY ZA LIKVIDACŮ ODPADŮ NEBEZPEČNÝCH - 17 02 04*  ŽELEZNIČNÍ PRAŽCE DŘEVĚNÉ</t>
  </si>
  <si>
    <t>015250</t>
  </si>
  <si>
    <t>POPLATKY ZA LIKVIDACŮ ODPADŮ NEKONTAMINOVANÝCH - 17 02 03  POLYETYLÉNOVÉ  PODLOŽKY (ŽEL. SVRŠEK)</t>
  </si>
  <si>
    <t>1: 1,559; dle VK/38</t>
  </si>
  <si>
    <t>015260</t>
  </si>
  <si>
    <t>POPLATKY ZA LIKVIDACŮ ODPADŮ NEKONTAMINOVANÝCH - 07 02 99  PRYŽOVÉ PODLOŽKY (ŽEL. SVRŠEK)</t>
  </si>
  <si>
    <t>1: 3,153; dle VK/39</t>
  </si>
  <si>
    <t>05</t>
  </si>
  <si>
    <t>MATERIÁL ŽELEZNIČNÍHO SVRŠKU</t>
  </si>
  <si>
    <t>Materiál 201</t>
  </si>
  <si>
    <t>KUS</t>
  </si>
  <si>
    <t>RD05051cnm2.1</t>
  </si>
  <si>
    <t>doprava PRAŽCů BETONOVÝch  BEZPODKLADNICOVÝch - TYP B 91, vystrojených W 14</t>
  </si>
  <si>
    <t>tkm</t>
  </si>
  <si>
    <t>zajišťuje zhotovitel</t>
  </si>
  <si>
    <t>1: 0,310*330*15513; počet ks dle položky 101, hmotnost jednoho pražce 0,310 t, z Místa předání Uherský Ostroh na MZ H.Počernice 330 km ._x000D_
2: (9304,964+2,4)/0,6: dle VK/6 (včetně 7.1)+VK/7, přepočet na rozdělení 0,6 m, dle pč.101 ks 15513</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</si>
  <si>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</si>
  <si>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</si>
  <si>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</si>
  <si>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921,819*185; tonáž  dle položky 102, z Místa předání České Budějovice na MZ H. Počernice185 km._x000D_
2: (9304,964+2,40-1629,378)*2*0,06003: dle VK/6+7-7.1, 2 kolejnice,  přepočet na tuny, dle pč.102 t 924,819</t>
  </si>
  <si>
    <t>RD0517cnm2.1</t>
  </si>
  <si>
    <t>doprava KOLEJNIC 60 E2 R350HT</t>
  </si>
  <si>
    <t>1: 195,623*124; tonáž  dle položky 103, z Místa předání Ústí nad Labem na MZ H. Počernice 124 km._x000D_
2: 1629,378*2*0,06003: dle VK/7.1, 2 kolejnice, přepočet na tuny dle pč.103 t 195,623</t>
  </si>
  <si>
    <t>52</t>
  </si>
  <si>
    <t>Zřízení drážního svršku</t>
  </si>
  <si>
    <t>512550</t>
  </si>
  <si>
    <t>KOLEJOVÉ LOŽE - ZŘÍZENÍ Z KAMENIVA HRUBÉHO DRCENÉHO (ŠTĚRK)</t>
  </si>
  <si>
    <t>M3</t>
  </si>
  <si>
    <t>1: 23226,1; dle VK/6</t>
  </si>
  <si>
    <t>R524352cnm2.1</t>
  </si>
  <si>
    <t>R 201</t>
  </si>
  <si>
    <t>KOLEJ 60 E2 DLOUHÉ PASY, ROZD. "U", BEZSTYKOVÁ, PR. BET. BEZPODKLADNICOVÝ, UP. PRUŽNÉ</t>
  </si>
  <si>
    <t>M</t>
  </si>
  <si>
    <t>1: 9304,964; dle VK/7_x000D_
2: -1629,378; dle VK/7.1 odpočet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</si>
  <si>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</si>
  <si>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</si>
  <si>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</si>
  <si>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1629,378; dle VK/7.1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</si>
  <si>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</si>
  <si>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</si>
  <si>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</si>
  <si>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2,400; dle VK/8</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</si>
  <si>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</si>
  <si>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921930</t>
  </si>
  <si>
    <t>ANTIKOROZNÍ PROVEDENÍ UPEVŇOVADEL A JINÉHO DROBNÉHO KOLEJIVA</t>
  </si>
  <si>
    <t>1: 24; dle VK/8</t>
  </si>
  <si>
    <t>545111</t>
  </si>
  <si>
    <t>SVAR KOLEJNIC (STEJNÉHO TVARU) 60 E2, R 65 JEDNOTLIVĚ</t>
  </si>
  <si>
    <t>1: 2*(4654,326+4650,638+2,4)/300; dle tab 2.1, závěrné svary po 300 m, 2 kolejnice_x000D_
2: 4; ZÚ_x000D_
3: 1,951; zaokrouhlení na kusy</t>
  </si>
  <si>
    <t>545112</t>
  </si>
  <si>
    <t>SVAR KOLEJNIC (STEJNÉHO TVARU) 60 E2, R 65 SPOJITĚ</t>
  </si>
  <si>
    <t>1: 206+46; dle VK/13+13.1_x000D_
2: -68; odpočet jednotlivých</t>
  </si>
  <si>
    <t>549111</t>
  </si>
  <si>
    <t>BROUŠENÍ KOLEJE A VÝHYBEK</t>
  </si>
  <si>
    <t>1: 9304,964; dle VK/15</t>
  </si>
  <si>
    <t>R548930013</t>
  </si>
  <si>
    <t>Vrtání kolejnic vrtačkou</t>
  </si>
  <si>
    <t>kus</t>
  </si>
  <si>
    <t>1: 112; dle VK/15.1- příprava na propojky SO 06-61-01</t>
  </si>
  <si>
    <t>549</t>
  </si>
  <si>
    <t>Následná úprava</t>
  </si>
  <si>
    <t>542312</t>
  </si>
  <si>
    <t>NÁSLEDNÁ ÚPRAVA SMĚROVÉHO A VÝŠKOVÉHO USPOŘÁDÁNÍ KOLEJE - PRAŽCE BETONOVÉ</t>
  </si>
  <si>
    <t>1: 9304,964+2,4; dle VK/6+7</t>
  </si>
  <si>
    <t>92</t>
  </si>
  <si>
    <t>Doplňující konstrukce a práce na železnici</t>
  </si>
  <si>
    <t>925110</t>
  </si>
  <si>
    <t>DRÁŽNÍ STEZKY Z DRTI TL. DO 50 MM</t>
  </si>
  <si>
    <t>M2</t>
  </si>
  <si>
    <t>1: 48,8/0,05; dle VK/12, převod na m2, frakce 4/8</t>
  </si>
  <si>
    <t>R925120mj</t>
  </si>
  <si>
    <t>DRÁŽNÍ STEZKY TL. PŘES 50 MM</t>
  </si>
  <si>
    <t>m3</t>
  </si>
  <si>
    <t>1: 195,3; dle VK/11, frakce 32/63</t>
  </si>
  <si>
    <t>96</t>
  </si>
  <si>
    <t>Bourání a demontáže</t>
  </si>
  <si>
    <t>965010</t>
  </si>
  <si>
    <t>ODSTRANĚNÍ KOLEJOVÉHO LOŽE A DRÁŽNÍCH STEZEK</t>
  </si>
  <si>
    <t>1: 13131,844; dle VK/1</t>
  </si>
  <si>
    <t>M3KM</t>
  </si>
  <si>
    <t>965113</t>
  </si>
  <si>
    <t>DEMONTÁŽ KOLEJE NA BETONOVÝCH PRAŽCÍCH DO KOLEJOVÝCH POLÍ S ODVOZEM NA MONTÁŽNÍ ZÁKLADNU S NÁSLEDNÝM - ROZEBRÁNÍM</t>
  </si>
  <si>
    <t>1: 9308,413; dle VK/2</t>
  </si>
  <si>
    <t>965116</t>
  </si>
  <si>
    <t>DEMONTÁŽ KOLEJE NA BETONOVÝCH PRAŽCÍCH - ODVOZ ROZEBRANÝCH SOUČÁSTÍ (Z MÍSTA DEMONTÁŽE NEBO Z - MONTÁŽNÍ ZÁKLADNY) K LIKVIDACI</t>
  </si>
  <si>
    <t>TKM</t>
  </si>
  <si>
    <t>1: 8657*0,272*(9+8); bet. pražce na RZ Klíčov, vzdál. 9 km z H. poč+ 8 km Mstětice_x000D_
2: 733,111*(13+8); ocelový šrot do Kovošrot D. Měcholupy 13+8 km</t>
  </si>
  <si>
    <t>99</t>
  </si>
  <si>
    <t>Provizorní stavy</t>
  </si>
  <si>
    <t>513550</t>
  </si>
  <si>
    <t>KOLEJOVÉ LOŽE - DOPLNĚNÍ Z KAMENIVA HRUBÉHO DRCENÉHO (ŠTĚRK)</t>
  </si>
  <si>
    <t>1: 708,920; dle VK/16</t>
  </si>
  <si>
    <t>1: 60,409; dle VK/17, čističkou lože</t>
  </si>
  <si>
    <t>R528211-201n</t>
  </si>
  <si>
    <t>KOLEJ 49 E1, ROZD. "D", BEZSTYKOVÁ, PR. DŘ., UP. pružné</t>
  </si>
  <si>
    <t>1: 95,674; dle VK/18</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</si>
  <si>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</si>
  <si>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515000</t>
  </si>
  <si>
    <t>KOLEJOVÉ LOŽE - ZPEVNĚNÍ PRYSKYŘICÍ</t>
  </si>
  <si>
    <t>1: 700*1,0*0,55; dle VK/20, převod na m3</t>
  </si>
  <si>
    <t>541121</t>
  </si>
  <si>
    <t>PŘÍČNÝ POSUN KOLEJE NA PRAŽCÍCH BETONOVÝCH DO 0,5 M</t>
  </si>
  <si>
    <t>1: 579,198;  dle VK/21</t>
  </si>
  <si>
    <t>542121</t>
  </si>
  <si>
    <t>SMĚROVÉ A VÝŠKOVÉ VYROVNÁNÍ KOLEJE NA PRAŽCÍCH BETONOVÝCH DO 0,05 M</t>
  </si>
  <si>
    <t>1: 624,871; dle VK/23</t>
  </si>
  <si>
    <t>533252</t>
  </si>
  <si>
    <t>J 49 1:9-190, PR. DŘ., UP. PRUŽNÉ</t>
  </si>
  <si>
    <t>534351</t>
  </si>
  <si>
    <t>REGENEROVANÁ J S 49 1:9-190, PR. DŘ., UP. TUHÉ</t>
  </si>
  <si>
    <t>539530</t>
  </si>
  <si>
    <t>ZVLÁŠTNÍ VYBAVENÍ VÝHYBEK, RUČNÍ PŘESTAVNÍK (BEZ NÁVĚSTNÍHO TĚLESA)</t>
  </si>
  <si>
    <t>539541</t>
  </si>
  <si>
    <t>ZVLÁŠTNÍ VYBAVENÍ VÝHYBEK, HÁKOVÝ ZÁVĚR</t>
  </si>
  <si>
    <t>75C231</t>
  </si>
  <si>
    <t>NÁVĚSTNÍ TĚLESO PRO VÝHYBKU A VÝKOLEJKU - DODÁVKA</t>
  </si>
  <si>
    <t>75C237</t>
  </si>
  <si>
    <t>NÁVĚSTNÍ TĚLESO PRO VÝHYBKU A VÝKOLEJKU - MONTÁŽ</t>
  </si>
  <si>
    <t>1: 191,168; dle VK/26</t>
  </si>
  <si>
    <t>965222</t>
  </si>
  <si>
    <t>DEMONTÁŽ VÝHYBKOVÉ KONSTRUKCE NA DŘEVĚNÝCH PRAŽCÍCH DO KOLEJOVÝCH POLÍ S ODVOZEM NA MONTÁŽNÍ - ZÁKLADNU BEZ NÁSLEDNÉHO ROZEBRÁNÍ</t>
  </si>
  <si>
    <t>1: 175,012; dle VK/19</t>
  </si>
  <si>
    <t>543231</t>
  </si>
  <si>
    <t>VÝMĚNA JEDNOTLIVÉHO PRAŽCE BETONOVÉHO PODKLADNICOVÉHO, UPEVNĚNÍ TUHÉ</t>
  </si>
  <si>
    <t>1: 204; dle VK/27</t>
  </si>
  <si>
    <t>549321</t>
  </si>
  <si>
    <t>ZRUŠENÍ BEZSTYKOVÉ KOLEJE NA NEDEMONTOVANÝCH ÚSECÍCH V KOLEJI</t>
  </si>
  <si>
    <t>1: 1289,256; dle VK/28</t>
  </si>
  <si>
    <t>1: 60,409; dle VK/29_x000D_
2: 204; dle VK/30</t>
  </si>
  <si>
    <t>541321</t>
  </si>
  <si>
    <t>ZDVIH KOLEJE NA PRAŽCÍCH BETONOVÝCH OD 0 DO 200 MM</t>
  </si>
  <si>
    <t>1: 217-69; dle VK/31, odpočet dle VK/32</t>
  </si>
  <si>
    <t>541322</t>
  </si>
  <si>
    <t>ZDVIH KOLEJE NA PRAŽCÍCH BETONOVÝCH OD 0 PŘES 200 MM</t>
  </si>
  <si>
    <t>1: 69; dle VK/32</t>
  </si>
  <si>
    <t>545210</t>
  </si>
  <si>
    <t>SVAR PŘECHODOVÝ (PŘECHODOVÁ KOLEJNICE) 49 E1/60 E2</t>
  </si>
  <si>
    <t>1: 8*2; dle VK/33</t>
  </si>
  <si>
    <t>549220</t>
  </si>
  <si>
    <t>PRAŽCOVÁ KOTVA VE STÁVAJÍCÍ KOLEJI</t>
  </si>
  <si>
    <t>1: 504; dle VK/33.1</t>
  </si>
  <si>
    <t>545121</t>
  </si>
  <si>
    <t>SVAR KOLEJNIC (STEJNÉHO TVARU) 49 E1, T JEDNOTLIVĚ</t>
  </si>
  <si>
    <t>1: 28; dle VK/33.2</t>
  </si>
  <si>
    <t>545122</t>
  </si>
  <si>
    <t>SVAR KOLEJNIC (STEJNÉHO TVARU) 49 E1, T SPOJITĚ</t>
  </si>
  <si>
    <t>1: 56; dle VK/33.4</t>
  </si>
  <si>
    <t>Celkem za 015</t>
  </si>
  <si>
    <t>Celkem za 05</t>
  </si>
  <si>
    <t>Celkem za 52</t>
  </si>
  <si>
    <t>Celkem za 549</t>
  </si>
  <si>
    <t>Celkem za 92</t>
  </si>
  <si>
    <t>Celkem za 96</t>
  </si>
  <si>
    <t>Celkem za 99</t>
  </si>
  <si>
    <t>do B.1.2 jde</t>
  </si>
  <si>
    <t>1: 5*0,070; dle VK/35, oprava 1 23.5.2019</t>
  </si>
  <si>
    <t>oprava1 23.5.2019</t>
  </si>
  <si>
    <t>1: 7155,4; dle VK/34, oprava 2 24.5.2019</t>
  </si>
  <si>
    <t>965023</t>
  </si>
  <si>
    <t>ODSTRANĚNÍ KOLEJOVÉHO LOŽE A DRÁŽNÍCH STEZEK - ODVOZ NA RECYKLACI</t>
  </si>
  <si>
    <t>1:13131,844*23; na RZ Praha- Libeň 23 km, oprava 2 24.5.2019</t>
  </si>
  <si>
    <t>1:60,409*23; na RZ Praha- Libeň 23 km</t>
  </si>
  <si>
    <t>1: 3; dle VK/24, oprava 2 14.5.2019</t>
  </si>
  <si>
    <t>1: 1; dle VK/25, oprava2 24.5.2019</t>
  </si>
  <si>
    <t>1: 3; dle VK/24, oprava2 24.5.2019</t>
  </si>
  <si>
    <t>1: 3; dle VK/24, oprava 2 24.5.2019</t>
  </si>
  <si>
    <t>965090</t>
  </si>
  <si>
    <t>ODSTRANĚNÍ KOLEJOVÉHO LOŽE A DRÁŽNÍCH STEZEK - DOPRAVA VÝSIVEK</t>
  </si>
  <si>
    <t>1:13131,844*0,3*43; dle VK/1, z toho 30% výsivky z RZ Praha- Libeň na skládku Benátský vrch 43 km, oprava 2-27.5.2019</t>
  </si>
  <si>
    <t>1:60,409*0,3*43; dle VK/17, z toho 30% výsivky z RZ Praha- Libeň na skládku Benátský vrch 43 km, oprava 2-27.5.2019</t>
  </si>
  <si>
    <t>oprava2 27.5.2019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</si>
</sst>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sz val="8"/>
      <color rgb="FFFF0000"/>
      <name val="Arial"/>
      <family val="2"/>
      <charset val="238"/>
    </font>
    <font>
      <b/>
      <sz val="10"/>
      <color rgb="FFFF00FF"/>
      <name val="Arial"/>
      <family val="2"/>
      <charset val="238"/>
    </font>
    <font>
      <sz val="8"/>
      <color rgb="FFFF00FF"/>
      <name val="Arial"/>
      <family val="2"/>
      <charset val="238"/>
    </font>
    <font>
      <sz val="8"/>
      <color rgb="FFFF00FF"/>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167" fontId="46" fillId="0" borderId="1" xfId="0" applyNumberFormat="1" applyFont="1" applyFill="1" applyBorder="1" applyAlignment="1" applyProtection="1">
      <alignment horizontal="center" vertical="center" wrapText="1"/>
      <protection locked="0"/>
    </xf>
    <xf numFmtId="49" fontId="46" fillId="0" borderId="54" xfId="0" applyNumberFormat="1" applyFont="1" applyFill="1" applyBorder="1" applyAlignment="1" applyProtection="1">
      <alignment vertical="center" wrapText="1"/>
      <protection locked="0"/>
    </xf>
    <xf numFmtId="0" fontId="47" fillId="0" borderId="0" xfId="0" applyFont="1" applyAlignment="1" applyProtection="1">
      <alignment vertical="center"/>
      <protection hidden="1"/>
    </xf>
    <xf numFmtId="14" fontId="48" fillId="3" borderId="49" xfId="0" applyNumberFormat="1" applyFont="1" applyFill="1" applyBorder="1" applyAlignment="1" applyProtection="1">
      <alignment vertical="center"/>
      <protection locked="0"/>
    </xf>
    <xf numFmtId="0" fontId="49" fillId="0" borderId="0" xfId="0" applyFont="1" applyAlignment="1" applyProtection="1">
      <alignment vertical="center"/>
      <protection hidden="1"/>
    </xf>
    <xf numFmtId="167" fontId="50" fillId="0" borderId="1" xfId="0" applyNumberFormat="1" applyFont="1" applyFill="1" applyBorder="1" applyAlignment="1" applyProtection="1">
      <alignment horizontal="center" vertical="center" wrapText="1"/>
      <protection locked="0"/>
    </xf>
    <xf numFmtId="49" fontId="50" fillId="0" borderId="54" xfId="0" applyNumberFormat="1" applyFont="1" applyFill="1" applyBorder="1" applyAlignment="1" applyProtection="1">
      <alignment vertical="center" wrapText="1"/>
      <protection locked="0"/>
    </xf>
    <xf numFmtId="49" fontId="50" fillId="0" borderId="1"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9" fillId="0" borderId="0" xfId="0" applyFont="1" applyAlignment="1" applyProtection="1">
      <alignment vertical="center"/>
      <protection locked="0"/>
    </xf>
    <xf numFmtId="0" fontId="50" fillId="0" borderId="57" xfId="0" applyFont="1" applyFill="1" applyBorder="1" applyAlignment="1" applyProtection="1">
      <alignment vertical="center" wrapText="1"/>
      <protection locked="0"/>
    </xf>
    <xf numFmtId="49" fontId="50" fillId="0" borderId="1" xfId="0" applyNumberFormat="1" applyFont="1" applyFill="1" applyBorder="1" applyAlignment="1" applyProtection="1">
      <alignment horizontal="center" vertical="center" wrapText="1"/>
      <protection locked="0"/>
    </xf>
    <xf numFmtId="4" fontId="50" fillId="0" borderId="1" xfId="0" applyNumberFormat="1" applyFont="1" applyFill="1" applyBorder="1" applyAlignment="1" applyProtection="1">
      <alignment horizontal="right" vertical="center"/>
      <protection locked="0"/>
    </xf>
    <xf numFmtId="4" fontId="50" fillId="0" borderId="62" xfId="0" applyNumberFormat="1" applyFont="1" applyFill="1" applyBorder="1" applyAlignment="1" applyProtection="1">
      <alignment horizontal="right" vertical="center"/>
      <protection locked="0"/>
    </xf>
    <xf numFmtId="0" fontId="50" fillId="0" borderId="56" xfId="0" applyFont="1" applyFill="1" applyBorder="1" applyAlignment="1" applyProtection="1">
      <alignment vertical="center" wrapText="1"/>
      <protection locked="0"/>
    </xf>
    <xf numFmtId="49" fontId="50" fillId="0" borderId="0" xfId="0" applyNumberFormat="1" applyFont="1" applyFill="1" applyBorder="1" applyAlignment="1" applyProtection="1">
      <alignment vertical="center" wrapText="1"/>
      <protection locked="0"/>
    </xf>
    <xf numFmtId="49" fontId="50" fillId="0" borderId="0" xfId="0" applyNumberFormat="1" applyFont="1" applyFill="1" applyBorder="1" applyAlignment="1" applyProtection="1">
      <alignment horizontal="center" vertical="center" wrapText="1"/>
      <protection locked="0"/>
    </xf>
    <xf numFmtId="167" fontId="50" fillId="0" borderId="0" xfId="0" applyNumberFormat="1" applyFont="1" applyFill="1" applyBorder="1" applyAlignment="1" applyProtection="1">
      <alignment horizontal="center" vertical="center" wrapText="1"/>
      <protection locked="0"/>
    </xf>
    <xf numFmtId="4" fontId="50" fillId="0" borderId="0" xfId="0" applyNumberFormat="1" applyFont="1" applyFill="1" applyBorder="1" applyAlignment="1" applyProtection="1">
      <alignment horizontal="right" vertical="center"/>
      <protection locked="0"/>
    </xf>
    <xf numFmtId="4" fontId="50" fillId="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00FF"/>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0"/>
  <sheetViews>
    <sheetView showGridLines="0" tabSelected="1" view="pageBreakPreview" zoomScale="85" zoomScaleNormal="85" zoomScaleSheetLayoutView="85" workbookViewId="0">
      <pane ySplit="12" topLeftCell="A150" activePane="bottomLeft" state="frozen"/>
      <selection activeCell="B1" sqref="B1"/>
      <selection pane="bottomLeft" activeCell="O5" sqref="O5"/>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34.5703125" style="10" customWidth="1"/>
    <col min="15" max="16384" width="9.140625" style="10"/>
  </cols>
  <sheetData>
    <row r="1" spans="1:15" s="13" customFormat="1" ht="30.75" customHeight="1" thickTop="1" thickBot="1" x14ac:dyDescent="0.3">
      <c r="A1" s="13" t="s">
        <v>91</v>
      </c>
      <c r="B1" s="179" t="s">
        <v>82</v>
      </c>
      <c r="C1" s="180"/>
      <c r="D1" s="180"/>
      <c r="E1" s="180"/>
      <c r="F1" s="180"/>
      <c r="G1" s="180"/>
      <c r="H1" s="180"/>
      <c r="I1" s="91"/>
      <c r="J1" s="92"/>
      <c r="K1" s="42"/>
      <c r="L1" s="43" t="str">
        <f>D3</f>
        <v>SO 06-10-01</v>
      </c>
      <c r="N1" s="150" t="s">
        <v>282</v>
      </c>
    </row>
    <row r="2" spans="1:15" s="13" customFormat="1" ht="57" customHeight="1" thickTop="1" thickBot="1" x14ac:dyDescent="0.3">
      <c r="B2" s="181" t="s">
        <v>10</v>
      </c>
      <c r="C2" s="182"/>
      <c r="D2" s="93"/>
      <c r="E2" s="46"/>
      <c r="F2" s="28" t="s">
        <v>108</v>
      </c>
      <c r="G2" s="44"/>
      <c r="H2" s="45"/>
      <c r="I2" s="183" t="s">
        <v>25</v>
      </c>
      <c r="J2" s="184"/>
      <c r="K2" s="185">
        <f>ROUND(SUBTOTAL(9,L13:L251),2)</f>
        <v>0</v>
      </c>
      <c r="L2" s="186"/>
      <c r="N2" s="151">
        <f>SUM(L38:L49)</f>
        <v>0</v>
      </c>
    </row>
    <row r="3" spans="1:15" s="13" customFormat="1" ht="42.75" customHeight="1" thickTop="1" thickBot="1" x14ac:dyDescent="0.3">
      <c r="B3" s="94" t="s">
        <v>30</v>
      </c>
      <c r="C3" s="95"/>
      <c r="D3" s="96" t="s">
        <v>112</v>
      </c>
      <c r="E3" s="30"/>
      <c r="F3" s="29" t="s">
        <v>113</v>
      </c>
      <c r="G3" s="97"/>
      <c r="H3" s="98"/>
      <c r="I3" s="99"/>
      <c r="J3" s="100"/>
      <c r="K3" s="203"/>
      <c r="L3" s="204"/>
    </row>
    <row r="4" spans="1:15" s="13" customFormat="1" ht="18" customHeight="1" thickTop="1" x14ac:dyDescent="0.25">
      <c r="B4" s="189" t="s">
        <v>19</v>
      </c>
      <c r="C4" s="190"/>
      <c r="D4" s="191"/>
      <c r="E4" s="4" t="s">
        <v>35</v>
      </c>
      <c r="F4" s="41" t="s">
        <v>31</v>
      </c>
      <c r="G4" s="39"/>
      <c r="H4" s="40"/>
      <c r="I4" s="201" t="s">
        <v>28</v>
      </c>
      <c r="J4" s="202"/>
      <c r="K4" s="2">
        <v>824</v>
      </c>
      <c r="L4" s="3">
        <v>20</v>
      </c>
    </row>
    <row r="5" spans="1:15" s="13" customFormat="1" ht="18" customHeight="1" x14ac:dyDescent="0.25">
      <c r="B5" s="101" t="s">
        <v>26</v>
      </c>
      <c r="C5" s="102"/>
      <c r="D5" s="102"/>
      <c r="E5" s="4" t="s">
        <v>27</v>
      </c>
      <c r="F5" s="193" t="str">
        <f>IF((E5="Stádium 2"),"  Dokumentace pro územní řízení - DUR",(IF((E5="Stádium 3"),"  Projektová dokumentace (DOS/DSP)","")))</f>
        <v xml:space="preserve">  Projektová dokumentace (DOS/DSP)</v>
      </c>
      <c r="G5" s="193"/>
      <c r="H5" s="194"/>
      <c r="I5" s="192" t="s">
        <v>20</v>
      </c>
      <c r="J5" s="191"/>
      <c r="K5" s="5" t="s">
        <v>109</v>
      </c>
      <c r="L5" s="48"/>
    </row>
    <row r="6" spans="1:15" s="13" customFormat="1" ht="18" customHeight="1" x14ac:dyDescent="0.2">
      <c r="B6" s="101" t="s">
        <v>18</v>
      </c>
      <c r="C6" s="102"/>
      <c r="D6" s="102"/>
      <c r="E6" s="4" t="s">
        <v>81</v>
      </c>
      <c r="F6" s="205"/>
      <c r="G6" s="205"/>
      <c r="H6" s="206"/>
      <c r="I6" s="192" t="s">
        <v>21</v>
      </c>
      <c r="J6" s="191"/>
      <c r="K6" s="5" t="s">
        <v>110</v>
      </c>
      <c r="L6" s="48"/>
      <c r="O6" s="52"/>
    </row>
    <row r="7" spans="1:15" s="13" customFormat="1" ht="18" customHeight="1" x14ac:dyDescent="0.2">
      <c r="B7" s="195" t="s">
        <v>22</v>
      </c>
      <c r="C7" s="178"/>
      <c r="D7" s="178"/>
      <c r="E7" s="103">
        <v>44016</v>
      </c>
      <c r="F7" s="207" t="s">
        <v>17</v>
      </c>
      <c r="G7" s="208"/>
      <c r="H7" s="209"/>
      <c r="I7" s="200" t="s">
        <v>24</v>
      </c>
      <c r="J7" s="190"/>
      <c r="K7" s="47">
        <v>2018</v>
      </c>
      <c r="L7" s="49"/>
      <c r="N7" s="171" t="s">
        <v>298</v>
      </c>
      <c r="O7" s="53"/>
    </row>
    <row r="8" spans="1:15" s="13" customFormat="1" ht="19.5" customHeight="1" thickBot="1" x14ac:dyDescent="0.3">
      <c r="B8" s="210" t="s">
        <v>23</v>
      </c>
      <c r="C8" s="211"/>
      <c r="D8" s="211"/>
      <c r="E8" s="104">
        <v>45170</v>
      </c>
      <c r="F8" s="19" t="s">
        <v>98</v>
      </c>
      <c r="G8" s="212" t="s">
        <v>111</v>
      </c>
      <c r="H8" s="213"/>
      <c r="I8" s="177" t="s">
        <v>16</v>
      </c>
      <c r="J8" s="178"/>
      <c r="K8" s="170">
        <v>43612</v>
      </c>
      <c r="L8" s="50"/>
      <c r="N8" s="169" t="s">
        <v>284</v>
      </c>
    </row>
    <row r="9" spans="1:15" s="13" customFormat="1" ht="9.75" customHeight="1" x14ac:dyDescent="0.25">
      <c r="B9" s="198" t="str">
        <f>F2</f>
        <v>Optimalizace traťového úseku Mstětice (mimo) - Praha-Vysočany (včetně) - cnm2.1</v>
      </c>
      <c r="C9" s="199"/>
      <c r="D9" s="199"/>
      <c r="E9" s="199"/>
      <c r="F9" s="199"/>
      <c r="G9" s="199"/>
      <c r="H9" s="199"/>
      <c r="I9" s="199"/>
      <c r="J9" s="199"/>
      <c r="K9" s="20" t="str">
        <f>$I$5</f>
        <v>ISPROFIN:</v>
      </c>
      <c r="L9" s="51" t="str">
        <f>K5</f>
        <v>327 321 4901</v>
      </c>
    </row>
    <row r="10" spans="1:15" s="13" customFormat="1" ht="15" customHeight="1" x14ac:dyDescent="0.25">
      <c r="B10" s="196" t="s">
        <v>11</v>
      </c>
      <c r="C10" s="175" t="s">
        <v>0</v>
      </c>
      <c r="D10" s="175" t="s">
        <v>1</v>
      </c>
      <c r="E10" s="175" t="s">
        <v>12</v>
      </c>
      <c r="F10" s="175" t="s">
        <v>29</v>
      </c>
      <c r="G10" s="175" t="s">
        <v>2</v>
      </c>
      <c r="H10" s="175" t="s">
        <v>3</v>
      </c>
      <c r="I10" s="175" t="s">
        <v>13</v>
      </c>
      <c r="J10" s="175" t="s">
        <v>14</v>
      </c>
      <c r="K10" s="187" t="s">
        <v>95</v>
      </c>
      <c r="L10" s="188"/>
    </row>
    <row r="11" spans="1:15" s="13" customFormat="1" ht="15" customHeight="1" x14ac:dyDescent="0.25">
      <c r="B11" s="196"/>
      <c r="C11" s="175"/>
      <c r="D11" s="175"/>
      <c r="E11" s="175"/>
      <c r="F11" s="175"/>
      <c r="G11" s="175"/>
      <c r="H11" s="175"/>
      <c r="I11" s="175"/>
      <c r="J11" s="175"/>
      <c r="K11" s="187"/>
      <c r="L11" s="188"/>
    </row>
    <row r="12" spans="1:15" s="13" customFormat="1" ht="12.75" customHeight="1" thickBot="1" x14ac:dyDescent="0.3">
      <c r="B12" s="197"/>
      <c r="C12" s="176"/>
      <c r="D12" s="176"/>
      <c r="E12" s="176"/>
      <c r="F12" s="176"/>
      <c r="G12" s="176"/>
      <c r="H12" s="176"/>
      <c r="I12" s="176"/>
      <c r="J12" s="176"/>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37</v>
      </c>
      <c r="C14" s="109" t="s">
        <v>119</v>
      </c>
      <c r="D14" s="109"/>
      <c r="E14" s="109" t="s">
        <v>120</v>
      </c>
      <c r="F14" s="87" t="s">
        <v>121</v>
      </c>
      <c r="G14" s="109" t="s">
        <v>122</v>
      </c>
      <c r="H14" s="172">
        <v>7155.4</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173" t="s">
        <v>285</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38</v>
      </c>
      <c r="C18" s="109" t="s">
        <v>124</v>
      </c>
      <c r="D18" s="109"/>
      <c r="E18" s="109" t="s">
        <v>120</v>
      </c>
      <c r="F18" s="87" t="s">
        <v>125</v>
      </c>
      <c r="G18" s="109" t="s">
        <v>122</v>
      </c>
      <c r="H18" s="110">
        <v>2354.7040000000002</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39</v>
      </c>
      <c r="C22" s="109" t="s">
        <v>127</v>
      </c>
      <c r="D22" s="109"/>
      <c r="E22" s="109" t="s">
        <v>120</v>
      </c>
      <c r="F22" s="87" t="s">
        <v>128</v>
      </c>
      <c r="G22" s="109" t="s">
        <v>122</v>
      </c>
      <c r="H22" s="167">
        <v>0.35</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168" t="s">
        <v>283</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40</v>
      </c>
      <c r="C26" s="109" t="s">
        <v>129</v>
      </c>
      <c r="D26" s="109"/>
      <c r="E26" s="109" t="s">
        <v>120</v>
      </c>
      <c r="F26" s="87" t="s">
        <v>130</v>
      </c>
      <c r="G26" s="109" t="s">
        <v>122</v>
      </c>
      <c r="H26" s="110">
        <v>1.5589999999999999</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131</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ht="22.5" x14ac:dyDescent="0.2">
      <c r="A30" s="68" t="s">
        <v>118</v>
      </c>
      <c r="B30" s="108">
        <v>41</v>
      </c>
      <c r="C30" s="109" t="s">
        <v>132</v>
      </c>
      <c r="D30" s="109"/>
      <c r="E30" s="109" t="s">
        <v>120</v>
      </c>
      <c r="F30" s="87" t="s">
        <v>133</v>
      </c>
      <c r="G30" s="109" t="s">
        <v>122</v>
      </c>
      <c r="H30" s="110">
        <v>3.153</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134</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68" customFormat="1" x14ac:dyDescent="0.2">
      <c r="A34" s="69"/>
      <c r="B34" s="115"/>
      <c r="C34" s="116"/>
      <c r="D34" s="116"/>
      <c r="E34" s="116"/>
      <c r="F34" s="116"/>
      <c r="G34" s="117"/>
      <c r="H34" s="118"/>
      <c r="I34" s="118"/>
      <c r="J34" s="118"/>
      <c r="K34" s="80"/>
      <c r="L34" s="81"/>
    </row>
    <row r="35" spans="1:13" s="68" customFormat="1" ht="22.5" x14ac:dyDescent="0.2">
      <c r="A35" s="69" t="s">
        <v>102</v>
      </c>
      <c r="B35" s="119"/>
      <c r="C35" s="120" t="s">
        <v>275</v>
      </c>
      <c r="D35" s="120"/>
      <c r="E35" s="120"/>
      <c r="F35" s="120" t="s">
        <v>117</v>
      </c>
      <c r="G35" s="121"/>
      <c r="H35" s="122"/>
      <c r="I35" s="122"/>
      <c r="J35" s="122">
        <f>SUBTOTAL(9,J14:J34)</f>
        <v>0</v>
      </c>
      <c r="K35" s="85"/>
      <c r="L35" s="86">
        <f>SUBTOTAL(9,L14:L34)</f>
        <v>0</v>
      </c>
    </row>
    <row r="36" spans="1:13" s="68" customFormat="1" ht="12" thickBot="1" x14ac:dyDescent="0.25">
      <c r="A36" s="69"/>
      <c r="B36" s="123"/>
      <c r="C36" s="124"/>
      <c r="D36" s="124"/>
      <c r="E36" s="124"/>
      <c r="F36" s="124"/>
      <c r="G36" s="125"/>
      <c r="H36" s="126"/>
      <c r="I36" s="127"/>
      <c r="J36" s="126"/>
      <c r="K36" s="76"/>
      <c r="L36" s="76"/>
    </row>
    <row r="37" spans="1:13" s="68" customFormat="1" x14ac:dyDescent="0.2">
      <c r="A37" s="69" t="s">
        <v>114</v>
      </c>
      <c r="B37" s="105" t="s">
        <v>115</v>
      </c>
      <c r="C37" s="106" t="s">
        <v>135</v>
      </c>
      <c r="D37" s="106"/>
      <c r="E37" s="106"/>
      <c r="F37" s="106" t="s">
        <v>136</v>
      </c>
      <c r="G37" s="128"/>
      <c r="H37" s="107"/>
      <c r="I37" s="107"/>
      <c r="J37" s="107"/>
      <c r="K37" s="82"/>
      <c r="L37" s="83"/>
    </row>
    <row r="38" spans="1:13" s="68" customFormat="1" x14ac:dyDescent="0.2">
      <c r="A38" s="152"/>
      <c r="B38" s="153"/>
      <c r="C38" s="154"/>
      <c r="D38" s="154"/>
      <c r="E38" s="154"/>
      <c r="F38" s="155"/>
      <c r="G38" s="156"/>
      <c r="H38" s="157"/>
      <c r="I38" s="157"/>
      <c r="J38" s="157"/>
      <c r="K38" s="158"/>
      <c r="L38" s="159"/>
      <c r="M38" s="160"/>
    </row>
    <row r="39" spans="1:13" s="68" customFormat="1" x14ac:dyDescent="0.2">
      <c r="A39" s="152"/>
      <c r="B39" s="161"/>
      <c r="C39" s="162"/>
      <c r="D39" s="162"/>
      <c r="E39" s="162"/>
      <c r="F39" s="155"/>
      <c r="G39" s="163"/>
      <c r="H39" s="164"/>
      <c r="I39" s="164"/>
      <c r="J39" s="164"/>
      <c r="K39" s="165"/>
      <c r="L39" s="166"/>
      <c r="M39" s="160"/>
    </row>
    <row r="40" spans="1:13" s="68" customFormat="1" x14ac:dyDescent="0.2">
      <c r="A40" s="152"/>
      <c r="B40" s="161"/>
      <c r="C40" s="162"/>
      <c r="D40" s="162"/>
      <c r="E40" s="162"/>
      <c r="F40" s="155"/>
      <c r="G40" s="163"/>
      <c r="H40" s="164"/>
      <c r="I40" s="164"/>
      <c r="J40" s="164"/>
      <c r="K40" s="165"/>
      <c r="L40" s="166"/>
      <c r="M40" s="160"/>
    </row>
    <row r="41" spans="1:13" s="68" customFormat="1" x14ac:dyDescent="0.2">
      <c r="A41" s="152"/>
      <c r="B41" s="161"/>
      <c r="C41" s="162"/>
      <c r="D41" s="162"/>
      <c r="E41" s="162"/>
      <c r="F41" s="155"/>
      <c r="G41" s="163"/>
      <c r="H41" s="164"/>
      <c r="I41" s="164"/>
      <c r="J41" s="164"/>
      <c r="K41" s="165"/>
      <c r="L41" s="166"/>
      <c r="M41" s="160"/>
    </row>
    <row r="42" spans="1:13" s="68" customFormat="1" x14ac:dyDescent="0.2">
      <c r="A42" s="152"/>
      <c r="B42" s="153"/>
      <c r="C42" s="154"/>
      <c r="D42" s="154"/>
      <c r="E42" s="154"/>
      <c r="F42" s="155"/>
      <c r="G42" s="156"/>
      <c r="H42" s="157"/>
      <c r="I42" s="157"/>
      <c r="J42" s="157"/>
      <c r="K42" s="158"/>
      <c r="L42" s="159"/>
      <c r="M42" s="160"/>
    </row>
    <row r="43" spans="1:13" s="68" customFormat="1" x14ac:dyDescent="0.2">
      <c r="A43" s="152"/>
      <c r="B43" s="161"/>
      <c r="C43" s="162"/>
      <c r="D43" s="162"/>
      <c r="E43" s="162"/>
      <c r="F43" s="155"/>
      <c r="G43" s="163"/>
      <c r="H43" s="164"/>
      <c r="I43" s="164"/>
      <c r="J43" s="164"/>
      <c r="K43" s="165"/>
      <c r="L43" s="166"/>
      <c r="M43" s="160"/>
    </row>
    <row r="44" spans="1:13" s="68" customFormat="1" x14ac:dyDescent="0.2">
      <c r="A44" s="152"/>
      <c r="B44" s="161"/>
      <c r="C44" s="162"/>
      <c r="D44" s="162"/>
      <c r="E44" s="162"/>
      <c r="F44" s="155"/>
      <c r="G44" s="163"/>
      <c r="H44" s="164"/>
      <c r="I44" s="164"/>
      <c r="J44" s="164"/>
      <c r="K44" s="165"/>
      <c r="L44" s="166"/>
      <c r="M44" s="160"/>
    </row>
    <row r="45" spans="1:13" s="68" customFormat="1" x14ac:dyDescent="0.2">
      <c r="A45" s="152"/>
      <c r="B45" s="161"/>
      <c r="C45" s="162"/>
      <c r="D45" s="162"/>
      <c r="E45" s="162"/>
      <c r="F45" s="155"/>
      <c r="G45" s="163"/>
      <c r="H45" s="164"/>
      <c r="I45" s="164"/>
      <c r="J45" s="164"/>
      <c r="K45" s="165"/>
      <c r="L45" s="166"/>
      <c r="M45" s="160"/>
    </row>
    <row r="46" spans="1:13" s="68" customFormat="1" x14ac:dyDescent="0.2">
      <c r="A46" s="152"/>
      <c r="B46" s="153"/>
      <c r="C46" s="154"/>
      <c r="D46" s="154"/>
      <c r="E46" s="154"/>
      <c r="F46" s="155"/>
      <c r="G46" s="156"/>
      <c r="H46" s="157"/>
      <c r="I46" s="157"/>
      <c r="J46" s="157"/>
      <c r="K46" s="158"/>
      <c r="L46" s="159"/>
      <c r="M46" s="160"/>
    </row>
    <row r="47" spans="1:13" s="68" customFormat="1" x14ac:dyDescent="0.2">
      <c r="A47" s="152"/>
      <c r="B47" s="161"/>
      <c r="C47" s="162"/>
      <c r="D47" s="162"/>
      <c r="E47" s="162"/>
      <c r="F47" s="155"/>
      <c r="G47" s="163"/>
      <c r="H47" s="164"/>
      <c r="I47" s="164"/>
      <c r="J47" s="164"/>
      <c r="K47" s="165"/>
      <c r="L47" s="166"/>
      <c r="M47" s="160"/>
    </row>
    <row r="48" spans="1:13" s="68" customFormat="1" x14ac:dyDescent="0.2">
      <c r="A48" s="152"/>
      <c r="B48" s="161"/>
      <c r="C48" s="162"/>
      <c r="D48" s="162"/>
      <c r="E48" s="162"/>
      <c r="F48" s="155"/>
      <c r="G48" s="163"/>
      <c r="H48" s="164"/>
      <c r="I48" s="164"/>
      <c r="J48" s="164"/>
      <c r="K48" s="165"/>
      <c r="L48" s="166"/>
      <c r="M48" s="160"/>
    </row>
    <row r="49" spans="1:13" s="68" customFormat="1" x14ac:dyDescent="0.2">
      <c r="A49" s="152"/>
      <c r="B49" s="161"/>
      <c r="C49" s="162"/>
      <c r="D49" s="162"/>
      <c r="E49" s="162"/>
      <c r="F49" s="155"/>
      <c r="G49" s="163"/>
      <c r="H49" s="164"/>
      <c r="I49" s="164"/>
      <c r="J49" s="164"/>
      <c r="K49" s="165"/>
      <c r="L49" s="166"/>
      <c r="M49" s="160"/>
    </row>
    <row r="50" spans="1:13" ht="22.5" x14ac:dyDescent="0.2">
      <c r="A50" s="69" t="s">
        <v>118</v>
      </c>
      <c r="B50" s="108">
        <v>301</v>
      </c>
      <c r="C50" s="109" t="s">
        <v>139</v>
      </c>
      <c r="D50" s="109"/>
      <c r="E50" s="109" t="s">
        <v>137</v>
      </c>
      <c r="F50" s="87" t="s">
        <v>140</v>
      </c>
      <c r="G50" s="129" t="s">
        <v>141</v>
      </c>
      <c r="H50" s="110">
        <v>1586979.9</v>
      </c>
      <c r="I50" s="110"/>
      <c r="J50" s="110" t="str">
        <f>IF(ISNUMBER(I50),ROUND(H50*I50,3),"")</f>
        <v/>
      </c>
      <c r="K50" s="84"/>
      <c r="L50" s="77">
        <f>ROUND(H50*K50,2)</f>
        <v>0</v>
      </c>
    </row>
    <row r="51" spans="1:13" x14ac:dyDescent="0.2">
      <c r="A51" s="69" t="s">
        <v>5</v>
      </c>
      <c r="B51" s="111"/>
      <c r="C51" s="112"/>
      <c r="D51" s="112"/>
      <c r="E51" s="112"/>
      <c r="F51" s="87" t="s">
        <v>142</v>
      </c>
      <c r="G51" s="114"/>
      <c r="H51" s="113"/>
      <c r="I51" s="113"/>
      <c r="J51" s="113"/>
      <c r="K51" s="79"/>
      <c r="L51" s="78"/>
    </row>
    <row r="52" spans="1:13" ht="33.75" x14ac:dyDescent="0.2">
      <c r="A52" s="69" t="s">
        <v>7</v>
      </c>
      <c r="B52" s="111"/>
      <c r="C52" s="112"/>
      <c r="D52" s="112"/>
      <c r="E52" s="112"/>
      <c r="F52" s="87" t="s">
        <v>143</v>
      </c>
      <c r="G52" s="114"/>
      <c r="H52" s="113"/>
      <c r="I52" s="113"/>
      <c r="J52" s="113"/>
      <c r="K52" s="79"/>
      <c r="L52" s="78"/>
    </row>
    <row r="53" spans="1:13" ht="112.5" x14ac:dyDescent="0.2">
      <c r="A53" s="69" t="s">
        <v>8</v>
      </c>
      <c r="B53" s="111"/>
      <c r="C53" s="112"/>
      <c r="D53" s="112"/>
      <c r="E53" s="112"/>
      <c r="F53" s="87" t="s">
        <v>144</v>
      </c>
      <c r="G53" s="114"/>
      <c r="H53" s="113"/>
      <c r="I53" s="113"/>
      <c r="J53" s="113"/>
      <c r="K53" s="79"/>
      <c r="L53" s="78"/>
    </row>
    <row r="54" spans="1:13" ht="22.5" x14ac:dyDescent="0.2">
      <c r="A54" s="69" t="s">
        <v>118</v>
      </c>
      <c r="B54" s="108">
        <v>302</v>
      </c>
      <c r="C54" s="109" t="s">
        <v>145</v>
      </c>
      <c r="D54" s="109"/>
      <c r="E54" s="109" t="s">
        <v>137</v>
      </c>
      <c r="F54" s="87" t="s">
        <v>146</v>
      </c>
      <c r="G54" s="129" t="s">
        <v>141</v>
      </c>
      <c r="H54" s="110">
        <v>170536.51500000001</v>
      </c>
      <c r="I54" s="110"/>
      <c r="J54" s="110" t="str">
        <f>IF(ISNUMBER(I54),ROUND(H54*I54,3),"")</f>
        <v/>
      </c>
      <c r="K54" s="84"/>
      <c r="L54" s="77">
        <f>ROUND(H54*K54,2)</f>
        <v>0</v>
      </c>
    </row>
    <row r="55" spans="1:13" s="68" customFormat="1" x14ac:dyDescent="0.2">
      <c r="A55" s="69" t="s">
        <v>5</v>
      </c>
      <c r="B55" s="111"/>
      <c r="C55" s="112"/>
      <c r="D55" s="112"/>
      <c r="E55" s="112"/>
      <c r="F55" s="87" t="s">
        <v>142</v>
      </c>
      <c r="G55" s="114"/>
      <c r="H55" s="113"/>
      <c r="I55" s="113"/>
      <c r="J55" s="113"/>
      <c r="K55" s="79"/>
      <c r="L55" s="78"/>
    </row>
    <row r="56" spans="1:13" s="68" customFormat="1" ht="33.75" x14ac:dyDescent="0.2">
      <c r="A56" s="69" t="s">
        <v>7</v>
      </c>
      <c r="B56" s="111"/>
      <c r="C56" s="112"/>
      <c r="D56" s="112"/>
      <c r="E56" s="112"/>
      <c r="F56" s="87" t="s">
        <v>147</v>
      </c>
      <c r="G56" s="114"/>
      <c r="H56" s="113"/>
      <c r="I56" s="113"/>
      <c r="J56" s="113"/>
      <c r="K56" s="79"/>
      <c r="L56" s="78"/>
    </row>
    <row r="57" spans="1:13" s="68" customFormat="1" ht="112.5" x14ac:dyDescent="0.2">
      <c r="A57" s="69" t="s">
        <v>8</v>
      </c>
      <c r="B57" s="111"/>
      <c r="C57" s="112"/>
      <c r="D57" s="112"/>
      <c r="E57" s="112"/>
      <c r="F57" s="87" t="s">
        <v>144</v>
      </c>
      <c r="G57" s="114"/>
      <c r="H57" s="113"/>
      <c r="I57" s="113"/>
      <c r="J57" s="113"/>
      <c r="K57" s="79"/>
      <c r="L57" s="78"/>
    </row>
    <row r="58" spans="1:13" s="68" customFormat="1" ht="22.5" x14ac:dyDescent="0.2">
      <c r="A58" s="69" t="s">
        <v>118</v>
      </c>
      <c r="B58" s="108">
        <v>303</v>
      </c>
      <c r="C58" s="109" t="s">
        <v>148</v>
      </c>
      <c r="D58" s="109"/>
      <c r="E58" s="109" t="s">
        <v>137</v>
      </c>
      <c r="F58" s="87" t="s">
        <v>149</v>
      </c>
      <c r="G58" s="129" t="s">
        <v>141</v>
      </c>
      <c r="H58" s="110">
        <v>24257.252</v>
      </c>
      <c r="I58" s="110"/>
      <c r="J58" s="110" t="str">
        <f>IF(ISNUMBER(I58),ROUND(H58*I58,3),"")</f>
        <v/>
      </c>
      <c r="K58" s="84"/>
      <c r="L58" s="77">
        <f>ROUND(H58*K58,2)</f>
        <v>0</v>
      </c>
    </row>
    <row r="59" spans="1:13" s="68" customFormat="1" x14ac:dyDescent="0.2">
      <c r="A59" s="69" t="s">
        <v>5</v>
      </c>
      <c r="B59" s="111"/>
      <c r="C59" s="112"/>
      <c r="D59" s="112"/>
      <c r="E59" s="112"/>
      <c r="F59" s="87" t="s">
        <v>142</v>
      </c>
      <c r="G59" s="114"/>
      <c r="H59" s="113"/>
      <c r="I59" s="113"/>
      <c r="J59" s="113"/>
      <c r="K59" s="79"/>
      <c r="L59" s="78"/>
    </row>
    <row r="60" spans="1:13" s="68" customFormat="1" ht="22.5" x14ac:dyDescent="0.2">
      <c r="A60" s="69" t="s">
        <v>7</v>
      </c>
      <c r="B60" s="111"/>
      <c r="C60" s="112"/>
      <c r="D60" s="112"/>
      <c r="E60" s="112"/>
      <c r="F60" s="87" t="s">
        <v>150</v>
      </c>
      <c r="G60" s="114"/>
      <c r="H60" s="113"/>
      <c r="I60" s="113"/>
      <c r="J60" s="113"/>
      <c r="K60" s="79"/>
      <c r="L60" s="78"/>
    </row>
    <row r="61" spans="1:13" s="68" customFormat="1" ht="112.5" x14ac:dyDescent="0.2">
      <c r="A61" s="69" t="s">
        <v>8</v>
      </c>
      <c r="B61" s="111"/>
      <c r="C61" s="112"/>
      <c r="D61" s="112"/>
      <c r="E61" s="112"/>
      <c r="F61" s="87" t="s">
        <v>144</v>
      </c>
      <c r="G61" s="114"/>
      <c r="H61" s="113"/>
      <c r="I61" s="113"/>
      <c r="J61" s="113"/>
      <c r="K61" s="79"/>
      <c r="L61" s="78"/>
    </row>
    <row r="62" spans="1:13" s="68" customFormat="1" x14ac:dyDescent="0.2">
      <c r="A62" s="69"/>
      <c r="B62" s="115"/>
      <c r="C62" s="116"/>
      <c r="D62" s="116"/>
      <c r="E62" s="116"/>
      <c r="F62" s="116"/>
      <c r="G62" s="117"/>
      <c r="H62" s="118"/>
      <c r="I62" s="118"/>
      <c r="J62" s="118"/>
      <c r="K62" s="80"/>
      <c r="L62" s="81"/>
    </row>
    <row r="63" spans="1:13" s="68" customFormat="1" ht="22.5" x14ac:dyDescent="0.2">
      <c r="A63" s="69" t="s">
        <v>102</v>
      </c>
      <c r="B63" s="119"/>
      <c r="C63" s="120" t="s">
        <v>276</v>
      </c>
      <c r="D63" s="120"/>
      <c r="E63" s="120"/>
      <c r="F63" s="120" t="s">
        <v>136</v>
      </c>
      <c r="G63" s="121"/>
      <c r="H63" s="122"/>
      <c r="I63" s="122"/>
      <c r="J63" s="122">
        <f>SUBTOTAL(9,J38:J62)</f>
        <v>0</v>
      </c>
      <c r="K63" s="85"/>
      <c r="L63" s="86">
        <f>SUBTOTAL(9,L38:L62)</f>
        <v>0</v>
      </c>
    </row>
    <row r="64" spans="1:13" s="68" customFormat="1" ht="12" thickBot="1" x14ac:dyDescent="0.25">
      <c r="A64" s="69"/>
      <c r="B64" s="123"/>
      <c r="C64" s="124"/>
      <c r="D64" s="124"/>
      <c r="E64" s="124"/>
      <c r="F64" s="124"/>
      <c r="G64" s="125"/>
      <c r="H64" s="126"/>
      <c r="I64" s="127"/>
      <c r="J64" s="126"/>
      <c r="K64" s="76"/>
      <c r="L64" s="76"/>
    </row>
    <row r="65" spans="1:12" s="68" customFormat="1" x14ac:dyDescent="0.2">
      <c r="A65" s="69" t="s">
        <v>114</v>
      </c>
      <c r="B65" s="105" t="s">
        <v>115</v>
      </c>
      <c r="C65" s="106" t="s">
        <v>151</v>
      </c>
      <c r="D65" s="106"/>
      <c r="E65" s="106"/>
      <c r="F65" s="106" t="s">
        <v>152</v>
      </c>
      <c r="G65" s="128"/>
      <c r="H65" s="107"/>
      <c r="I65" s="107"/>
      <c r="J65" s="107"/>
      <c r="K65" s="82"/>
      <c r="L65" s="83"/>
    </row>
    <row r="66" spans="1:12" s="68" customFormat="1" ht="22.5" x14ac:dyDescent="0.2">
      <c r="A66" s="69" t="s">
        <v>118</v>
      </c>
      <c r="B66" s="108">
        <v>5</v>
      </c>
      <c r="C66" s="109" t="s">
        <v>153</v>
      </c>
      <c r="D66" s="109"/>
      <c r="E66" s="109" t="s">
        <v>120</v>
      </c>
      <c r="F66" s="87" t="s">
        <v>154</v>
      </c>
      <c r="G66" s="129" t="s">
        <v>155</v>
      </c>
      <c r="H66" s="110">
        <v>23226.1</v>
      </c>
      <c r="I66" s="110"/>
      <c r="J66" s="110" t="str">
        <f>IF(ISNUMBER(I66),ROUND(H66*I66,3),"")</f>
        <v/>
      </c>
      <c r="K66" s="84"/>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156</v>
      </c>
      <c r="G68" s="114"/>
      <c r="H68" s="113"/>
      <c r="I68" s="113"/>
      <c r="J68" s="113"/>
      <c r="K68" s="79"/>
      <c r="L68" s="78"/>
    </row>
    <row r="69" spans="1:12" s="68" customFormat="1" x14ac:dyDescent="0.2">
      <c r="A69" s="69" t="s">
        <v>8</v>
      </c>
      <c r="B69" s="111"/>
      <c r="C69" s="112"/>
      <c r="D69" s="112"/>
      <c r="E69" s="112"/>
      <c r="F69" s="87" t="s">
        <v>123</v>
      </c>
      <c r="G69" s="114"/>
      <c r="H69" s="113"/>
      <c r="I69" s="113"/>
      <c r="J69" s="113"/>
      <c r="K69" s="79"/>
      <c r="L69" s="78"/>
    </row>
    <row r="70" spans="1:12" ht="22.5" x14ac:dyDescent="0.2">
      <c r="A70" s="1" t="s">
        <v>118</v>
      </c>
      <c r="B70" s="108">
        <v>6</v>
      </c>
      <c r="C70" s="109" t="s">
        <v>157</v>
      </c>
      <c r="D70" s="109"/>
      <c r="E70" s="109" t="s">
        <v>158</v>
      </c>
      <c r="F70" s="87" t="s">
        <v>159</v>
      </c>
      <c r="G70" s="129" t="s">
        <v>160</v>
      </c>
      <c r="H70" s="110">
        <v>7675.5860000000002</v>
      </c>
      <c r="I70" s="110"/>
      <c r="J70" s="110" t="str">
        <f>IF(ISNUMBER(I70),ROUND(H70*I70,3),"")</f>
        <v/>
      </c>
      <c r="K70" s="84"/>
      <c r="L70" s="77">
        <f>ROUND(H70*K70,2)</f>
        <v>0</v>
      </c>
    </row>
    <row r="71" spans="1:12" x14ac:dyDescent="0.2">
      <c r="A71" s="1" t="s">
        <v>5</v>
      </c>
      <c r="B71" s="111"/>
      <c r="C71" s="112"/>
      <c r="D71" s="112"/>
      <c r="E71" s="112"/>
      <c r="F71" s="87"/>
      <c r="G71" s="114"/>
      <c r="H71" s="113"/>
      <c r="I71" s="113"/>
      <c r="J71" s="113"/>
      <c r="K71" s="79"/>
      <c r="L71" s="78"/>
    </row>
    <row r="72" spans="1:12" ht="22.5" x14ac:dyDescent="0.2">
      <c r="A72" s="1" t="s">
        <v>7</v>
      </c>
      <c r="B72" s="111"/>
      <c r="C72" s="112"/>
      <c r="D72" s="112"/>
      <c r="E72" s="112"/>
      <c r="F72" s="87" t="s">
        <v>161</v>
      </c>
      <c r="G72" s="114"/>
      <c r="H72" s="113"/>
      <c r="I72" s="113"/>
      <c r="J72" s="113"/>
      <c r="K72" s="79"/>
      <c r="L72" s="78"/>
    </row>
    <row r="73" spans="1:12" ht="326.25" x14ac:dyDescent="0.2">
      <c r="A73" s="1" t="s">
        <v>8</v>
      </c>
      <c r="B73" s="111"/>
      <c r="C73" s="112"/>
      <c r="D73" s="112"/>
      <c r="E73" s="112"/>
      <c r="F73" s="87" t="s">
        <v>162</v>
      </c>
      <c r="G73" s="114"/>
      <c r="H73" s="113"/>
      <c r="I73" s="113"/>
      <c r="J73" s="113"/>
      <c r="K73" s="79"/>
      <c r="L73" s="78"/>
    </row>
    <row r="74" spans="1:12" ht="22.5" x14ac:dyDescent="0.2">
      <c r="A74" s="1" t="s">
        <v>118</v>
      </c>
      <c r="B74" s="108">
        <v>7</v>
      </c>
      <c r="C74" s="109" t="s">
        <v>163</v>
      </c>
      <c r="D74" s="109"/>
      <c r="E74" s="109" t="s">
        <v>158</v>
      </c>
      <c r="F74" s="87" t="s">
        <v>164</v>
      </c>
      <c r="G74" s="129" t="s">
        <v>160</v>
      </c>
      <c r="H74" s="110">
        <v>1629.3779999999999</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165</v>
      </c>
      <c r="G76" s="114"/>
      <c r="H76" s="113"/>
      <c r="I76" s="113"/>
      <c r="J76" s="113"/>
      <c r="K76" s="79"/>
      <c r="L76" s="78"/>
    </row>
    <row r="77" spans="1:12" ht="326.25" x14ac:dyDescent="0.2">
      <c r="A77" s="1" t="s">
        <v>8</v>
      </c>
      <c r="B77" s="111"/>
      <c r="C77" s="112"/>
      <c r="D77" s="112"/>
      <c r="E77" s="112"/>
      <c r="F77" s="87" t="s">
        <v>166</v>
      </c>
      <c r="G77" s="114"/>
      <c r="H77" s="113"/>
      <c r="I77" s="113"/>
      <c r="J77" s="113"/>
      <c r="K77" s="79"/>
      <c r="L77" s="78"/>
    </row>
    <row r="78" spans="1:12" ht="22.5" x14ac:dyDescent="0.2">
      <c r="A78" s="1" t="s">
        <v>118</v>
      </c>
      <c r="B78" s="108">
        <v>8</v>
      </c>
      <c r="C78" s="109" t="s">
        <v>167</v>
      </c>
      <c r="D78" s="109"/>
      <c r="E78" s="109" t="s">
        <v>158</v>
      </c>
      <c r="F78" s="87" t="s">
        <v>168</v>
      </c>
      <c r="G78" s="129" t="s">
        <v>160</v>
      </c>
      <c r="H78" s="110">
        <v>2.4</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169</v>
      </c>
      <c r="G80" s="114"/>
      <c r="H80" s="113"/>
      <c r="I80" s="113"/>
      <c r="J80" s="113"/>
      <c r="K80" s="79"/>
      <c r="L80" s="78"/>
    </row>
    <row r="81" spans="1:12" ht="337.5" x14ac:dyDescent="0.2">
      <c r="A81" s="1" t="s">
        <v>8</v>
      </c>
      <c r="B81" s="111"/>
      <c r="C81" s="112"/>
      <c r="D81" s="112"/>
      <c r="E81" s="112"/>
      <c r="F81" s="87" t="s">
        <v>170</v>
      </c>
      <c r="G81" s="114"/>
      <c r="H81" s="113"/>
      <c r="I81" s="113"/>
      <c r="J81" s="113"/>
      <c r="K81" s="79"/>
      <c r="L81" s="78"/>
    </row>
    <row r="82" spans="1:12" ht="22.5" x14ac:dyDescent="0.2">
      <c r="A82" s="1" t="s">
        <v>118</v>
      </c>
      <c r="B82" s="108">
        <v>9</v>
      </c>
      <c r="C82" s="109" t="s">
        <v>171</v>
      </c>
      <c r="D82" s="109"/>
      <c r="E82" s="109" t="s">
        <v>120</v>
      </c>
      <c r="F82" s="87" t="s">
        <v>172</v>
      </c>
      <c r="G82" s="129" t="s">
        <v>160</v>
      </c>
      <c r="H82" s="110">
        <v>24</v>
      </c>
      <c r="I82" s="110"/>
      <c r="J82" s="110" t="str">
        <f>IF(ISNUMBER(I82),ROUND(H82*I82,3),"")</f>
        <v/>
      </c>
      <c r="K82" s="84"/>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173</v>
      </c>
      <c r="G84" s="114"/>
      <c r="H84" s="113"/>
      <c r="I84" s="113"/>
      <c r="J84" s="113"/>
      <c r="K84" s="79"/>
      <c r="L84" s="78"/>
    </row>
    <row r="85" spans="1:12" x14ac:dyDescent="0.2">
      <c r="A85" s="1" t="s">
        <v>8</v>
      </c>
      <c r="B85" s="111"/>
      <c r="C85" s="112"/>
      <c r="D85" s="112"/>
      <c r="E85" s="112"/>
      <c r="F85" s="87" t="s">
        <v>123</v>
      </c>
      <c r="G85" s="114"/>
      <c r="H85" s="113"/>
      <c r="I85" s="113"/>
      <c r="J85" s="113"/>
      <c r="K85" s="79"/>
      <c r="L85" s="78"/>
    </row>
    <row r="86" spans="1:12" ht="22.5" x14ac:dyDescent="0.2">
      <c r="A86" s="1" t="s">
        <v>118</v>
      </c>
      <c r="B86" s="108">
        <v>10</v>
      </c>
      <c r="C86" s="109" t="s">
        <v>174</v>
      </c>
      <c r="D86" s="109"/>
      <c r="E86" s="109" t="s">
        <v>120</v>
      </c>
      <c r="F86" s="87" t="s">
        <v>175</v>
      </c>
      <c r="G86" s="129" t="s">
        <v>138</v>
      </c>
      <c r="H86" s="110">
        <v>68</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ht="33.75" x14ac:dyDescent="0.2">
      <c r="A88" s="1" t="s">
        <v>7</v>
      </c>
      <c r="B88" s="111"/>
      <c r="C88" s="112"/>
      <c r="D88" s="112"/>
      <c r="E88" s="112"/>
      <c r="F88" s="87" t="s">
        <v>176</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08">
        <v>11</v>
      </c>
      <c r="C90" s="109" t="s">
        <v>177</v>
      </c>
      <c r="D90" s="109"/>
      <c r="E90" s="109" t="s">
        <v>120</v>
      </c>
      <c r="F90" s="87" t="s">
        <v>178</v>
      </c>
      <c r="G90" s="129" t="s">
        <v>138</v>
      </c>
      <c r="H90" s="110">
        <v>184</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ht="22.5" x14ac:dyDescent="0.2">
      <c r="A92" s="1" t="s">
        <v>7</v>
      </c>
      <c r="B92" s="111"/>
      <c r="C92" s="112"/>
      <c r="D92" s="112"/>
      <c r="E92" s="112"/>
      <c r="F92" s="87" t="s">
        <v>179</v>
      </c>
      <c r="G92" s="114"/>
      <c r="H92" s="113"/>
      <c r="I92" s="113"/>
      <c r="J92" s="113"/>
      <c r="K92" s="79"/>
      <c r="L92" s="78"/>
    </row>
    <row r="93" spans="1:12" x14ac:dyDescent="0.2">
      <c r="A93" s="1" t="s">
        <v>8</v>
      </c>
      <c r="B93" s="111"/>
      <c r="C93" s="112"/>
      <c r="D93" s="112"/>
      <c r="E93" s="112"/>
      <c r="F93" s="87" t="s">
        <v>123</v>
      </c>
      <c r="G93" s="114"/>
      <c r="H93" s="113"/>
      <c r="I93" s="113"/>
      <c r="J93" s="113"/>
      <c r="K93" s="79"/>
      <c r="L93" s="78"/>
    </row>
    <row r="94" spans="1:12" ht="22.5" x14ac:dyDescent="0.2">
      <c r="A94" s="1" t="s">
        <v>118</v>
      </c>
      <c r="B94" s="108">
        <v>12</v>
      </c>
      <c r="C94" s="109" t="s">
        <v>180</v>
      </c>
      <c r="D94" s="109"/>
      <c r="E94" s="109" t="s">
        <v>120</v>
      </c>
      <c r="F94" s="87" t="s">
        <v>181</v>
      </c>
      <c r="G94" s="129" t="s">
        <v>160</v>
      </c>
      <c r="H94" s="110">
        <v>9304.9639999999999</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182</v>
      </c>
      <c r="G96" s="114"/>
      <c r="H96" s="113"/>
      <c r="I96" s="113"/>
      <c r="J96" s="113"/>
      <c r="K96" s="79"/>
      <c r="L96" s="78"/>
    </row>
    <row r="97" spans="1:12" x14ac:dyDescent="0.2">
      <c r="A97" s="1" t="s">
        <v>8</v>
      </c>
      <c r="B97" s="111"/>
      <c r="C97" s="112"/>
      <c r="D97" s="112"/>
      <c r="E97" s="112"/>
      <c r="F97" s="87" t="s">
        <v>123</v>
      </c>
      <c r="G97" s="114"/>
      <c r="H97" s="113"/>
      <c r="I97" s="113"/>
      <c r="J97" s="113"/>
      <c r="K97" s="79"/>
      <c r="L97" s="78"/>
    </row>
    <row r="98" spans="1:12" x14ac:dyDescent="0.2">
      <c r="A98" s="1" t="s">
        <v>118</v>
      </c>
      <c r="B98" s="108">
        <v>13</v>
      </c>
      <c r="C98" s="109" t="s">
        <v>183</v>
      </c>
      <c r="D98" s="109"/>
      <c r="E98" s="109" t="s">
        <v>158</v>
      </c>
      <c r="F98" s="87" t="s">
        <v>184</v>
      </c>
      <c r="G98" s="129" t="s">
        <v>185</v>
      </c>
      <c r="H98" s="110">
        <v>112</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186</v>
      </c>
      <c r="G100" s="114"/>
      <c r="H100" s="113"/>
      <c r="I100" s="113"/>
      <c r="J100" s="113"/>
      <c r="K100" s="79"/>
      <c r="L100" s="78"/>
    </row>
    <row r="101" spans="1:12" x14ac:dyDescent="0.2">
      <c r="A101" s="1" t="s">
        <v>8</v>
      </c>
      <c r="B101" s="111"/>
      <c r="C101" s="112"/>
      <c r="D101" s="112"/>
      <c r="E101" s="112"/>
      <c r="F101" s="87"/>
      <c r="G101" s="114"/>
      <c r="H101" s="113"/>
      <c r="I101" s="113"/>
      <c r="J101" s="113"/>
      <c r="K101" s="79"/>
      <c r="L101" s="78"/>
    </row>
    <row r="102" spans="1:12" x14ac:dyDescent="0.2">
      <c r="A102" s="1"/>
      <c r="B102" s="115"/>
      <c r="C102" s="116"/>
      <c r="D102" s="116"/>
      <c r="E102" s="116"/>
      <c r="F102" s="116"/>
      <c r="G102" s="117"/>
      <c r="H102" s="118"/>
      <c r="I102" s="118"/>
      <c r="J102" s="118"/>
      <c r="K102" s="80"/>
      <c r="L102" s="81"/>
    </row>
    <row r="103" spans="1:12" ht="22.5" x14ac:dyDescent="0.2">
      <c r="A103" s="1" t="s">
        <v>102</v>
      </c>
      <c r="B103" s="119"/>
      <c r="C103" s="120" t="s">
        <v>277</v>
      </c>
      <c r="D103" s="120"/>
      <c r="E103" s="120"/>
      <c r="F103" s="120" t="s">
        <v>152</v>
      </c>
      <c r="G103" s="121"/>
      <c r="H103" s="122"/>
      <c r="I103" s="122"/>
      <c r="J103" s="122">
        <f>SUBTOTAL(9,J66:J102)</f>
        <v>0</v>
      </c>
      <c r="K103" s="85"/>
      <c r="L103" s="86">
        <f>SUBTOTAL(9,L66:L102)</f>
        <v>0</v>
      </c>
    </row>
    <row r="104" spans="1:12" ht="12" thickBot="1" x14ac:dyDescent="0.25">
      <c r="A104" s="1"/>
      <c r="B104" s="123"/>
      <c r="C104" s="124"/>
      <c r="D104" s="124"/>
      <c r="E104" s="124"/>
      <c r="F104" s="124"/>
      <c r="G104" s="125"/>
      <c r="H104" s="126"/>
      <c r="I104" s="127"/>
      <c r="J104" s="126"/>
      <c r="K104" s="76"/>
      <c r="L104" s="76"/>
    </row>
    <row r="105" spans="1:12" x14ac:dyDescent="0.2">
      <c r="A105" s="1" t="s">
        <v>114</v>
      </c>
      <c r="B105" s="105" t="s">
        <v>115</v>
      </c>
      <c r="C105" s="106" t="s">
        <v>187</v>
      </c>
      <c r="D105" s="106"/>
      <c r="E105" s="106"/>
      <c r="F105" s="106" t="s">
        <v>188</v>
      </c>
      <c r="G105" s="128"/>
      <c r="H105" s="107"/>
      <c r="I105" s="107"/>
      <c r="J105" s="107"/>
      <c r="K105" s="82"/>
      <c r="L105" s="83"/>
    </row>
    <row r="106" spans="1:12" ht="22.5" x14ac:dyDescent="0.2">
      <c r="A106" s="1" t="s">
        <v>118</v>
      </c>
      <c r="B106" s="108">
        <v>42</v>
      </c>
      <c r="C106" s="109" t="s">
        <v>189</v>
      </c>
      <c r="D106" s="109"/>
      <c r="E106" s="109" t="s">
        <v>120</v>
      </c>
      <c r="F106" s="87" t="s">
        <v>190</v>
      </c>
      <c r="G106" s="129" t="s">
        <v>160</v>
      </c>
      <c r="H106" s="110">
        <v>9307.3639999999996</v>
      </c>
      <c r="I106" s="110"/>
      <c r="J106" s="110" t="str">
        <f>IF(ISNUMBER(I106),ROUND(H106*I106,3),"")</f>
        <v/>
      </c>
      <c r="K106" s="84"/>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191</v>
      </c>
      <c r="G108" s="114"/>
      <c r="H108" s="113"/>
      <c r="I108" s="113"/>
      <c r="J108" s="113"/>
      <c r="K108" s="79"/>
      <c r="L108" s="78"/>
    </row>
    <row r="109" spans="1:12" x14ac:dyDescent="0.2">
      <c r="A109" s="1" t="s">
        <v>8</v>
      </c>
      <c r="B109" s="111"/>
      <c r="C109" s="112"/>
      <c r="D109" s="112"/>
      <c r="E109" s="112"/>
      <c r="F109" s="87" t="s">
        <v>123</v>
      </c>
      <c r="G109" s="114"/>
      <c r="H109" s="113"/>
      <c r="I109" s="113"/>
      <c r="J109" s="113"/>
      <c r="K109" s="79"/>
      <c r="L109" s="78"/>
    </row>
    <row r="110" spans="1:12" x14ac:dyDescent="0.2">
      <c r="A110" s="1"/>
      <c r="B110" s="115"/>
      <c r="C110" s="116"/>
      <c r="D110" s="116"/>
      <c r="E110" s="116"/>
      <c r="F110" s="116"/>
      <c r="G110" s="117"/>
      <c r="H110" s="118"/>
      <c r="I110" s="118"/>
      <c r="J110" s="118"/>
      <c r="K110" s="80"/>
      <c r="L110" s="81"/>
    </row>
    <row r="111" spans="1:12" ht="22.5" x14ac:dyDescent="0.2">
      <c r="A111" s="1" t="s">
        <v>102</v>
      </c>
      <c r="B111" s="119"/>
      <c r="C111" s="120" t="s">
        <v>278</v>
      </c>
      <c r="D111" s="120"/>
      <c r="E111" s="120"/>
      <c r="F111" s="120" t="s">
        <v>188</v>
      </c>
      <c r="G111" s="121"/>
      <c r="H111" s="122"/>
      <c r="I111" s="122"/>
      <c r="J111" s="122">
        <f>SUBTOTAL(9,J106:J110)</f>
        <v>0</v>
      </c>
      <c r="K111" s="85"/>
      <c r="L111" s="86">
        <f>SUBTOTAL(9,L106:L110)</f>
        <v>0</v>
      </c>
    </row>
    <row r="112" spans="1:12" ht="12" thickBot="1" x14ac:dyDescent="0.25">
      <c r="A112" s="1"/>
      <c r="B112" s="123"/>
      <c r="C112" s="124"/>
      <c r="D112" s="124"/>
      <c r="E112" s="124"/>
      <c r="F112" s="124"/>
      <c r="G112" s="125"/>
      <c r="H112" s="126"/>
      <c r="I112" s="127"/>
      <c r="J112" s="126"/>
      <c r="K112" s="76"/>
      <c r="L112" s="76"/>
    </row>
    <row r="113" spans="1:12" x14ac:dyDescent="0.2">
      <c r="A113" s="1" t="s">
        <v>114</v>
      </c>
      <c r="B113" s="105" t="s">
        <v>115</v>
      </c>
      <c r="C113" s="106" t="s">
        <v>192</v>
      </c>
      <c r="D113" s="106"/>
      <c r="E113" s="106"/>
      <c r="F113" s="106" t="s">
        <v>193</v>
      </c>
      <c r="G113" s="128"/>
      <c r="H113" s="107"/>
      <c r="I113" s="107"/>
      <c r="J113" s="107"/>
      <c r="K113" s="82"/>
      <c r="L113" s="83"/>
    </row>
    <row r="114" spans="1:12" ht="22.5" x14ac:dyDescent="0.2">
      <c r="A114" s="1" t="s">
        <v>118</v>
      </c>
      <c r="B114" s="108">
        <v>14</v>
      </c>
      <c r="C114" s="109" t="s">
        <v>194</v>
      </c>
      <c r="D114" s="109"/>
      <c r="E114" s="109" t="s">
        <v>120</v>
      </c>
      <c r="F114" s="87" t="s">
        <v>195</v>
      </c>
      <c r="G114" s="129" t="s">
        <v>196</v>
      </c>
      <c r="H114" s="110">
        <v>976</v>
      </c>
      <c r="I114" s="110"/>
      <c r="J114" s="110" t="str">
        <f>IF(ISNUMBER(I114),ROUND(H114*I114,3),"")</f>
        <v/>
      </c>
      <c r="K114" s="84"/>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197</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x14ac:dyDescent="0.2">
      <c r="A118" s="1" t="s">
        <v>118</v>
      </c>
      <c r="B118" s="108">
        <v>15</v>
      </c>
      <c r="C118" s="109" t="s">
        <v>198</v>
      </c>
      <c r="D118" s="109"/>
      <c r="E118" s="109" t="s">
        <v>158</v>
      </c>
      <c r="F118" s="87" t="s">
        <v>199</v>
      </c>
      <c r="G118" s="129" t="s">
        <v>200</v>
      </c>
      <c r="H118" s="110">
        <v>195.3</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201</v>
      </c>
      <c r="G120" s="114"/>
      <c r="H120" s="113"/>
      <c r="I120" s="113"/>
      <c r="J120" s="113"/>
      <c r="K120" s="79"/>
      <c r="L120" s="78"/>
    </row>
    <row r="121" spans="1:12" x14ac:dyDescent="0.2">
      <c r="A121" s="1" t="s">
        <v>8</v>
      </c>
      <c r="B121" s="111"/>
      <c r="C121" s="112"/>
      <c r="D121" s="112"/>
      <c r="E121" s="112"/>
      <c r="F121" s="87"/>
      <c r="G121" s="114"/>
      <c r="H121" s="113"/>
      <c r="I121" s="113"/>
      <c r="J121" s="113"/>
      <c r="K121" s="79"/>
      <c r="L121" s="78"/>
    </row>
    <row r="122" spans="1:12" x14ac:dyDescent="0.2">
      <c r="A122" s="1"/>
      <c r="B122" s="115"/>
      <c r="C122" s="116"/>
      <c r="D122" s="116"/>
      <c r="E122" s="116"/>
      <c r="F122" s="116"/>
      <c r="G122" s="117"/>
      <c r="H122" s="118"/>
      <c r="I122" s="118"/>
      <c r="J122" s="118"/>
      <c r="K122" s="80"/>
      <c r="L122" s="81"/>
    </row>
    <row r="123" spans="1:12" ht="22.5" x14ac:dyDescent="0.2">
      <c r="A123" s="1" t="s">
        <v>102</v>
      </c>
      <c r="B123" s="119"/>
      <c r="C123" s="120" t="s">
        <v>279</v>
      </c>
      <c r="D123" s="120"/>
      <c r="E123" s="120"/>
      <c r="F123" s="120" t="s">
        <v>193</v>
      </c>
      <c r="G123" s="121"/>
      <c r="H123" s="122"/>
      <c r="I123" s="122"/>
      <c r="J123" s="122">
        <f>SUBTOTAL(9,J114:J122)</f>
        <v>0</v>
      </c>
      <c r="K123" s="85"/>
      <c r="L123" s="86">
        <f>SUBTOTAL(9,L114:L122)</f>
        <v>0</v>
      </c>
    </row>
    <row r="124" spans="1:12" ht="12" thickBot="1" x14ac:dyDescent="0.25">
      <c r="A124" s="1"/>
      <c r="B124" s="123"/>
      <c r="C124" s="124"/>
      <c r="D124" s="124"/>
      <c r="E124" s="124"/>
      <c r="F124" s="124"/>
      <c r="G124" s="125"/>
      <c r="H124" s="126"/>
      <c r="I124" s="127"/>
      <c r="J124" s="126"/>
      <c r="K124" s="76"/>
      <c r="L124" s="76"/>
    </row>
    <row r="125" spans="1:12" x14ac:dyDescent="0.2">
      <c r="A125" s="1" t="s">
        <v>114</v>
      </c>
      <c r="B125" s="105" t="s">
        <v>115</v>
      </c>
      <c r="C125" s="106" t="s">
        <v>202</v>
      </c>
      <c r="D125" s="106"/>
      <c r="E125" s="106"/>
      <c r="F125" s="106" t="s">
        <v>203</v>
      </c>
      <c r="G125" s="128"/>
      <c r="H125" s="107"/>
      <c r="I125" s="107"/>
      <c r="J125" s="107"/>
      <c r="K125" s="82"/>
      <c r="L125" s="83"/>
    </row>
    <row r="126" spans="1:12" ht="22.5" x14ac:dyDescent="0.2">
      <c r="A126" s="1" t="s">
        <v>118</v>
      </c>
      <c r="B126" s="108">
        <v>1</v>
      </c>
      <c r="C126" s="109" t="s">
        <v>204</v>
      </c>
      <c r="D126" s="109"/>
      <c r="E126" s="109" t="s">
        <v>120</v>
      </c>
      <c r="F126" s="87" t="s">
        <v>205</v>
      </c>
      <c r="G126" s="129" t="s">
        <v>155</v>
      </c>
      <c r="H126" s="110">
        <v>13131.843999999999</v>
      </c>
      <c r="I126" s="110"/>
      <c r="J126" s="110" t="str">
        <f>IF(ISNUMBER(I126),ROUND(H126*I126,3),"")</f>
        <v/>
      </c>
      <c r="K126" s="84"/>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206</v>
      </c>
      <c r="G128" s="114"/>
      <c r="H128" s="113"/>
      <c r="I128" s="113"/>
      <c r="J128" s="113"/>
      <c r="K128" s="79"/>
      <c r="L128" s="78"/>
    </row>
    <row r="129" spans="1:12" x14ac:dyDescent="0.2">
      <c r="A129" s="1" t="s">
        <v>8</v>
      </c>
      <c r="B129" s="111"/>
      <c r="C129" s="112"/>
      <c r="D129" s="112"/>
      <c r="E129" s="112"/>
      <c r="F129" s="87" t="s">
        <v>123</v>
      </c>
      <c r="G129" s="114"/>
      <c r="H129" s="113"/>
      <c r="I129" s="113"/>
      <c r="J129" s="113"/>
      <c r="K129" s="79"/>
      <c r="L129" s="78"/>
    </row>
    <row r="130" spans="1:12" ht="22.5" x14ac:dyDescent="0.2">
      <c r="A130" s="1" t="s">
        <v>118</v>
      </c>
      <c r="B130" s="108">
        <v>2</v>
      </c>
      <c r="C130" s="174" t="s">
        <v>286</v>
      </c>
      <c r="D130" s="109"/>
      <c r="E130" s="109" t="s">
        <v>120</v>
      </c>
      <c r="F130" s="173" t="s">
        <v>287</v>
      </c>
      <c r="G130" s="129" t="s">
        <v>207</v>
      </c>
      <c r="H130" s="172">
        <v>302032.41200000001</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173" t="s">
        <v>288</v>
      </c>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214" t="s">
        <v>118</v>
      </c>
      <c r="B134" s="215">
        <v>101</v>
      </c>
      <c r="C134" s="174" t="s">
        <v>294</v>
      </c>
      <c r="D134" s="174"/>
      <c r="E134" s="174" t="s">
        <v>120</v>
      </c>
      <c r="F134" s="173" t="s">
        <v>295</v>
      </c>
      <c r="G134" s="216" t="s">
        <v>207</v>
      </c>
      <c r="H134" s="172">
        <v>169400.788</v>
      </c>
      <c r="I134" s="172"/>
      <c r="J134" s="172" t="str">
        <f>IF(ISNUMBER(I134),ROUND(H134*I134,3),"")</f>
        <v/>
      </c>
      <c r="K134" s="217"/>
      <c r="L134" s="218">
        <f>ROUND(H134*K134,2)</f>
        <v>0</v>
      </c>
    </row>
    <row r="135" spans="1:12" x14ac:dyDescent="0.2">
      <c r="A135" s="214" t="s">
        <v>5</v>
      </c>
      <c r="B135" s="219"/>
      <c r="C135" s="220"/>
      <c r="D135" s="220"/>
      <c r="E135" s="220"/>
      <c r="F135" s="173"/>
      <c r="G135" s="221"/>
      <c r="H135" s="222"/>
      <c r="I135" s="222"/>
      <c r="J135" s="222"/>
      <c r="K135" s="223"/>
      <c r="L135" s="224"/>
    </row>
    <row r="136" spans="1:12" ht="22.5" x14ac:dyDescent="0.2">
      <c r="A136" s="214" t="s">
        <v>7</v>
      </c>
      <c r="B136" s="219"/>
      <c r="C136" s="220"/>
      <c r="D136" s="220"/>
      <c r="E136" s="220"/>
      <c r="F136" s="173" t="s">
        <v>296</v>
      </c>
      <c r="G136" s="221"/>
      <c r="H136" s="222"/>
      <c r="I136" s="222"/>
      <c r="J136" s="222"/>
      <c r="K136" s="223"/>
      <c r="L136" s="224"/>
    </row>
    <row r="137" spans="1:12" x14ac:dyDescent="0.2">
      <c r="A137" s="214" t="s">
        <v>8</v>
      </c>
      <c r="B137" s="219"/>
      <c r="C137" s="220"/>
      <c r="D137" s="220"/>
      <c r="E137" s="220"/>
      <c r="F137" s="173" t="s">
        <v>123</v>
      </c>
      <c r="G137" s="221"/>
      <c r="H137" s="222"/>
      <c r="I137" s="222"/>
      <c r="J137" s="222"/>
      <c r="K137" s="223"/>
      <c r="L137" s="224"/>
    </row>
    <row r="138" spans="1:12" ht="22.5" x14ac:dyDescent="0.2">
      <c r="A138" s="1" t="s">
        <v>118</v>
      </c>
      <c r="B138" s="108">
        <v>3</v>
      </c>
      <c r="C138" s="109" t="s">
        <v>208</v>
      </c>
      <c r="D138" s="109"/>
      <c r="E138" s="109" t="s">
        <v>120</v>
      </c>
      <c r="F138" s="87" t="s">
        <v>209</v>
      </c>
      <c r="G138" s="129" t="s">
        <v>160</v>
      </c>
      <c r="H138" s="110">
        <v>9308.4130000000005</v>
      </c>
      <c r="I138" s="110"/>
      <c r="J138" s="110" t="str">
        <f>IF(ISNUMBER(I138),ROUND(H138*I138,3),"")</f>
        <v/>
      </c>
      <c r="K138" s="84"/>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210</v>
      </c>
      <c r="G140" s="114"/>
      <c r="H140" s="113"/>
      <c r="I140" s="113"/>
      <c r="J140" s="113"/>
      <c r="K140" s="79"/>
      <c r="L140" s="78"/>
    </row>
    <row r="141" spans="1:12" x14ac:dyDescent="0.2">
      <c r="A141" s="1" t="s">
        <v>8</v>
      </c>
      <c r="B141" s="111"/>
      <c r="C141" s="112"/>
      <c r="D141" s="112"/>
      <c r="E141" s="112"/>
      <c r="F141" s="87" t="s">
        <v>123</v>
      </c>
      <c r="G141" s="114"/>
      <c r="H141" s="113"/>
      <c r="I141" s="113"/>
      <c r="J141" s="113"/>
      <c r="K141" s="79"/>
      <c r="L141" s="78"/>
    </row>
    <row r="142" spans="1:12" ht="22.5" x14ac:dyDescent="0.2">
      <c r="A142" s="1" t="s">
        <v>118</v>
      </c>
      <c r="B142" s="108">
        <v>4</v>
      </c>
      <c r="C142" s="109" t="s">
        <v>211</v>
      </c>
      <c r="D142" s="109"/>
      <c r="E142" s="109" t="s">
        <v>120</v>
      </c>
      <c r="F142" s="87" t="s">
        <v>212</v>
      </c>
      <c r="G142" s="129" t="s">
        <v>213</v>
      </c>
      <c r="H142" s="110">
        <v>55425.298999999999</v>
      </c>
      <c r="I142" s="110"/>
      <c r="J142" s="110" t="str">
        <f>IF(ISNUMBER(I142),ROUND(H142*I142,3),"")</f>
        <v/>
      </c>
      <c r="K142" s="84"/>
      <c r="L142" s="77">
        <f>ROUND(H142*K142,2)</f>
        <v>0</v>
      </c>
    </row>
    <row r="143" spans="1:12" x14ac:dyDescent="0.2">
      <c r="A143" s="1" t="s">
        <v>5</v>
      </c>
      <c r="B143" s="111"/>
      <c r="C143" s="112"/>
      <c r="D143" s="112"/>
      <c r="E143" s="112"/>
      <c r="F143" s="87"/>
      <c r="G143" s="114"/>
      <c r="H143" s="113"/>
      <c r="I143" s="113"/>
      <c r="J143" s="113"/>
      <c r="K143" s="79"/>
      <c r="L143" s="78"/>
    </row>
    <row r="144" spans="1:12" ht="22.5" x14ac:dyDescent="0.2">
      <c r="A144" s="1" t="s">
        <v>7</v>
      </c>
      <c r="B144" s="111"/>
      <c r="C144" s="112"/>
      <c r="D144" s="112"/>
      <c r="E144" s="112"/>
      <c r="F144" s="87" t="s">
        <v>214</v>
      </c>
      <c r="G144" s="114"/>
      <c r="H144" s="113"/>
      <c r="I144" s="113"/>
      <c r="J144" s="113"/>
      <c r="K144" s="79"/>
      <c r="L144" s="78"/>
    </row>
    <row r="145" spans="1:12" x14ac:dyDescent="0.2">
      <c r="A145" s="1" t="s">
        <v>8</v>
      </c>
      <c r="B145" s="111"/>
      <c r="C145" s="112"/>
      <c r="D145" s="112"/>
      <c r="E145" s="112"/>
      <c r="F145" s="87" t="s">
        <v>123</v>
      </c>
      <c r="G145" s="114"/>
      <c r="H145" s="113"/>
      <c r="I145" s="113"/>
      <c r="J145" s="113"/>
      <c r="K145" s="79"/>
      <c r="L145" s="78"/>
    </row>
    <row r="146" spans="1:12" x14ac:dyDescent="0.2">
      <c r="A146" s="1"/>
      <c r="B146" s="115"/>
      <c r="C146" s="116"/>
      <c r="D146" s="116"/>
      <c r="E146" s="116"/>
      <c r="F146" s="116"/>
      <c r="G146" s="117"/>
      <c r="H146" s="118"/>
      <c r="I146" s="118"/>
      <c r="J146" s="118"/>
      <c r="K146" s="80"/>
      <c r="L146" s="81"/>
    </row>
    <row r="147" spans="1:12" ht="22.5" x14ac:dyDescent="0.2">
      <c r="A147" s="1" t="s">
        <v>102</v>
      </c>
      <c r="B147" s="119"/>
      <c r="C147" s="120" t="s">
        <v>280</v>
      </c>
      <c r="D147" s="120"/>
      <c r="E147" s="120"/>
      <c r="F147" s="120" t="s">
        <v>203</v>
      </c>
      <c r="G147" s="121"/>
      <c r="H147" s="122"/>
      <c r="I147" s="122"/>
      <c r="J147" s="122">
        <f>SUBTOTAL(9,J126:J146)</f>
        <v>0</v>
      </c>
      <c r="K147" s="85"/>
      <c r="L147" s="86">
        <f>SUBTOTAL(9,L126:L146)</f>
        <v>0</v>
      </c>
    </row>
    <row r="148" spans="1:12" ht="12" thickBot="1" x14ac:dyDescent="0.25">
      <c r="A148" s="1"/>
      <c r="B148" s="123"/>
      <c r="C148" s="124"/>
      <c r="D148" s="124"/>
      <c r="E148" s="124"/>
      <c r="F148" s="124"/>
      <c r="G148" s="125"/>
      <c r="H148" s="126"/>
      <c r="I148" s="127"/>
      <c r="J148" s="126"/>
      <c r="K148" s="76"/>
      <c r="L148" s="76"/>
    </row>
    <row r="149" spans="1:12" x14ac:dyDescent="0.2">
      <c r="A149" s="1" t="s">
        <v>114</v>
      </c>
      <c r="B149" s="105" t="s">
        <v>115</v>
      </c>
      <c r="C149" s="106" t="s">
        <v>215</v>
      </c>
      <c r="D149" s="106"/>
      <c r="E149" s="106"/>
      <c r="F149" s="106" t="s">
        <v>216</v>
      </c>
      <c r="G149" s="128"/>
      <c r="H149" s="107"/>
      <c r="I149" s="107"/>
      <c r="J149" s="107"/>
      <c r="K149" s="82"/>
      <c r="L149" s="83"/>
    </row>
    <row r="150" spans="1:12" ht="22.5" x14ac:dyDescent="0.2">
      <c r="A150" s="1" t="s">
        <v>118</v>
      </c>
      <c r="B150" s="108">
        <v>16</v>
      </c>
      <c r="C150" s="109" t="s">
        <v>217</v>
      </c>
      <c r="D150" s="109"/>
      <c r="E150" s="109" t="s">
        <v>120</v>
      </c>
      <c r="F150" s="87" t="s">
        <v>218</v>
      </c>
      <c r="G150" s="129" t="s">
        <v>155</v>
      </c>
      <c r="H150" s="110">
        <v>708.92</v>
      </c>
      <c r="I150" s="110"/>
      <c r="J150" s="110" t="str">
        <f>IF(ISNUMBER(I150),ROUND(H150*I150,3),"")</f>
        <v/>
      </c>
      <c r="K150" s="84"/>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219</v>
      </c>
      <c r="G152" s="114"/>
      <c r="H152" s="113"/>
      <c r="I152" s="113"/>
      <c r="J152" s="113"/>
      <c r="K152" s="79"/>
      <c r="L152" s="78"/>
    </row>
    <row r="153" spans="1:12" x14ac:dyDescent="0.2">
      <c r="A153" s="1" t="s">
        <v>8</v>
      </c>
      <c r="B153" s="111"/>
      <c r="C153" s="112"/>
      <c r="D153" s="112"/>
      <c r="E153" s="112"/>
      <c r="F153" s="87" t="s">
        <v>123</v>
      </c>
      <c r="G153" s="114"/>
      <c r="H153" s="113"/>
      <c r="I153" s="113"/>
      <c r="J153" s="113"/>
      <c r="K153" s="79"/>
      <c r="L153" s="78"/>
    </row>
    <row r="154" spans="1:12" ht="22.5" x14ac:dyDescent="0.2">
      <c r="A154" s="1" t="s">
        <v>118</v>
      </c>
      <c r="B154" s="108">
        <v>17</v>
      </c>
      <c r="C154" s="109" t="s">
        <v>204</v>
      </c>
      <c r="D154" s="109"/>
      <c r="E154" s="109" t="s">
        <v>120</v>
      </c>
      <c r="F154" s="87" t="s">
        <v>205</v>
      </c>
      <c r="G154" s="129" t="s">
        <v>155</v>
      </c>
      <c r="H154" s="110">
        <v>60.408999999999999</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220</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08">
        <v>18</v>
      </c>
      <c r="C158" s="174" t="s">
        <v>286</v>
      </c>
      <c r="D158" s="109"/>
      <c r="E158" s="109" t="s">
        <v>120</v>
      </c>
      <c r="F158" s="173" t="s">
        <v>287</v>
      </c>
      <c r="G158" s="129" t="s">
        <v>207</v>
      </c>
      <c r="H158" s="172">
        <v>1389.4069999999999</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173" t="s">
        <v>289</v>
      </c>
      <c r="G160" s="114"/>
      <c r="H160" s="113"/>
      <c r="I160" s="113"/>
      <c r="J160" s="113"/>
      <c r="K160" s="79"/>
      <c r="L160" s="78"/>
    </row>
    <row r="161" spans="1:12" x14ac:dyDescent="0.2">
      <c r="A161" s="1" t="s">
        <v>8</v>
      </c>
      <c r="B161" s="111"/>
      <c r="C161" s="112"/>
      <c r="D161" s="112"/>
      <c r="E161" s="112"/>
      <c r="F161" s="87" t="s">
        <v>123</v>
      </c>
      <c r="G161" s="114"/>
      <c r="H161" s="113"/>
      <c r="I161" s="113"/>
      <c r="J161" s="113"/>
      <c r="K161" s="79"/>
      <c r="L161" s="78"/>
    </row>
    <row r="162" spans="1:12" ht="22.5" x14ac:dyDescent="0.2">
      <c r="A162" s="214" t="s">
        <v>118</v>
      </c>
      <c r="B162" s="215">
        <v>102</v>
      </c>
      <c r="C162" s="174" t="s">
        <v>294</v>
      </c>
      <c r="D162" s="174"/>
      <c r="E162" s="174" t="s">
        <v>120</v>
      </c>
      <c r="F162" s="173" t="s">
        <v>295</v>
      </c>
      <c r="G162" s="216" t="s">
        <v>207</v>
      </c>
      <c r="H162" s="172">
        <v>779.27599999999995</v>
      </c>
      <c r="I162" s="172"/>
      <c r="J162" s="172" t="str">
        <f>IF(ISNUMBER(I162),ROUND(H162*I162,3),"")</f>
        <v/>
      </c>
      <c r="K162" s="217"/>
      <c r="L162" s="218">
        <f>ROUND(H162*K162,2)</f>
        <v>0</v>
      </c>
    </row>
    <row r="163" spans="1:12" x14ac:dyDescent="0.2">
      <c r="A163" s="214" t="s">
        <v>5</v>
      </c>
      <c r="B163" s="219"/>
      <c r="C163" s="220"/>
      <c r="D163" s="220"/>
      <c r="E163" s="220"/>
      <c r="F163" s="173"/>
      <c r="G163" s="221"/>
      <c r="H163" s="222"/>
      <c r="I163" s="222"/>
      <c r="J163" s="222"/>
      <c r="K163" s="223"/>
      <c r="L163" s="224"/>
    </row>
    <row r="164" spans="1:12" ht="22.5" x14ac:dyDescent="0.2">
      <c r="A164" s="214" t="s">
        <v>7</v>
      </c>
      <c r="B164" s="219"/>
      <c r="C164" s="220"/>
      <c r="D164" s="220"/>
      <c r="E164" s="220"/>
      <c r="F164" s="173" t="s">
        <v>297</v>
      </c>
      <c r="G164" s="221"/>
      <c r="H164" s="222"/>
      <c r="I164" s="222"/>
      <c r="J164" s="222"/>
      <c r="K164" s="223"/>
      <c r="L164" s="224"/>
    </row>
    <row r="165" spans="1:12" x14ac:dyDescent="0.2">
      <c r="A165" s="214" t="s">
        <v>8</v>
      </c>
      <c r="B165" s="219"/>
      <c r="C165" s="220"/>
      <c r="D165" s="220"/>
      <c r="E165" s="220"/>
      <c r="F165" s="173" t="s">
        <v>123</v>
      </c>
      <c r="G165" s="221"/>
      <c r="H165" s="222"/>
      <c r="I165" s="222"/>
      <c r="J165" s="222"/>
      <c r="K165" s="223"/>
      <c r="L165" s="224"/>
    </row>
    <row r="166" spans="1:12" ht="22.5" x14ac:dyDescent="0.2">
      <c r="A166" s="1" t="s">
        <v>118</v>
      </c>
      <c r="B166" s="108">
        <v>19</v>
      </c>
      <c r="C166" s="109" t="s">
        <v>221</v>
      </c>
      <c r="D166" s="109"/>
      <c r="E166" s="109" t="s">
        <v>120</v>
      </c>
      <c r="F166" s="87" t="s">
        <v>222</v>
      </c>
      <c r="G166" s="129" t="s">
        <v>160</v>
      </c>
      <c r="H166" s="110">
        <v>95.674000000000007</v>
      </c>
      <c r="I166" s="110"/>
      <c r="J166" s="110" t="str">
        <f>IF(ISNUMBER(I166),ROUND(H166*I166,3),"")</f>
        <v/>
      </c>
      <c r="K166" s="84"/>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223</v>
      </c>
      <c r="G168" s="114"/>
      <c r="H168" s="113"/>
      <c r="I168" s="113"/>
      <c r="J168" s="113"/>
      <c r="K168" s="79"/>
      <c r="L168" s="78"/>
    </row>
    <row r="169" spans="1:12" ht="247.5" x14ac:dyDescent="0.2">
      <c r="A169" s="1" t="s">
        <v>8</v>
      </c>
      <c r="B169" s="111"/>
      <c r="C169" s="112"/>
      <c r="D169" s="112"/>
      <c r="E169" s="112"/>
      <c r="F169" s="87" t="s">
        <v>224</v>
      </c>
      <c r="G169" s="114"/>
      <c r="H169" s="113"/>
      <c r="I169" s="113"/>
      <c r="J169" s="113"/>
      <c r="K169" s="79"/>
      <c r="L169" s="78"/>
    </row>
    <row r="170" spans="1:12" ht="22.5" x14ac:dyDescent="0.2">
      <c r="A170" s="1" t="s">
        <v>118</v>
      </c>
      <c r="B170" s="108">
        <v>20</v>
      </c>
      <c r="C170" s="109" t="s">
        <v>225</v>
      </c>
      <c r="D170" s="109"/>
      <c r="E170" s="109" t="s">
        <v>120</v>
      </c>
      <c r="F170" s="87" t="s">
        <v>226</v>
      </c>
      <c r="G170" s="129" t="s">
        <v>155</v>
      </c>
      <c r="H170" s="110">
        <v>385</v>
      </c>
      <c r="I170" s="110"/>
      <c r="J170" s="110" t="str">
        <f>IF(ISNUMBER(I170),ROUND(H170*I170,3),"")</f>
        <v/>
      </c>
      <c r="K170" s="84"/>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227</v>
      </c>
      <c r="G172" s="114"/>
      <c r="H172" s="113"/>
      <c r="I172" s="113"/>
      <c r="J172" s="113"/>
      <c r="K172" s="79"/>
      <c r="L172" s="78"/>
    </row>
    <row r="173" spans="1:12" x14ac:dyDescent="0.2">
      <c r="A173" s="1" t="s">
        <v>8</v>
      </c>
      <c r="B173" s="111"/>
      <c r="C173" s="112"/>
      <c r="D173" s="112"/>
      <c r="E173" s="112"/>
      <c r="F173" s="87" t="s">
        <v>123</v>
      </c>
      <c r="G173" s="114"/>
      <c r="H173" s="113"/>
      <c r="I173" s="113"/>
      <c r="J173" s="113"/>
      <c r="K173" s="79"/>
      <c r="L173" s="78"/>
    </row>
    <row r="174" spans="1:12" ht="22.5" x14ac:dyDescent="0.2">
      <c r="A174" s="1" t="s">
        <v>118</v>
      </c>
      <c r="B174" s="108">
        <v>21</v>
      </c>
      <c r="C174" s="109" t="s">
        <v>228</v>
      </c>
      <c r="D174" s="109"/>
      <c r="E174" s="109" t="s">
        <v>120</v>
      </c>
      <c r="F174" s="87" t="s">
        <v>229</v>
      </c>
      <c r="G174" s="129" t="s">
        <v>160</v>
      </c>
      <c r="H174" s="110">
        <v>579.19799999999998</v>
      </c>
      <c r="I174" s="110"/>
      <c r="J174" s="110" t="str">
        <f>IF(ISNUMBER(I174),ROUND(H174*I174,3),"")</f>
        <v/>
      </c>
      <c r="K174" s="84"/>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230</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22</v>
      </c>
      <c r="C178" s="109" t="s">
        <v>231</v>
      </c>
      <c r="D178" s="109"/>
      <c r="E178" s="109" t="s">
        <v>120</v>
      </c>
      <c r="F178" s="87" t="s">
        <v>232</v>
      </c>
      <c r="G178" s="129" t="s">
        <v>160</v>
      </c>
      <c r="H178" s="110">
        <v>624.87099999999998</v>
      </c>
      <c r="I178" s="110"/>
      <c r="J178" s="110" t="str">
        <f>IF(ISNUMBER(I178),ROUND(H178*I178,3),"")</f>
        <v/>
      </c>
      <c r="K178" s="84"/>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233</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ht="22.5" x14ac:dyDescent="0.2">
      <c r="A182" s="1" t="s">
        <v>118</v>
      </c>
      <c r="B182" s="108">
        <v>23</v>
      </c>
      <c r="C182" s="109" t="s">
        <v>234</v>
      </c>
      <c r="D182" s="109"/>
      <c r="E182" s="109" t="s">
        <v>120</v>
      </c>
      <c r="F182" s="87" t="s">
        <v>235</v>
      </c>
      <c r="G182" s="129" t="s">
        <v>138</v>
      </c>
      <c r="H182" s="172">
        <v>3</v>
      </c>
      <c r="I182" s="110"/>
      <c r="J182" s="110" t="str">
        <f>IF(ISNUMBER(I182),ROUND(H182*I182,3),"")</f>
        <v/>
      </c>
      <c r="K182" s="84"/>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173" t="s">
        <v>290</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ht="22.5" x14ac:dyDescent="0.2">
      <c r="A186" s="1" t="s">
        <v>118</v>
      </c>
      <c r="B186" s="108">
        <v>24</v>
      </c>
      <c r="C186" s="109" t="s">
        <v>236</v>
      </c>
      <c r="D186" s="109"/>
      <c r="E186" s="109" t="s">
        <v>120</v>
      </c>
      <c r="F186" s="87" t="s">
        <v>237</v>
      </c>
      <c r="G186" s="129" t="s">
        <v>138</v>
      </c>
      <c r="H186" s="172">
        <v>1</v>
      </c>
      <c r="I186" s="110"/>
      <c r="J186" s="110" t="str">
        <f>IF(ISNUMBER(I186),ROUND(H186*I186,3),"")</f>
        <v/>
      </c>
      <c r="K186" s="84"/>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173" t="s">
        <v>291</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25</v>
      </c>
      <c r="C190" s="109" t="s">
        <v>238</v>
      </c>
      <c r="D190" s="109"/>
      <c r="E190" s="109" t="s">
        <v>120</v>
      </c>
      <c r="F190" s="87" t="s">
        <v>239</v>
      </c>
      <c r="G190" s="129" t="s">
        <v>138</v>
      </c>
      <c r="H190" s="172">
        <v>3</v>
      </c>
      <c r="I190" s="110"/>
      <c r="J190" s="110" t="str">
        <f>IF(ISNUMBER(I190),ROUND(H190*I190,3),"")</f>
        <v/>
      </c>
      <c r="K190" s="84"/>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173" t="s">
        <v>292</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26</v>
      </c>
      <c r="C194" s="109" t="s">
        <v>240</v>
      </c>
      <c r="D194" s="109"/>
      <c r="E194" s="109" t="s">
        <v>120</v>
      </c>
      <c r="F194" s="87" t="s">
        <v>241</v>
      </c>
      <c r="G194" s="129" t="s">
        <v>138</v>
      </c>
      <c r="H194" s="172">
        <v>3</v>
      </c>
      <c r="I194" s="110"/>
      <c r="J194" s="110" t="str">
        <f>IF(ISNUMBER(I194),ROUND(H194*I194,3),"")</f>
        <v/>
      </c>
      <c r="K194" s="84"/>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173" t="s">
        <v>292</v>
      </c>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27</v>
      </c>
      <c r="C198" s="109" t="s">
        <v>242</v>
      </c>
      <c r="D198" s="109"/>
      <c r="E198" s="109" t="s">
        <v>120</v>
      </c>
      <c r="F198" s="87" t="s">
        <v>243</v>
      </c>
      <c r="G198" s="129" t="s">
        <v>138</v>
      </c>
      <c r="H198" s="172">
        <v>3</v>
      </c>
      <c r="I198" s="110"/>
      <c r="J198" s="110" t="str">
        <f>IF(ISNUMBER(I198),ROUND(H198*I198,3),"")</f>
        <v/>
      </c>
      <c r="K198" s="84"/>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173" t="s">
        <v>292</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28</v>
      </c>
      <c r="C202" s="109" t="s">
        <v>244</v>
      </c>
      <c r="D202" s="109"/>
      <c r="E202" s="109" t="s">
        <v>120</v>
      </c>
      <c r="F202" s="87" t="s">
        <v>245</v>
      </c>
      <c r="G202" s="129" t="s">
        <v>138</v>
      </c>
      <c r="H202" s="172">
        <v>3</v>
      </c>
      <c r="I202" s="110"/>
      <c r="J202" s="110" t="str">
        <f>IF(ISNUMBER(I202),ROUND(H202*I202,3),"")</f>
        <v/>
      </c>
      <c r="K202" s="84"/>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173" t="s">
        <v>293</v>
      </c>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29</v>
      </c>
      <c r="C206" s="109" t="s">
        <v>208</v>
      </c>
      <c r="D206" s="109"/>
      <c r="E206" s="109" t="s">
        <v>120</v>
      </c>
      <c r="F206" s="87" t="s">
        <v>209</v>
      </c>
      <c r="G206" s="129" t="s">
        <v>160</v>
      </c>
      <c r="H206" s="110">
        <v>191.16800000000001</v>
      </c>
      <c r="I206" s="110"/>
      <c r="J206" s="110" t="str">
        <f>IF(ISNUMBER(I206),ROUND(H206*I206,3),"")</f>
        <v/>
      </c>
      <c r="K206" s="84"/>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246</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ht="22.5" x14ac:dyDescent="0.2">
      <c r="A210" s="1" t="s">
        <v>118</v>
      </c>
      <c r="B210" s="108">
        <v>30</v>
      </c>
      <c r="C210" s="109" t="s">
        <v>247</v>
      </c>
      <c r="D210" s="109"/>
      <c r="E210" s="109" t="s">
        <v>120</v>
      </c>
      <c r="F210" s="87" t="s">
        <v>248</v>
      </c>
      <c r="G210" s="129" t="s">
        <v>160</v>
      </c>
      <c r="H210" s="110">
        <v>175.012</v>
      </c>
      <c r="I210" s="110"/>
      <c r="J210" s="110" t="str">
        <f>IF(ISNUMBER(I210),ROUND(H210*I210,3),"")</f>
        <v/>
      </c>
      <c r="K210" s="84"/>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249</v>
      </c>
      <c r="G212" s="114"/>
      <c r="H212" s="113"/>
      <c r="I212" s="113"/>
      <c r="J212" s="113"/>
      <c r="K212" s="79"/>
      <c r="L212" s="78"/>
    </row>
    <row r="213" spans="1:12" x14ac:dyDescent="0.2">
      <c r="A213" s="1" t="s">
        <v>8</v>
      </c>
      <c r="B213" s="111"/>
      <c r="C213" s="112"/>
      <c r="D213" s="112"/>
      <c r="E213" s="112"/>
      <c r="F213" s="87" t="s">
        <v>123</v>
      </c>
      <c r="G213" s="114"/>
      <c r="H213" s="113"/>
      <c r="I213" s="113"/>
      <c r="J213" s="113"/>
      <c r="K213" s="79"/>
      <c r="L213" s="78"/>
    </row>
    <row r="214" spans="1:12" ht="22.5" x14ac:dyDescent="0.2">
      <c r="A214" s="1" t="s">
        <v>118</v>
      </c>
      <c r="B214" s="108">
        <v>31</v>
      </c>
      <c r="C214" s="109" t="s">
        <v>250</v>
      </c>
      <c r="D214" s="109"/>
      <c r="E214" s="109" t="s">
        <v>120</v>
      </c>
      <c r="F214" s="87" t="s">
        <v>251</v>
      </c>
      <c r="G214" s="129" t="s">
        <v>138</v>
      </c>
      <c r="H214" s="110">
        <v>204</v>
      </c>
      <c r="I214" s="110"/>
      <c r="J214" s="110" t="str">
        <f>IF(ISNUMBER(I214),ROUND(H214*I214,3),"")</f>
        <v/>
      </c>
      <c r="K214" s="84"/>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252</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32</v>
      </c>
      <c r="C218" s="109" t="s">
        <v>253</v>
      </c>
      <c r="D218" s="109"/>
      <c r="E218" s="109" t="s">
        <v>120</v>
      </c>
      <c r="F218" s="87" t="s">
        <v>254</v>
      </c>
      <c r="G218" s="129" t="s">
        <v>160</v>
      </c>
      <c r="H218" s="110">
        <v>1289.2560000000001</v>
      </c>
      <c r="I218" s="110"/>
      <c r="J218" s="110" t="str">
        <f>IF(ISNUMBER(I218),ROUND(H218*I218,3),"")</f>
        <v/>
      </c>
      <c r="K218" s="84"/>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255</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33</v>
      </c>
      <c r="C222" s="109" t="s">
        <v>153</v>
      </c>
      <c r="D222" s="109"/>
      <c r="E222" s="109" t="s">
        <v>120</v>
      </c>
      <c r="F222" s="87" t="s">
        <v>154</v>
      </c>
      <c r="G222" s="129" t="s">
        <v>155</v>
      </c>
      <c r="H222" s="110">
        <v>264.40899999999999</v>
      </c>
      <c r="I222" s="110"/>
      <c r="J222" s="110" t="str">
        <f>IF(ISNUMBER(I222),ROUND(H222*I222,3),"")</f>
        <v/>
      </c>
      <c r="K222" s="84"/>
      <c r="L222" s="77">
        <f>ROUND(H222*K222,2)</f>
        <v>0</v>
      </c>
    </row>
    <row r="223" spans="1:12" x14ac:dyDescent="0.2">
      <c r="A223" s="1" t="s">
        <v>5</v>
      </c>
      <c r="B223" s="111"/>
      <c r="C223" s="112"/>
      <c r="D223" s="112"/>
      <c r="E223" s="112"/>
      <c r="F223" s="87"/>
      <c r="G223" s="114"/>
      <c r="H223" s="113"/>
      <c r="I223" s="113"/>
      <c r="J223" s="113"/>
      <c r="K223" s="79"/>
      <c r="L223" s="78"/>
    </row>
    <row r="224" spans="1:12" ht="22.5" x14ac:dyDescent="0.2">
      <c r="A224" s="1" t="s">
        <v>7</v>
      </c>
      <c r="B224" s="111"/>
      <c r="C224" s="112"/>
      <c r="D224" s="112"/>
      <c r="E224" s="112"/>
      <c r="F224" s="87" t="s">
        <v>256</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34</v>
      </c>
      <c r="C226" s="109" t="s">
        <v>257</v>
      </c>
      <c r="D226" s="109"/>
      <c r="E226" s="109" t="s">
        <v>120</v>
      </c>
      <c r="F226" s="87" t="s">
        <v>258</v>
      </c>
      <c r="G226" s="129" t="s">
        <v>160</v>
      </c>
      <c r="H226" s="110">
        <v>148</v>
      </c>
      <c r="I226" s="110"/>
      <c r="J226" s="110" t="str">
        <f>IF(ISNUMBER(I226),ROUND(H226*I226,3),"")</f>
        <v/>
      </c>
      <c r="K226" s="84"/>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259</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08">
        <v>35</v>
      </c>
      <c r="C230" s="109" t="s">
        <v>260</v>
      </c>
      <c r="D230" s="109"/>
      <c r="E230" s="109" t="s">
        <v>120</v>
      </c>
      <c r="F230" s="87" t="s">
        <v>261</v>
      </c>
      <c r="G230" s="129" t="s">
        <v>160</v>
      </c>
      <c r="H230" s="110">
        <v>69</v>
      </c>
      <c r="I230" s="110"/>
      <c r="J230" s="110" t="str">
        <f>IF(ISNUMBER(I230),ROUND(H230*I230,3),"")</f>
        <v/>
      </c>
      <c r="K230" s="84"/>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262</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ht="22.5" x14ac:dyDescent="0.2">
      <c r="A234" s="1" t="s">
        <v>118</v>
      </c>
      <c r="B234" s="108">
        <v>36</v>
      </c>
      <c r="C234" s="109" t="s">
        <v>263</v>
      </c>
      <c r="D234" s="109"/>
      <c r="E234" s="109" t="s">
        <v>120</v>
      </c>
      <c r="F234" s="87" t="s">
        <v>264</v>
      </c>
      <c r="G234" s="129" t="s">
        <v>138</v>
      </c>
      <c r="H234" s="110">
        <v>16</v>
      </c>
      <c r="I234" s="110"/>
      <c r="J234" s="110" t="str">
        <f>IF(ISNUMBER(I234),ROUND(H234*I234,3),"")</f>
        <v/>
      </c>
      <c r="K234" s="84"/>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265</v>
      </c>
      <c r="G236" s="114"/>
      <c r="H236" s="113"/>
      <c r="I236" s="113"/>
      <c r="J236" s="113"/>
      <c r="K236" s="79"/>
      <c r="L236" s="78"/>
    </row>
    <row r="237" spans="1:12" x14ac:dyDescent="0.2">
      <c r="A237" s="1" t="s">
        <v>8</v>
      </c>
      <c r="B237" s="111"/>
      <c r="C237" s="112"/>
      <c r="D237" s="112"/>
      <c r="E237" s="112"/>
      <c r="F237" s="87" t="s">
        <v>123</v>
      </c>
      <c r="G237" s="114"/>
      <c r="H237" s="113"/>
      <c r="I237" s="113"/>
      <c r="J237" s="113"/>
      <c r="K237" s="79"/>
      <c r="L237" s="78"/>
    </row>
    <row r="238" spans="1:12" ht="22.5" x14ac:dyDescent="0.2">
      <c r="A238" s="1" t="s">
        <v>118</v>
      </c>
      <c r="B238" s="108">
        <v>43</v>
      </c>
      <c r="C238" s="109" t="s">
        <v>266</v>
      </c>
      <c r="D238" s="109"/>
      <c r="E238" s="109" t="s">
        <v>120</v>
      </c>
      <c r="F238" s="87" t="s">
        <v>267</v>
      </c>
      <c r="G238" s="129" t="s">
        <v>138</v>
      </c>
      <c r="H238" s="110">
        <v>504</v>
      </c>
      <c r="I238" s="110"/>
      <c r="J238" s="110" t="str">
        <f>IF(ISNUMBER(I238),ROUND(H238*I238,3),"")</f>
        <v/>
      </c>
      <c r="K238" s="84"/>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268</v>
      </c>
      <c r="G240" s="114"/>
      <c r="H240" s="113"/>
      <c r="I240" s="113"/>
      <c r="J240" s="113"/>
      <c r="K240" s="79"/>
      <c r="L240" s="78"/>
    </row>
    <row r="241" spans="1:12" x14ac:dyDescent="0.2">
      <c r="A241" s="1" t="s">
        <v>8</v>
      </c>
      <c r="B241" s="111"/>
      <c r="C241" s="112"/>
      <c r="D241" s="112"/>
      <c r="E241" s="112"/>
      <c r="F241" s="87" t="s">
        <v>123</v>
      </c>
      <c r="G241" s="114"/>
      <c r="H241" s="113"/>
      <c r="I241" s="113"/>
      <c r="J241" s="113"/>
      <c r="K241" s="79"/>
      <c r="L241" s="78"/>
    </row>
    <row r="242" spans="1:12" ht="22.5" x14ac:dyDescent="0.2">
      <c r="A242" s="1" t="s">
        <v>118</v>
      </c>
      <c r="B242" s="108">
        <v>44</v>
      </c>
      <c r="C242" s="109" t="s">
        <v>269</v>
      </c>
      <c r="D242" s="109"/>
      <c r="E242" s="109" t="s">
        <v>120</v>
      </c>
      <c r="F242" s="87" t="s">
        <v>270</v>
      </c>
      <c r="G242" s="129" t="s">
        <v>138</v>
      </c>
      <c r="H242" s="110">
        <v>28</v>
      </c>
      <c r="I242" s="110"/>
      <c r="J242" s="110" t="str">
        <f>IF(ISNUMBER(I242),ROUND(H242*I242,3),"")</f>
        <v/>
      </c>
      <c r="K242" s="84"/>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271</v>
      </c>
      <c r="G244" s="114"/>
      <c r="H244" s="113"/>
      <c r="I244" s="113"/>
      <c r="J244" s="113"/>
      <c r="K244" s="79"/>
      <c r="L244" s="78"/>
    </row>
    <row r="245" spans="1:12" x14ac:dyDescent="0.2">
      <c r="A245" s="1" t="s">
        <v>8</v>
      </c>
      <c r="B245" s="111"/>
      <c r="C245" s="112"/>
      <c r="D245" s="112"/>
      <c r="E245" s="112"/>
      <c r="F245" s="87" t="s">
        <v>123</v>
      </c>
      <c r="G245" s="114"/>
      <c r="H245" s="113"/>
      <c r="I245" s="113"/>
      <c r="J245" s="113"/>
      <c r="K245" s="79"/>
      <c r="L245" s="78"/>
    </row>
    <row r="246" spans="1:12" ht="22.5" x14ac:dyDescent="0.2">
      <c r="A246" s="1" t="s">
        <v>118</v>
      </c>
      <c r="B246" s="108">
        <v>45</v>
      </c>
      <c r="C246" s="109" t="s">
        <v>272</v>
      </c>
      <c r="D246" s="109"/>
      <c r="E246" s="109" t="s">
        <v>120</v>
      </c>
      <c r="F246" s="87" t="s">
        <v>273</v>
      </c>
      <c r="G246" s="129" t="s">
        <v>138</v>
      </c>
      <c r="H246" s="110">
        <v>56</v>
      </c>
      <c r="I246" s="110"/>
      <c r="J246" s="110" t="str">
        <f>IF(ISNUMBER(I246),ROUND(H246*I246,3),"")</f>
        <v/>
      </c>
      <c r="K246" s="84"/>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274</v>
      </c>
      <c r="G248" s="114"/>
      <c r="H248" s="113"/>
      <c r="I248" s="113"/>
      <c r="J248" s="113"/>
      <c r="K248" s="79"/>
      <c r="L248" s="78"/>
    </row>
    <row r="249" spans="1:12" x14ac:dyDescent="0.2">
      <c r="A249" s="1" t="s">
        <v>8</v>
      </c>
      <c r="B249" s="111"/>
      <c r="C249" s="112"/>
      <c r="D249" s="112"/>
      <c r="E249" s="112"/>
      <c r="F249" s="87" t="s">
        <v>123</v>
      </c>
      <c r="G249" s="114"/>
      <c r="H249" s="113"/>
      <c r="I249" s="113"/>
      <c r="J249" s="113"/>
      <c r="K249" s="79"/>
      <c r="L249" s="78"/>
    </row>
    <row r="250" spans="1:12" x14ac:dyDescent="0.2">
      <c r="A250" s="1"/>
      <c r="B250" s="130"/>
      <c r="C250" s="131"/>
      <c r="D250" s="131"/>
      <c r="E250" s="131"/>
      <c r="F250" s="131"/>
      <c r="G250" s="132"/>
      <c r="H250" s="133"/>
      <c r="I250" s="133"/>
      <c r="J250" s="133"/>
      <c r="K250" s="89"/>
      <c r="L250" s="90"/>
    </row>
    <row r="251" spans="1:12" ht="22.5" x14ac:dyDescent="0.2">
      <c r="A251" s="1" t="s">
        <v>102</v>
      </c>
      <c r="B251" s="119"/>
      <c r="C251" s="120" t="s">
        <v>281</v>
      </c>
      <c r="D251" s="120"/>
      <c r="E251" s="120"/>
      <c r="F251" s="120" t="s">
        <v>216</v>
      </c>
      <c r="G251" s="121"/>
      <c r="H251" s="122"/>
      <c r="I251" s="122"/>
      <c r="J251" s="122">
        <f>SUBTOTAL(9,J150:J250)</f>
        <v>0</v>
      </c>
      <c r="K251" s="85"/>
      <c r="L251" s="86">
        <f>SUBTOTAL(9,L150:L250)</f>
        <v>0</v>
      </c>
    </row>
    <row r="252" spans="1:12" x14ac:dyDescent="0.2">
      <c r="A252" s="1"/>
      <c r="B252" s="134"/>
      <c r="C252" s="135"/>
      <c r="D252" s="135"/>
      <c r="E252" s="135"/>
      <c r="F252" s="135"/>
      <c r="G252" s="136"/>
      <c r="H252" s="137"/>
      <c r="I252" s="138"/>
      <c r="J252" s="137"/>
      <c r="K252" s="88"/>
      <c r="L252" s="88"/>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8"/>
      <c r="E1109" s="144"/>
      <c r="F1109" s="144"/>
      <c r="G1109" s="145"/>
      <c r="H1109" s="146"/>
      <c r="I1109" s="147"/>
      <c r="J1109" s="146"/>
      <c r="K1109" s="73"/>
      <c r="L1109" s="74"/>
    </row>
    <row r="1110" spans="3:12" x14ac:dyDescent="0.2">
      <c r="K1110" s="62"/>
    </row>
  </sheetData>
  <sheetProtection formatCells="0" formatColumns="0" formatRows="0" insertColumns="0" insertRows="0" deleteColumns="0" deleteRows="0" sort="0" autoFilter="0"/>
  <autoFilter ref="A10:N253">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36" min="1" max="11" man="1"/>
    <brk id="57" min="1" max="11" man="1"/>
    <brk id="73" min="1" max="11" man="1"/>
    <brk id="77" min="1" max="11" man="1"/>
    <brk id="81" min="1" max="11" man="1"/>
    <brk id="129" min="1" max="11" man="1"/>
    <brk id="165" min="1" max="11" man="1"/>
    <brk id="169" min="1" max="11" man="1"/>
    <brk id="22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2019-03-13T12:38:16Z</cp:lastPrinted>
  <dcterms:created xsi:type="dcterms:W3CDTF">2015-03-16T09:47:49Z</dcterms:created>
  <dcterms:modified xsi:type="dcterms:W3CDTF">2019-05-27T07:28:11Z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