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 01 - Oprava a údr - PS..." sheetId="2" r:id="rId2"/>
    <sheet name="PS 02 - Oprava a údr - PS..." sheetId="3" r:id="rId3"/>
    <sheet name="SO02 - VRN - SO02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 01 - Oprava a údr - PS...'!$C$81:$K$112</definedName>
    <definedName name="_xlnm.Print_Area" localSheetId="1">'PS 01 - Oprava a údr - PS...'!$C$4:$J$39,'PS 01 - Oprava a údr - PS...'!$C$45:$J$63,'PS 01 - Oprava a údr - PS...'!$C$69:$K$112</definedName>
    <definedName name="_xlnm.Print_Titles" localSheetId="1">'PS 01 - Oprava a údr - PS...'!$81:$81</definedName>
    <definedName name="_xlnm._FilterDatabase" localSheetId="2" hidden="1">'PS 02 - Oprava a údr - PS...'!$C$80:$K$153</definedName>
    <definedName name="_xlnm.Print_Area" localSheetId="2">'PS 02 - Oprava a údr - PS...'!$C$4:$J$39,'PS 02 - Oprava a údr - PS...'!$C$45:$J$62,'PS 02 - Oprava a údr - PS...'!$C$68:$K$153</definedName>
    <definedName name="_xlnm.Print_Titles" localSheetId="2">'PS 02 - Oprava a údr - PS...'!$80:$80</definedName>
    <definedName name="_xlnm._FilterDatabase" localSheetId="3" hidden="1">'SO02 - VRN - SO02 - VRN'!$C$80:$K$88</definedName>
    <definedName name="_xlnm.Print_Area" localSheetId="3">'SO02 - VRN - SO02 - VRN'!$C$4:$J$39,'SO02 - VRN - SO02 - VRN'!$C$45:$J$62,'SO02 - VRN - SO02 - VRN'!$C$68:$K$88</definedName>
    <definedName name="_xlnm.Print_Titles" localSheetId="3">'SO02 - VRN - SO02 - VRN'!$80:$80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7"/>
  <c i="1" r="BD57"/>
  <c i="4" r="BH84"/>
  <c r="F36"/>
  <c i="1" r="BC57"/>
  <c i="4" r="BG84"/>
  <c r="F35"/>
  <c i="1" r="BB57"/>
  <c i="4" r="BF84"/>
  <c r="J34"/>
  <c i="1" r="AW57"/>
  <c i="4" r="F34"/>
  <c i="1" r="BA57"/>
  <c i="4" r="T84"/>
  <c r="T83"/>
  <c r="T82"/>
  <c r="T81"/>
  <c r="R84"/>
  <c r="R83"/>
  <c r="R82"/>
  <c r="R81"/>
  <c r="P84"/>
  <c r="P83"/>
  <c r="P82"/>
  <c r="P81"/>
  <c i="1" r="AU57"/>
  <c i="4" r="BK84"/>
  <c r="BK83"/>
  <c r="J83"/>
  <c r="BK82"/>
  <c r="J82"/>
  <c r="BK81"/>
  <c r="J81"/>
  <c r="J59"/>
  <c r="J30"/>
  <c i="1" r="AG57"/>
  <c i="4" r="J84"/>
  <c r="BE84"/>
  <c r="J33"/>
  <c i="1" r="AV57"/>
  <c i="4" r="F33"/>
  <c i="1" r="AZ57"/>
  <c i="4" r="J61"/>
  <c r="J60"/>
  <c r="F75"/>
  <c r="E73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5"/>
  <c r="E15"/>
  <c r="F77"/>
  <c r="F54"/>
  <c r="J14"/>
  <c r="J12"/>
  <c r="J75"/>
  <c r="J52"/>
  <c r="E7"/>
  <c r="E71"/>
  <c r="E48"/>
  <c i="3" r="J37"/>
  <c r="J36"/>
  <c i="1" r="AY56"/>
  <c i="3" r="J35"/>
  <c i="1" r="AX56"/>
  <c i="3"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E84"/>
  <c r="J33"/>
  <c i="1" r="AV56"/>
  <c i="3" r="F33"/>
  <c i="1" r="AZ56"/>
  <c i="3" r="J61"/>
  <c r="J60"/>
  <c r="F75"/>
  <c r="E73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5"/>
  <c r="E15"/>
  <c r="F77"/>
  <c r="F54"/>
  <c r="J14"/>
  <c r="J12"/>
  <c r="J75"/>
  <c r="J52"/>
  <c r="E7"/>
  <c r="E71"/>
  <c r="E48"/>
  <c i="2" r="J37"/>
  <c r="J36"/>
  <c i="1" r="AY55"/>
  <c i="2" r="J35"/>
  <c i="1" r="AX55"/>
  <c i="2"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T98"/>
  <c r="R99"/>
  <c r="R98"/>
  <c r="P99"/>
  <c r="P98"/>
  <c r="BK99"/>
  <c r="BK98"/>
  <c r="J98"/>
  <c r="J99"/>
  <c r="BE99"/>
  <c r="J62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7"/>
  <c i="1" r="BD55"/>
  <c i="2" r="BH85"/>
  <c r="F36"/>
  <c i="1" r="BC55"/>
  <c i="2" r="BG85"/>
  <c r="F35"/>
  <c i="1" r="BB55"/>
  <c i="2" r="BF85"/>
  <c r="J34"/>
  <c i="1" r="AW55"/>
  <c i="2" r="F34"/>
  <c i="1" r="BA55"/>
  <c i="2" r="T85"/>
  <c r="T84"/>
  <c r="T83"/>
  <c r="T82"/>
  <c r="R85"/>
  <c r="R84"/>
  <c r="R83"/>
  <c r="R82"/>
  <c r="P85"/>
  <c r="P84"/>
  <c r="P83"/>
  <c r="P82"/>
  <c i="1" r="AU55"/>
  <c i="2" r="BK85"/>
  <c r="BK84"/>
  <c r="J84"/>
  <c r="BK83"/>
  <c r="J83"/>
  <c r="BK82"/>
  <c r="J82"/>
  <c r="J59"/>
  <c r="J30"/>
  <c i="1" r="AG55"/>
  <c i="2" r="J85"/>
  <c r="BE85"/>
  <c r="J33"/>
  <c i="1" r="AV55"/>
  <c i="2" r="F33"/>
  <c i="1" r="AZ55"/>
  <c i="2" r="J61"/>
  <c r="J60"/>
  <c r="F76"/>
  <c r="E74"/>
  <c r="F52"/>
  <c r="E50"/>
  <c r="J39"/>
  <c r="J24"/>
  <c r="E24"/>
  <c r="J79"/>
  <c r="J55"/>
  <c r="J23"/>
  <c r="J21"/>
  <c r="E21"/>
  <c r="J78"/>
  <c r="J54"/>
  <c r="J20"/>
  <c r="J18"/>
  <c r="E18"/>
  <c r="F79"/>
  <c r="F55"/>
  <c r="J17"/>
  <c r="J15"/>
  <c r="E15"/>
  <c r="F78"/>
  <c r="F54"/>
  <c r="J14"/>
  <c r="J12"/>
  <c r="J76"/>
  <c r="J52"/>
  <c r="E7"/>
  <c r="E7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<sst xmlns="http://schemas.openxmlformats.org/spreadsheetml/2006/main">
  <si>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</si>
  <si>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</si>
  <si>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</si>
  <si>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</si>
  <si>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</si>
  <si>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{d939b05f-487b-4ffb-ab2e-02bab1087ec1}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</si>
  <si>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</si>
  <si>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</si>
  <si>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</si>
  <si>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</si>
  <si>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</si>
  <si>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</si>
  <si>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</si>
  <si>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</si>
  <si>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</si>
  <si>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</si>
  <si>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</si>
  <si>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116 - Opravy a údržba skalních zářezů u ST 2019 zadání</t>
  </si>
  <si>
    <t>KSO:</t>
  </si>
  <si>
    <t>CC-CZ:</t>
  </si>
  <si>
    <t>Místo:</t>
  </si>
  <si>
    <t xml:space="preserve"> </t>
  </si>
  <si>
    <t>Datum:</t>
  </si>
  <si>
    <t>29. 3. 2019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</si>
  <si>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</si>
  <si>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</si>
  <si>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</si>
  <si>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</si>
  <si>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</si>
  <si>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</si>
  <si>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</si>
  <si>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</si>
  <si>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</si>
  <si>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Jan Marušák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</si>
  <si>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</si>
  <si>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</si>
  <si>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</si>
  <si>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</si>
  <si>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</si>
  <si>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</si>
  <si>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</si>
  <si>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</si>
  <si>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</si>
  <si>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</si>
  <si>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</si>
  <si>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</si>
  <si>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</si>
  <si>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</si>
  <si>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</si>
  <si>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</si>
  <si>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</si>
  <si>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</si>
  <si>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</si>
  <si>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</si>
  <si>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</si>
  <si>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</si>
  <si>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</si>
  <si>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</si>
  <si>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</si>
  <si>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</si>
  <si>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</si>
  <si>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</si>
  <si>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</si>
  <si>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</si>
  <si>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</si>
  <si>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</si>
  <si>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</si>
  <si>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</si>
  <si>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</si>
  <si>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</si>
  <si>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</si>
  <si>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</si>
  <si>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</si>
  <si>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</si>
  <si>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01 - Oprava a údr</t>
  </si>
  <si>
    <t>PS 01 - Oprava a údržba s...</t>
  </si>
  <si>
    <t>STA</t>
  </si>
  <si>
    <t>1</t>
  </si>
  <si>
    <t>{7b19108d-7c2f-4cca-9f1c-27f358163354}</t>
  </si>
  <si>
    <t>2</t>
  </si>
  <si>
    <t>PS 02 - Oprava a údr</t>
  </si>
  <si>
    <t>PS 02 - Oprava a údržba s...</t>
  </si>
  <si>
    <t>{0fdd98e9-7c5c-4bde-bc5a-56506a41a873}</t>
  </si>
  <si>
    <t>SO02 - VRN</t>
  </si>
  <si>
    <t>{34b53db6-da65-47d0-ac35-9703b0877ed3}</t>
  </si>
  <si>
    <t>KRYCÍ LIST SOUPISU PRACÍ</t>
  </si>
  <si>
    <t>Objekt:</t>
  </si>
  <si>
    <t>PS 01 - Oprava a údr - PS 01 - Oprava a údržba s...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</si>
  <si>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</si>
  <si>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</si>
  <si>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</si>
  <si>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</si>
  <si>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</si>
  <si>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</si>
  <si>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</si>
  <si>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</si>
  <si>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</si>
  <si>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</si>
  <si>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</si>
  <si>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</si>
  <si>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</si>
  <si>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</si>
  <si>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</si>
  <si>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</si>
  <si>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</si>
  <si>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</si>
  <si>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</si>
  <si>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</si>
  <si>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</si>
  <si>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</si>
  <si>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</si>
  <si>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</si>
  <si>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</si>
  <si>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</si>
  <si>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</si>
  <si>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</si>
  <si>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</si>
  <si>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kus</t>
  </si>
  <si>
    <t>Sborník UOŽI 01 2019</t>
  </si>
  <si>
    <t>4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</si>
  <si>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</si>
  <si>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</si>
  <si>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</si>
  <si>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</si>
  <si>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</si>
  <si>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</si>
  <si>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</si>
  <si>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</si>
  <si>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</si>
  <si>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</si>
  <si>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</si>
  <si>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10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</si>
  <si>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</si>
  <si>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</si>
  <si>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</t>
  </si>
  <si>
    <t>7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</si>
  <si>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</si>
  <si>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</si>
  <si>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</si>
  <si>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</si>
  <si>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</si>
  <si>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16</t>
  </si>
  <si>
    <t>9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</si>
  <si>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</si>
  <si>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</si>
  <si>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18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</si>
  <si>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</si>
  <si>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</si>
  <si>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20</t>
  </si>
  <si>
    <t>11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</si>
  <si>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</si>
  <si>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</si>
  <si>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22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</si>
  <si>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</si>
  <si>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</si>
  <si>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24</t>
  </si>
  <si>
    <t>13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</si>
  <si>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</si>
  <si>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</si>
  <si>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26</t>
  </si>
  <si>
    <t>OST</t>
  </si>
  <si>
    <t>Ostatní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</si>
  <si>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</si>
  <si>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</si>
  <si>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</si>
  <si>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512</t>
  </si>
  <si>
    <t>1722467248</t>
  </si>
  <si>
    <t>VV</t>
  </si>
  <si>
    <t>1000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</si>
  <si>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</si>
  <si>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</si>
  <si>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-427109573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</si>
  <si>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</si>
  <si>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</si>
  <si>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1192852060</t>
  </si>
  <si>
    <t>17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</si>
  <si>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</si>
  <si>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</si>
  <si>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-1228518396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</si>
  <si>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</si>
  <si>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</si>
  <si>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1647463838</t>
  </si>
  <si>
    <t>19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</si>
  <si>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</si>
  <si>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</si>
  <si>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-1134066857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</si>
  <si>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</si>
  <si>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</si>
  <si>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78594700</t>
  </si>
  <si>
    <t>PS 02 - Oprava a údr - PS 02 - Oprava a údržba s...</t>
  </si>
  <si>
    <t xml:space="preserve">    1 - Zemní práce</t>
  </si>
  <si>
    <t>Zemní práce</t>
  </si>
  <si>
    <t>122412501</t>
  </si>
  <si>
    <t>Odkopávky a prokopávky pro spodní stavbu železnic ručně objemu do 10 m3 s přemístěním výkopku v příčných profilech do 15 m nebo s naložením na dopravní prostředek v horninách tř. 5 soudržných</t>
  </si>
  <si>
    <t>m3</t>
  </si>
  <si>
    <t>CS ÚRS 2019 01</t>
  </si>
  <si>
    <t>155211112</t>
  </si>
  <si>
    <t>Očištění skalních ploch horolezeckou technikou odstranění vegetace včetně stažení k zemi, odklizení na hromady na vzdálenost do 50 m nebo na naložení na dopravní prostředek keřů a stromů do průměru 10 cm</t>
  </si>
  <si>
    <t>m2</t>
  </si>
  <si>
    <t>155211122</t>
  </si>
  <si>
    <t>Očištění skalních ploch horolezeckou technikou očištění ručními nástroji motykami, páčidly</t>
  </si>
  <si>
    <t>155211223</t>
  </si>
  <si>
    <t>Vyčištění trhlin nebo dutin ve skalní stěně prováděné horolezeckou technikou při šířce dutin do 50 mm, hloubky přes 300 do 500 mm</t>
  </si>
  <si>
    <t>m</t>
  </si>
  <si>
    <t>155211241</t>
  </si>
  <si>
    <t>Vyčištění trhlin nebo dutin ve skalní stěně prováděné horolezeckou technikou při šířce dutin do 200 mm, hloubky do 1000 mm</t>
  </si>
  <si>
    <t>155211251</t>
  </si>
  <si>
    <t>Vyčištění trhlin nebo dutin ve skalní stěně prováděné horolezeckou technikou při šířce dutin do 400 mm, hloubky do 1000 mm</t>
  </si>
  <si>
    <t>155211311</t>
  </si>
  <si>
    <t>Odtěžení nestabilních hornin ze skalních stěn horolezeckou technikou s přehozením na vzdálenost do 3 m nebo s naložením na dopravní prostředek s použitím pneumatického nářadí</t>
  </si>
  <si>
    <t>155211313</t>
  </si>
  <si>
    <t>Odtěžení nestabilních hornin ze skalních stěn horolezeckou technikou s přehozením na vzdálenost do 3 m nebo s naložením na dopravní prostředek hydraulickými klíny</t>
  </si>
  <si>
    <t>162632511</t>
  </si>
  <si>
    <t>Vodorovné přemístění výkopku pracovním vlakem bez naložení výkopku, avšak s jeho vyložením, pro jakoukoliv třídu horniny, na vzdálenost přes 2 000 do 5 000 m</t>
  </si>
  <si>
    <t>167101151</t>
  </si>
  <si>
    <t>Nakládání, skládání a překládání neulehlého výkopku nebo sypaniny nakládání, množství do 100 m3, z hornin tř. 5 až 7</t>
  </si>
  <si>
    <t>997013501</t>
  </si>
  <si>
    <t>Odvoz suti a vybouraných hmot na skládku nebo meziskládku se složením, na vzdálenost do 1 km</t>
  </si>
  <si>
    <t>997013511</t>
  </si>
  <si>
    <t>Odvoz suti a vybouraných hmot z meziskládky na skládku s naložením a se složením, na vzdálenost do 1 km</t>
  </si>
  <si>
    <t>998153131</t>
  </si>
  <si>
    <t>Přesun hmot pro zdi a valy samostatné se svislou nosnou konstrukcí zděnou nebo monolitickou betonovou tyčovou nebo plošnou vodorovná dopravní vzdálenost do 50 m, pro zdi výšky do 12 m</t>
  </si>
  <si>
    <t>171201211</t>
  </si>
  <si>
    <t>Poplatek za uložení stavebního odpadu na skládce (skládkovné) zeminy a kameniva zatříděného do Katalogu odpadů pod kódem 170 504</t>
  </si>
  <si>
    <t>28</t>
  </si>
  <si>
    <t>155212116</t>
  </si>
  <si>
    <t>Vrty do skalních stěn prováděné horolezeckou technikou hloubky do 5 m přenosnými vrtacími kladivy průměru do 56 mm, v hornině tř. V a VI</t>
  </si>
  <si>
    <t>30</t>
  </si>
  <si>
    <t>155212356</t>
  </si>
  <si>
    <t>Vrty do skalních stěn prováděné horolezeckou technikou hloubky do 5 m průběžným sacím vrtáním průměru přes 93 do 156 mm úklonu přes 45°, v hornině tř. V a VI</t>
  </si>
  <si>
    <t>32</t>
  </si>
  <si>
    <t>155213112</t>
  </si>
  <si>
    <t>Trny z oceli prováděné horolezeckou technikou bez oka z celozávitové oceli pro uchycení sítí zainjektované cementovou maltou délky do 3 m, průměru přes 20 do 26 mm</t>
  </si>
  <si>
    <t>34</t>
  </si>
  <si>
    <t>155213122</t>
  </si>
  <si>
    <t>Trny z oceli prováděné horolezeckou technikou bez oka z celozávitové oceli pro uchycení sítí zainjektované cementovou maltou délky přes 3 do 5 m, průměru přes 20 do 26 mm</t>
  </si>
  <si>
    <t>36</t>
  </si>
  <si>
    <t>155213212</t>
  </si>
  <si>
    <t>Trny z oceli prováděné horolezeckou technikou bez oka z celozávitové oceli pro uchycení sítí upnuté lepicími ampulemi délky do 1,5 m, průměru přes 20 do 26 mm</t>
  </si>
  <si>
    <t>38</t>
  </si>
  <si>
    <t>155213614</t>
  </si>
  <si>
    <t>Trny z injekčních zavrtávacích tyčí prováděné horolezeckou technikou zainjektované cementovou maltou průměru 32 mm včetně vrtů přenosnými vrtacími kladivy na ztracenou korunku průměru 51 mm, délky přes 4 do 5 m</t>
  </si>
  <si>
    <t>40</t>
  </si>
  <si>
    <t>155213624</t>
  </si>
  <si>
    <t>Trny z injekčních zavrtávacích tyčí prováděné horolezeckou technikou zainjektované cementovou maltou průměru 32 mm včetně vrtů přenosnými vrtacími kladivy na ztracenou korunku průměru 76 mm, délky přes 4 do 5 m</t>
  </si>
  <si>
    <t>42</t>
  </si>
  <si>
    <t>281604111</t>
  </si>
  <si>
    <t>Injektování aktivovanými směsmi vzestupné, tlakem do 0,60 MPa</t>
  </si>
  <si>
    <t>hod</t>
  </si>
  <si>
    <t>44</t>
  </si>
  <si>
    <t>23</t>
  </si>
  <si>
    <t>M</t>
  </si>
  <si>
    <t>58525321</t>
  </si>
  <si>
    <t>cement portlandský bílý CEM I 52,5MPa</t>
  </si>
  <si>
    <t>46</t>
  </si>
  <si>
    <t>155212316</t>
  </si>
  <si>
    <t>Vrty do skalních stěn prováděné horolezeckou technikou hloubky do 5 m průběžným sacím vrtáním průměru do 56 mm, v hornině tř. V a VI</t>
  </si>
  <si>
    <t>48</t>
  </si>
  <si>
    <t>25</t>
  </si>
  <si>
    <t>155213113</t>
  </si>
  <si>
    <t>Trny z oceli prováděné horolezeckou technikou bez oka z celozávitové oceli pro uchycení sítí zainjektované cementovou maltou délky do 3 m, průměru přes 26 do 32 mm</t>
  </si>
  <si>
    <t>50</t>
  </si>
  <si>
    <t>155213123</t>
  </si>
  <si>
    <t>Trny z oceli prováděné horolezeckou technikou bez oka z celozávitové oceli pro uchycení sítí zainjektované cementovou maltou délky přes 3 do 5 m, průměru přes 26 do 32 mm</t>
  </si>
  <si>
    <t>52</t>
  </si>
  <si>
    <t>27</t>
  </si>
  <si>
    <t>155213213</t>
  </si>
  <si>
    <t>Trny z oceli prováděné horolezeckou technikou bez oka z celozávitové oceli pro uchycení sítí upnuté lepicími ampulemi délky do 1,5 m, průměru přes 26 do 32 mm</t>
  </si>
  <si>
    <t>54</t>
  </si>
  <si>
    <t>155213313</t>
  </si>
  <si>
    <t>Trny z oceli prováděné horolezeckou technikou s okem z betonářské oceli pro uchycení lana při montáži sítí a sloupků záchytného plotu zainjektované cementovou maltou délky do 3 m, průměru přes 26 do 32 mm</t>
  </si>
  <si>
    <t>56</t>
  </si>
  <si>
    <t>29</t>
  </si>
  <si>
    <t>155213323</t>
  </si>
  <si>
    <t>Trny z oceli prováděné horolezeckou technikou s okem z betonářské oceli pro uchycení lana při montáži sítí a sloupků záchytného plotu zainjektované cementovou maltou délky přes 3 do 5 m, průměru přes 26 do 32 mm</t>
  </si>
  <si>
    <t>58</t>
  </si>
  <si>
    <t>155213413</t>
  </si>
  <si>
    <t>Trny z oceli prováděné horolezeckou technikou s okem z betonářské oceli pro uchycení lana při montáži sítí a sloupků záchytného plotu upnuté lepicími ampulemi délky do 1,5 m, průměru přes 26 do 32 mm</t>
  </si>
  <si>
    <t>60</t>
  </si>
  <si>
    <t>31</t>
  </si>
  <si>
    <t>155213615</t>
  </si>
  <si>
    <t>Trny z injekčních zavrtávacích tyčí prováděné horolezeckou technikou zainjektované cementovou maltou průměru 32 mm včetně vrtů přenosnými vrtacími kladivy na ztracenou korunku průměru 51 mm, délky přes 5 do 6 m</t>
  </si>
  <si>
    <t>62</t>
  </si>
  <si>
    <t>155213625</t>
  </si>
  <si>
    <t>Trny z injekčních zavrtávacích tyčí prováděné horolezeckou technikou zainjektované cementovou maltou průměru 32 mm včetně vrtů přenosnými vrtacími kladivy na ztracenou korunku průměru 76 mm, délky přes 5 do 6 m</t>
  </si>
  <si>
    <t>64</t>
  </si>
  <si>
    <t>33</t>
  </si>
  <si>
    <t>155214111</t>
  </si>
  <si>
    <t>Síťování skalních stěn prováděné horolezeckou technikou montáž pásů ocelové sítě</t>
  </si>
  <si>
    <t>66</t>
  </si>
  <si>
    <t>31319100</t>
  </si>
  <si>
    <t>síť na skálu s oky 80x100mm s vpleteným lanem po 300mm 2,15x50m</t>
  </si>
  <si>
    <t>68</t>
  </si>
  <si>
    <t>35</t>
  </si>
  <si>
    <t>31319101</t>
  </si>
  <si>
    <t>síť na skálu s oky 80x100mm s vpleteným lanem po 300mm 3,05x25m</t>
  </si>
  <si>
    <t>70</t>
  </si>
  <si>
    <t>31319102</t>
  </si>
  <si>
    <t>síť na skálu s oky 80x100mm s vpleteným lanem po 300mm 3,05x50m</t>
  </si>
  <si>
    <t>72</t>
  </si>
  <si>
    <t>37</t>
  </si>
  <si>
    <t>31319104</t>
  </si>
  <si>
    <t>síť na skálu s oky 80x100mm s vpleteným lanem po 500mm 2,2x25m</t>
  </si>
  <si>
    <t>74</t>
  </si>
  <si>
    <t>31319105</t>
  </si>
  <si>
    <t>síť na skálu s oky 80x100mm s vpleteným lanem po 500mm 2,9x25m</t>
  </si>
  <si>
    <t>76</t>
  </si>
  <si>
    <t>39</t>
  </si>
  <si>
    <t>31319125</t>
  </si>
  <si>
    <t>síť na skálu s oky 80x100mm drát D 2,78mm s protierozním geosyntetikem 25x2m</t>
  </si>
  <si>
    <t>78</t>
  </si>
  <si>
    <t>31319126</t>
  </si>
  <si>
    <t>síť na skálu s oky 80x100mm drát D 2,4mm s poplastováním 50x2m</t>
  </si>
  <si>
    <t>80</t>
  </si>
  <si>
    <t>41</t>
  </si>
  <si>
    <t>155214112</t>
  </si>
  <si>
    <t>Síťování skalních stěn prováděné horolezeckou technikou montáž pásů geomříže</t>
  </si>
  <si>
    <t>82</t>
  </si>
  <si>
    <t>69321026</t>
  </si>
  <si>
    <t>geomříž jednoosá HDPE s tahovou pevností 170kN/m</t>
  </si>
  <si>
    <t>84</t>
  </si>
  <si>
    <t>43</t>
  </si>
  <si>
    <t>69321025</t>
  </si>
  <si>
    <t>geomříž jednoosá HDPE s tahovou pevností 130kN/m</t>
  </si>
  <si>
    <t>86</t>
  </si>
  <si>
    <t>155214212</t>
  </si>
  <si>
    <t>Síťování skalních stěn prováděné horolezeckou technikou montáž ocelového lana pro uchycení sítě průměru přes 10 mm</t>
  </si>
  <si>
    <t>88</t>
  </si>
  <si>
    <t>45</t>
  </si>
  <si>
    <t>31452114</t>
  </si>
  <si>
    <t>lano ocelové šestipramenné Pz+PVC 6x19 drátů D 14,0/16,0mm</t>
  </si>
  <si>
    <t>90</t>
  </si>
  <si>
    <t>31452113</t>
  </si>
  <si>
    <t>lano ocelové šestipramenné Pz+PVC 6x19 drátů D 12,5/14,5mm</t>
  </si>
  <si>
    <t>92</t>
  </si>
  <si>
    <t>47</t>
  </si>
  <si>
    <t>155214211</t>
  </si>
  <si>
    <t>Síťování skalních stěn prováděné horolezeckou technikou montáž ocelového lana pro uchycení sítě průměru do 10 mm</t>
  </si>
  <si>
    <t>94</t>
  </si>
  <si>
    <t>31452112</t>
  </si>
  <si>
    <t>lano ocelové šestipramenné Pz+PVC 6x19 drátů D 10,0/12,0mm</t>
  </si>
  <si>
    <t>96</t>
  </si>
  <si>
    <t>49</t>
  </si>
  <si>
    <t>31452111</t>
  </si>
  <si>
    <t>lano ocelové šestipramenné Pz+PVC 6x19 drátů D 8,0/10,0mm</t>
  </si>
  <si>
    <t>98</t>
  </si>
  <si>
    <t>155214322</t>
  </si>
  <si>
    <t>Záchytný plot prováděný horolezeckou technikou sloupky osazené do vrtů včetně vystředění a zalití cementovou injekční směsí pro plot lehký betonářská výztuž délky přes 3 m, průměru přes 32 mm</t>
  </si>
  <si>
    <t>100</t>
  </si>
  <si>
    <t>51</t>
  </si>
  <si>
    <t>155214421</t>
  </si>
  <si>
    <t>Záchytný plot prováděný horolezeckou technikou sloupky osazené do vrtů včetně vystředění a zalití cementovou injekční směsí pro plot těžký ocelová trubka délky přes 3 m, průměru do 89/10 mm</t>
  </si>
  <si>
    <t>102</t>
  </si>
  <si>
    <t>155214511</t>
  </si>
  <si>
    <t>Záchytný plot prováděný horolezeckou technikou ukotvení sloupků lany</t>
  </si>
  <si>
    <t>104</t>
  </si>
  <si>
    <t>53</t>
  </si>
  <si>
    <t>155214521</t>
  </si>
  <si>
    <t>Záchytný plot prováděný horolezeckou technikou montáž pletiva na sloupky</t>
  </si>
  <si>
    <t>106</t>
  </si>
  <si>
    <t>31319117</t>
  </si>
  <si>
    <t>síť na skálu s oky 80x100mm povrch galfan s poplastováním 50x2m</t>
  </si>
  <si>
    <t>108</t>
  </si>
  <si>
    <t>55</t>
  </si>
  <si>
    <t>155215111</t>
  </si>
  <si>
    <t>Montáž dynamické bariéry prováděná horolezeckou technikou I. skupiny (odolnost do 1 000 kJ)</t>
  </si>
  <si>
    <t>110</t>
  </si>
  <si>
    <t>155215121</t>
  </si>
  <si>
    <t>Montáž dynamické bariéry prováděná horolezeckou technikou II. skupiny (odolnost do 2 000 kJ)</t>
  </si>
  <si>
    <t>112</t>
  </si>
  <si>
    <t>57</t>
  </si>
  <si>
    <t>155215122</t>
  </si>
  <si>
    <t>Montáž dynamické bariéry prováděná horolezeckou technikou III. skupiny (odolnost do 8 000 kJ)</t>
  </si>
  <si>
    <t>114</t>
  </si>
  <si>
    <t>153271122</t>
  </si>
  <si>
    <t>Kotvičky pro výztuž stříkaného betonu z betonářské oceli BSt 500 do malty hloubky přes 200 do 400 mm, průměru přes 10 do 16 mm</t>
  </si>
  <si>
    <t>116</t>
  </si>
  <si>
    <t>59</t>
  </si>
  <si>
    <t>155211411</t>
  </si>
  <si>
    <t>Doplnění skalní stěny kamenem prováděné horolezeckou technikou do aktivované cementové malty</t>
  </si>
  <si>
    <t>118</t>
  </si>
  <si>
    <t>155211522</t>
  </si>
  <si>
    <t>Sanace trhlin a dutin skalní stěny prováděná horolezeckou technikou aktivovanou cementovou maltou nebo suspensí hloubkovým spárováním šířka dutin přes 30 do 50 mm, hloubka přes 150 do 300 mm</t>
  </si>
  <si>
    <t>120</t>
  </si>
  <si>
    <t>61</t>
  </si>
  <si>
    <t>155211523</t>
  </si>
  <si>
    <t>Sanace trhlin a dutin skalní stěny prováděná horolezeckou technikou aktivovanou cementovou maltou nebo suspensí hloubkovým spárováním šířka dutin přes 30 do 50 mm, hloubka přes 300 do 500 mm</t>
  </si>
  <si>
    <t>122</t>
  </si>
  <si>
    <t>155211531</t>
  </si>
  <si>
    <t>Sanace trhlin a dutin skalní stěny prováděná horolezeckou technikou aktivovanou cementovou maltou nebo suspensí zazděním dutin průměru přes 50 mm do 1 m kamenem do aktivované cementové malty</t>
  </si>
  <si>
    <t>124</t>
  </si>
  <si>
    <t>63</t>
  </si>
  <si>
    <t>155211532</t>
  </si>
  <si>
    <t>Sanace trhlin a dutin skalní stěny prováděná horolezeckou technikou aktivovanou cementovou maltou nebo suspensí zazděním dutin průměru přes 50 mm do 1 m rovnaninou z přírodního kamene</t>
  </si>
  <si>
    <t>126</t>
  </si>
  <si>
    <t>153211006</t>
  </si>
  <si>
    <t>Zřízení stříkaného betonu skalních a poloskalních ploch průměrné tloušťky přes 250 do 300 mm</t>
  </si>
  <si>
    <t>128</t>
  </si>
  <si>
    <t>65</t>
  </si>
  <si>
    <t>58560190</t>
  </si>
  <si>
    <t>směs tokretovací betonová pro suché stříkání pevnost do 25MPa</t>
  </si>
  <si>
    <t>130</t>
  </si>
  <si>
    <t>153273113</t>
  </si>
  <si>
    <t>Výztuž stříkaného betonu ze svařovaných sítí skalních a poloskalních ploch jednovrstvých, průměru drátu přes 6 do 8 mm</t>
  </si>
  <si>
    <t>132</t>
  </si>
  <si>
    <t>67</t>
  </si>
  <si>
    <t>R949951015</t>
  </si>
  <si>
    <t>Zřízení horolezeckého úvazu pro práci ve výškách</t>
  </si>
  <si>
    <t>ks</t>
  </si>
  <si>
    <t>134</t>
  </si>
  <si>
    <t>R287100111</t>
  </si>
  <si>
    <t>Práce horolezeckým způsobem ve skalní stěně, zajišťovací prvky, kotevní systém</t>
  </si>
  <si>
    <t>136</t>
  </si>
  <si>
    <t>69</t>
  </si>
  <si>
    <t>R283905049</t>
  </si>
  <si>
    <t>Svorka pro ocelové lano D 8-10 mm</t>
  </si>
  <si>
    <t>138</t>
  </si>
  <si>
    <t>R283905041</t>
  </si>
  <si>
    <t>Kroužky pr. dr 3 mm - 1600 ks/karton</t>
  </si>
  <si>
    <t>kart.</t>
  </si>
  <si>
    <t>140</t>
  </si>
  <si>
    <t>SO02 - VRN - SO02 - VRN</t>
  </si>
  <si>
    <t>VRN - Vedlejší rozpočtové náklady</t>
  </si>
  <si>
    <t xml:space="preserve">    VRN1 - Průzkumné, geodetické a projektové práce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</si>
  <si>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</si>
  <si>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</si>
  <si>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</si>
  <si>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</si>
  <si>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</si>
  <si>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</si>
  <si>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Kpl</t>
  </si>
  <si>
    <t>013244000</t>
  </si>
  <si>
    <t>Dokumentace pro provádění stavby</t>
  </si>
  <si>
    <t>013254000</t>
  </si>
  <si>
    <t>Dokumentace skutečného provedení stavby</t>
  </si>
  <si>
    <t>032903000</t>
  </si>
  <si>
    <t>Náklady na provoz a údržbu vybavení staveniště</t>
  </si>
  <si>
    <t>041903000</t>
  </si>
  <si>
    <t>Dozor jiné osoby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</si>
</sst>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28" fillId="2" borderId="19" xfId="0" applyFont="1" applyFill="1" applyBorder="1" applyAlignment="1" applyProtection="1">
      <alignment horizontal="left" vertical="center"/>
      <protection locked="0"/>
    </xf>
    <xf numFmtId="0" fontId="28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31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39</v>
      </c>
      <c r="E29" s="42"/>
      <c r="F29" s="28" t="s">
        <v>40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41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42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43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44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48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2019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116 - Opravy a údržba skalních zářezů u ST 2019 zadání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29. 3. 2019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Ing. Aleš Bednář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30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49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28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32</v>
      </c>
      <c r="AJ50" s="35"/>
      <c r="AK50" s="35"/>
      <c r="AL50" s="35"/>
      <c r="AM50" s="64" t="str">
        <f>IF(E20="","",E20)</f>
        <v>Jan Marušák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50</v>
      </c>
      <c r="D52" s="78"/>
      <c r="E52" s="78"/>
      <c r="F52" s="78"/>
      <c r="G52" s="78"/>
      <c r="H52" s="79"/>
      <c r="I52" s="80" t="s">
        <v>51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52</v>
      </c>
      <c r="AH52" s="78"/>
      <c r="AI52" s="78"/>
      <c r="AJ52" s="78"/>
      <c r="AK52" s="78"/>
      <c r="AL52" s="78"/>
      <c r="AM52" s="78"/>
      <c r="AN52" s="80" t="s">
        <v>53</v>
      </c>
      <c r="AO52" s="78"/>
      <c r="AP52" s="82"/>
      <c r="AQ52" s="83" t="s">
        <v>54</v>
      </c>
      <c r="AR52" s="39"/>
      <c r="AS52" s="84" t="s">
        <v>55</v>
      </c>
      <c r="AT52" s="85" t="s">
        <v>56</v>
      </c>
      <c r="AU52" s="85" t="s">
        <v>57</v>
      </c>
      <c r="AV52" s="85" t="s">
        <v>58</v>
      </c>
      <c r="AW52" s="85" t="s">
        <v>59</v>
      </c>
      <c r="AX52" s="85" t="s">
        <v>60</v>
      </c>
      <c r="AY52" s="85" t="s">
        <v>61</v>
      </c>
      <c r="AZ52" s="85" t="s">
        <v>62</v>
      </c>
      <c r="BA52" s="85" t="s">
        <v>63</v>
      </c>
      <c r="BB52" s="85" t="s">
        <v>64</v>
      </c>
      <c r="BC52" s="85" t="s">
        <v>65</v>
      </c>
      <c r="BD52" s="86" t="s">
        <v>66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67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ROUND(SUM(AG55:AG57),2)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ROUND(SUM(AS55:AS57),2)</f>
        <v>0</v>
      </c>
      <c r="AT54" s="98">
        <f>ROUND(SUM(AV54:AW54),2)</f>
        <v>0</v>
      </c>
      <c r="AU54" s="99">
        <f>ROUND(SUM(AU55:AU57),5)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ROUND(SUM(AZ55:AZ57),2)</f>
        <v>0</v>
      </c>
      <c r="BA54" s="98">
        <f>ROUND(SUM(BA55:BA57),2)</f>
        <v>0</v>
      </c>
      <c r="BB54" s="98">
        <f>ROUND(SUM(BB55:BB57),2)</f>
        <v>0</v>
      </c>
      <c r="BC54" s="98">
        <f>ROUND(SUM(BC55:BC57),2)</f>
        <v>0</v>
      </c>
      <c r="BD54" s="100">
        <f>ROUND(SUM(BD55:BD57),2)</f>
        <v>0</v>
      </c>
      <c r="BS54" s="101" t="s">
        <v>68</v>
      </c>
      <c r="BT54" s="101" t="s">
        <v>69</v>
      </c>
      <c r="BU54" s="102" t="s">
        <v>70</v>
      </c>
      <c r="BV54" s="101" t="s">
        <v>71</v>
      </c>
      <c r="BW54" s="101" t="s">
        <v>5</v>
      </c>
      <c r="BX54" s="101" t="s">
        <v>72</v>
      </c>
      <c r="CL54" s="101" t="s">
        <v>1</v>
      </c>
    </row>
    <row r="55" s="5" customFormat="1" ht="54" customHeight="1">
      <c r="A55" s="103" t="s">
        <v>73</v>
      </c>
      <c r="B55" s="104"/>
      <c r="C55" s="105"/>
      <c r="D55" s="106" t="s">
        <v>74</v>
      </c>
      <c r="E55" s="106"/>
      <c r="F55" s="106"/>
      <c r="G55" s="106"/>
      <c r="H55" s="106"/>
      <c r="I55" s="107"/>
      <c r="J55" s="106" t="s">
        <v>75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'PS 01 - Oprava a údr - PS...'!J30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76</v>
      </c>
      <c r="AR55" s="110"/>
      <c r="AS55" s="111">
        <v>0</v>
      </c>
      <c r="AT55" s="112">
        <f>ROUND(SUM(AV55:AW55),2)</f>
        <v>0</v>
      </c>
      <c r="AU55" s="113">
        <f>'PS 01 - Oprava a údr - PS...'!P82</f>
        <v>0</v>
      </c>
      <c r="AV55" s="112">
        <f>'PS 01 - Oprava a údr - PS...'!J33</f>
        <v>0</v>
      </c>
      <c r="AW55" s="112">
        <f>'PS 01 - Oprava a údr - PS...'!J34</f>
        <v>0</v>
      </c>
      <c r="AX55" s="112">
        <f>'PS 01 - Oprava a údr - PS...'!J35</f>
        <v>0</v>
      </c>
      <c r="AY55" s="112">
        <f>'PS 01 - Oprava a údr - PS...'!J36</f>
        <v>0</v>
      </c>
      <c r="AZ55" s="112">
        <f>'PS 01 - Oprava a údr - PS...'!F33</f>
        <v>0</v>
      </c>
      <c r="BA55" s="112">
        <f>'PS 01 - Oprava a údr - PS...'!F34</f>
        <v>0</v>
      </c>
      <c r="BB55" s="112">
        <f>'PS 01 - Oprava a údr - PS...'!F35</f>
        <v>0</v>
      </c>
      <c r="BC55" s="112">
        <f>'PS 01 - Oprava a údr - PS...'!F36</f>
        <v>0</v>
      </c>
      <c r="BD55" s="114">
        <f>'PS 01 - Oprava a údr - PS...'!F37</f>
        <v>0</v>
      </c>
      <c r="BT55" s="115" t="s">
        <v>77</v>
      </c>
      <c r="BV55" s="115" t="s">
        <v>71</v>
      </c>
      <c r="BW55" s="115" t="s">
        <v>78</v>
      </c>
      <c r="BX55" s="115" t="s">
        <v>5</v>
      </c>
      <c r="CL55" s="115" t="s">
        <v>1</v>
      </c>
      <c r="CM55" s="115" t="s">
        <v>79</v>
      </c>
    </row>
    <row r="56" s="5" customFormat="1" ht="54" customHeight="1">
      <c r="A56" s="103" t="s">
        <v>73</v>
      </c>
      <c r="B56" s="104"/>
      <c r="C56" s="105"/>
      <c r="D56" s="106" t="s">
        <v>80</v>
      </c>
      <c r="E56" s="106"/>
      <c r="F56" s="106"/>
      <c r="G56" s="106"/>
      <c r="H56" s="106"/>
      <c r="I56" s="107"/>
      <c r="J56" s="106" t="s">
        <v>81</v>
      </c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8">
        <f>'PS 02 - Oprava a údr - PS...'!J30</f>
        <v>0</v>
      </c>
      <c r="AH56" s="107"/>
      <c r="AI56" s="107"/>
      <c r="AJ56" s="107"/>
      <c r="AK56" s="107"/>
      <c r="AL56" s="107"/>
      <c r="AM56" s="107"/>
      <c r="AN56" s="108">
        <f>SUM(AG56,AT56)</f>
        <v>0</v>
      </c>
      <c r="AO56" s="107"/>
      <c r="AP56" s="107"/>
      <c r="AQ56" s="109" t="s">
        <v>76</v>
      </c>
      <c r="AR56" s="110"/>
      <c r="AS56" s="111">
        <v>0</v>
      </c>
      <c r="AT56" s="112">
        <f>ROUND(SUM(AV56:AW56),2)</f>
        <v>0</v>
      </c>
      <c r="AU56" s="113">
        <f>'PS 02 - Oprava a údr - PS...'!P81</f>
        <v>0</v>
      </c>
      <c r="AV56" s="112">
        <f>'PS 02 - Oprava a údr - PS...'!J33</f>
        <v>0</v>
      </c>
      <c r="AW56" s="112">
        <f>'PS 02 - Oprava a údr - PS...'!J34</f>
        <v>0</v>
      </c>
      <c r="AX56" s="112">
        <f>'PS 02 - Oprava a údr - PS...'!J35</f>
        <v>0</v>
      </c>
      <c r="AY56" s="112">
        <f>'PS 02 - Oprava a údr - PS...'!J36</f>
        <v>0</v>
      </c>
      <c r="AZ56" s="112">
        <f>'PS 02 - Oprava a údr - PS...'!F33</f>
        <v>0</v>
      </c>
      <c r="BA56" s="112">
        <f>'PS 02 - Oprava a údr - PS...'!F34</f>
        <v>0</v>
      </c>
      <c r="BB56" s="112">
        <f>'PS 02 - Oprava a údr - PS...'!F35</f>
        <v>0</v>
      </c>
      <c r="BC56" s="112">
        <f>'PS 02 - Oprava a údr - PS...'!F36</f>
        <v>0</v>
      </c>
      <c r="BD56" s="114">
        <f>'PS 02 - Oprava a údr - PS...'!F37</f>
        <v>0</v>
      </c>
      <c r="BT56" s="115" t="s">
        <v>77</v>
      </c>
      <c r="BV56" s="115" t="s">
        <v>71</v>
      </c>
      <c r="BW56" s="115" t="s">
        <v>82</v>
      </c>
      <c r="BX56" s="115" t="s">
        <v>5</v>
      </c>
      <c r="CL56" s="115" t="s">
        <v>1</v>
      </c>
      <c r="CM56" s="115" t="s">
        <v>79</v>
      </c>
    </row>
    <row r="57" s="5" customFormat="1" ht="27" customHeight="1">
      <c r="A57" s="103" t="s">
        <v>73</v>
      </c>
      <c r="B57" s="104"/>
      <c r="C57" s="105"/>
      <c r="D57" s="106" t="s">
        <v>83</v>
      </c>
      <c r="E57" s="106"/>
      <c r="F57" s="106"/>
      <c r="G57" s="106"/>
      <c r="H57" s="106"/>
      <c r="I57" s="107"/>
      <c r="J57" s="106" t="s">
        <v>83</v>
      </c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8">
        <f>'SO02 - VRN - SO02 - VRN'!J30</f>
        <v>0</v>
      </c>
      <c r="AH57" s="107"/>
      <c r="AI57" s="107"/>
      <c r="AJ57" s="107"/>
      <c r="AK57" s="107"/>
      <c r="AL57" s="107"/>
      <c r="AM57" s="107"/>
      <c r="AN57" s="108">
        <f>SUM(AG57,AT57)</f>
        <v>0</v>
      </c>
      <c r="AO57" s="107"/>
      <c r="AP57" s="107"/>
      <c r="AQ57" s="109" t="s">
        <v>76</v>
      </c>
      <c r="AR57" s="110"/>
      <c r="AS57" s="116">
        <v>0</v>
      </c>
      <c r="AT57" s="117">
        <f>ROUND(SUM(AV57:AW57),2)</f>
        <v>0</v>
      </c>
      <c r="AU57" s="118">
        <f>'SO02 - VRN - SO02 - VRN'!P81</f>
        <v>0</v>
      </c>
      <c r="AV57" s="117">
        <f>'SO02 - VRN - SO02 - VRN'!J33</f>
        <v>0</v>
      </c>
      <c r="AW57" s="117">
        <f>'SO02 - VRN - SO02 - VRN'!J34</f>
        <v>0</v>
      </c>
      <c r="AX57" s="117">
        <f>'SO02 - VRN - SO02 - VRN'!J35</f>
        <v>0</v>
      </c>
      <c r="AY57" s="117">
        <f>'SO02 - VRN - SO02 - VRN'!J36</f>
        <v>0</v>
      </c>
      <c r="AZ57" s="117">
        <f>'SO02 - VRN - SO02 - VRN'!F33</f>
        <v>0</v>
      </c>
      <c r="BA57" s="117">
        <f>'SO02 - VRN - SO02 - VRN'!F34</f>
        <v>0</v>
      </c>
      <c r="BB57" s="117">
        <f>'SO02 - VRN - SO02 - VRN'!F35</f>
        <v>0</v>
      </c>
      <c r="BC57" s="117">
        <f>'SO02 - VRN - SO02 - VRN'!F36</f>
        <v>0</v>
      </c>
      <c r="BD57" s="119">
        <f>'SO02 - VRN - SO02 - VRN'!F37</f>
        <v>0</v>
      </c>
      <c r="BT57" s="115" t="s">
        <v>77</v>
      </c>
      <c r="BV57" s="115" t="s">
        <v>71</v>
      </c>
      <c r="BW57" s="115" t="s">
        <v>84</v>
      </c>
      <c r="BX57" s="115" t="s">
        <v>5</v>
      </c>
      <c r="CL57" s="115" t="s">
        <v>1</v>
      </c>
      <c r="CM57" s="115" t="s">
        <v>79</v>
      </c>
    </row>
    <row r="58" s="1" customFormat="1" ht="30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9"/>
    </row>
    <row r="59" s="1" customFormat="1" ht="6.96" customHeight="1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39"/>
    </row>
  </sheetData>
  <sheetProtection sheet="1" formatColumns="0" formatRows="0" objects="1" scenarios="1" spinCount="100000" saltValue="HtTI4K5egOfOm1pZ4E8ozDyqMO/tasIpOf3krj4vsr1urHHWZradF5+qrkp8RCpogtmcIngbxZj33s0aZMwbsQ==" hashValue="Uq4t3f7u3l180vmOywIOPfKJeii4ZYLFA7MwB47qPqIpTbaR6qGBuKk/dKUYbosGHvlD8ILGFzRMvP/TV3xttQ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PS 01 - Oprava a údr - PS...'!C2" display="/"/>
    <hyperlink ref="A56" location="'PS 02 - Oprava a údr - PS...'!C2" display="/"/>
    <hyperlink ref="A57" location="'SO02 - VRN - SO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78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79</v>
      </c>
    </row>
    <row r="4" ht="24.96" customHeight="1">
      <c r="B4" s="16"/>
      <c r="D4" s="124" t="s">
        <v>85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stavby'!K6</f>
        <v>116 - Opravy a údržba skalních zářezů u ST 2019 zadání</v>
      </c>
      <c r="F7" s="125"/>
      <c r="G7" s="125"/>
      <c r="H7" s="125"/>
      <c r="L7" s="16"/>
    </row>
    <row r="8" s="1" customFormat="1" ht="12" customHeight="1">
      <c r="B8" s="39"/>
      <c r="D8" s="125" t="s">
        <v>86</v>
      </c>
      <c r="I8" s="127"/>
      <c r="L8" s="39"/>
    </row>
    <row r="9" s="1" customFormat="1" ht="36.96" customHeight="1">
      <c r="B9" s="39"/>
      <c r="E9" s="128" t="s">
        <v>87</v>
      </c>
      <c r="F9" s="1"/>
      <c r="G9" s="1"/>
      <c r="H9" s="1"/>
      <c r="I9" s="127"/>
      <c r="L9" s="39"/>
    </row>
    <row r="10" s="1" customFormat="1">
      <c r="B10" s="39"/>
      <c r="I10" s="127"/>
      <c r="L10" s="39"/>
    </row>
    <row r="11" s="1" customFormat="1" ht="12" customHeight="1">
      <c r="B11" s="39"/>
      <c r="D11" s="125" t="s">
        <v>18</v>
      </c>
      <c r="F11" s="13" t="s">
        <v>1</v>
      </c>
      <c r="I11" s="129" t="s">
        <v>19</v>
      </c>
      <c r="J11" s="13" t="s">
        <v>1</v>
      </c>
      <c r="L11" s="39"/>
    </row>
    <row r="12" s="1" customFormat="1" ht="12" customHeight="1">
      <c r="B12" s="39"/>
      <c r="D12" s="125" t="s">
        <v>20</v>
      </c>
      <c r="F12" s="13" t="s">
        <v>21</v>
      </c>
      <c r="I12" s="129" t="s">
        <v>22</v>
      </c>
      <c r="J12" s="130" t="str">
        <f>'Rekapitulace stavby'!AN8</f>
        <v>29. 3. 2019</v>
      </c>
      <c r="L12" s="39"/>
    </row>
    <row r="13" s="1" customFormat="1" ht="10.8" customHeight="1">
      <c r="B13" s="39"/>
      <c r="I13" s="127"/>
      <c r="L13" s="39"/>
    </row>
    <row r="14" s="1" customFormat="1" ht="12" customHeight="1">
      <c r="B14" s="39"/>
      <c r="D14" s="125" t="s">
        <v>24</v>
      </c>
      <c r="I14" s="129" t="s">
        <v>25</v>
      </c>
      <c r="J14" s="13" t="str">
        <f>IF('Rekapitulace stavby'!AN10="","",'Rekapitulace stavby'!AN10)</f>
        <v/>
      </c>
      <c r="L14" s="39"/>
    </row>
    <row r="15" s="1" customFormat="1" ht="18" customHeight="1">
      <c r="B15" s="39"/>
      <c r="E15" s="13" t="str">
        <f>IF('Rekapitulace stavby'!E11="","",'Rekapitulace stavby'!E11)</f>
        <v>Ing. Aleš Bednář</v>
      </c>
      <c r="I15" s="129" t="s">
        <v>27</v>
      </c>
      <c r="J15" s="13" t="str">
        <f>IF('Rekapitulace stavby'!AN11="","",'Rekapitulace stavby'!AN11)</f>
        <v/>
      </c>
      <c r="L15" s="39"/>
    </row>
    <row r="16" s="1" customFormat="1" ht="6.96" customHeight="1">
      <c r="B16" s="39"/>
      <c r="I16" s="127"/>
      <c r="L16" s="39"/>
    </row>
    <row r="17" s="1" customFormat="1" ht="12" customHeight="1">
      <c r="B17" s="39"/>
      <c r="D17" s="125" t="s">
        <v>28</v>
      </c>
      <c r="I17" s="129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9" t="s">
        <v>27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7"/>
      <c r="L19" s="39"/>
    </row>
    <row r="20" s="1" customFormat="1" ht="12" customHeight="1">
      <c r="B20" s="39"/>
      <c r="D20" s="125" t="s">
        <v>30</v>
      </c>
      <c r="I20" s="129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9" t="s">
        <v>27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7"/>
      <c r="L22" s="39"/>
    </row>
    <row r="23" s="1" customFormat="1" ht="12" customHeight="1">
      <c r="B23" s="39"/>
      <c r="D23" s="125" t="s">
        <v>32</v>
      </c>
      <c r="I23" s="129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>Jan Marušák</v>
      </c>
      <c r="I24" s="129" t="s">
        <v>27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7"/>
      <c r="L25" s="39"/>
    </row>
    <row r="26" s="1" customFormat="1" ht="12" customHeight="1">
      <c r="B26" s="39"/>
      <c r="D26" s="125" t="s">
        <v>34</v>
      </c>
      <c r="I26" s="127"/>
      <c r="L26" s="39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39"/>
      <c r="I28" s="127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4"/>
      <c r="J29" s="67"/>
      <c r="K29" s="67"/>
      <c r="L29" s="39"/>
    </row>
    <row r="30" s="1" customFormat="1" ht="25.44" customHeight="1">
      <c r="B30" s="39"/>
      <c r="D30" s="135" t="s">
        <v>35</v>
      </c>
      <c r="I30" s="127"/>
      <c r="J30" s="136">
        <f>ROUND(J82,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4"/>
      <c r="J31" s="67"/>
      <c r="K31" s="67"/>
      <c r="L31" s="39"/>
    </row>
    <row r="32" s="1" customFormat="1" ht="14.4" customHeight="1">
      <c r="B32" s="39"/>
      <c r="F32" s="137" t="s">
        <v>37</v>
      </c>
      <c r="I32" s="138" t="s">
        <v>36</v>
      </c>
      <c r="J32" s="137" t="s">
        <v>38</v>
      </c>
      <c r="L32" s="39"/>
    </row>
    <row r="33" s="1" customFormat="1" ht="14.4" customHeight="1">
      <c r="B33" s="39"/>
      <c r="D33" s="125" t="s">
        <v>39</v>
      </c>
      <c r="E33" s="125" t="s">
        <v>40</v>
      </c>
      <c r="F33" s="139">
        <f>ROUND((SUM(BE82:BE112)),  2)</f>
        <v>0</v>
      </c>
      <c r="I33" s="140">
        <v>0.20999999999999999</v>
      </c>
      <c r="J33" s="139">
        <f>ROUND(((SUM(BE82:BE112))*I33),  2)</f>
        <v>0</v>
      </c>
      <c r="L33" s="39"/>
    </row>
    <row r="34" s="1" customFormat="1" ht="14.4" customHeight="1">
      <c r="B34" s="39"/>
      <c r="E34" s="125" t="s">
        <v>41</v>
      </c>
      <c r="F34" s="139">
        <f>ROUND((SUM(BF82:BF112)),  2)</f>
        <v>0</v>
      </c>
      <c r="I34" s="140">
        <v>0.14999999999999999</v>
      </c>
      <c r="J34" s="139">
        <f>ROUND(((SUM(BF82:BF112))*I34),  2)</f>
        <v>0</v>
      </c>
      <c r="L34" s="39"/>
    </row>
    <row r="35" hidden="1" s="1" customFormat="1" ht="14.4" customHeight="1">
      <c r="B35" s="39"/>
      <c r="E35" s="125" t="s">
        <v>42</v>
      </c>
      <c r="F35" s="139">
        <f>ROUND((SUM(BG82:BG112)),  2)</f>
        <v>0</v>
      </c>
      <c r="I35" s="140">
        <v>0.20999999999999999</v>
      </c>
      <c r="J35" s="139">
        <f>0</f>
        <v>0</v>
      </c>
      <c r="L35" s="39"/>
    </row>
    <row r="36" hidden="1" s="1" customFormat="1" ht="14.4" customHeight="1">
      <c r="B36" s="39"/>
      <c r="E36" s="125" t="s">
        <v>43</v>
      </c>
      <c r="F36" s="139">
        <f>ROUND((SUM(BH82:BH112)),  2)</f>
        <v>0</v>
      </c>
      <c r="I36" s="140">
        <v>0.14999999999999999</v>
      </c>
      <c r="J36" s="139">
        <f>0</f>
        <v>0</v>
      </c>
      <c r="L36" s="39"/>
    </row>
    <row r="37" hidden="1" s="1" customFormat="1" ht="14.4" customHeight="1">
      <c r="B37" s="39"/>
      <c r="E37" s="125" t="s">
        <v>44</v>
      </c>
      <c r="F37" s="139">
        <f>ROUND((SUM(BI82:BI112)),  2)</f>
        <v>0</v>
      </c>
      <c r="I37" s="140">
        <v>0</v>
      </c>
      <c r="J37" s="139">
        <f>0</f>
        <v>0</v>
      </c>
      <c r="L37" s="39"/>
    </row>
    <row r="38" s="1" customFormat="1" ht="6.96" customHeight="1">
      <c r="B38" s="39"/>
      <c r="I38" s="127"/>
      <c r="L38" s="39"/>
    </row>
    <row r="39" s="1" customFormat="1" ht="25.44" customHeight="1">
      <c r="B39" s="39"/>
      <c r="C39" s="141"/>
      <c r="D39" s="142" t="s">
        <v>45</v>
      </c>
      <c r="E39" s="143"/>
      <c r="F39" s="143"/>
      <c r="G39" s="144" t="s">
        <v>46</v>
      </c>
      <c r="H39" s="145" t="s">
        <v>47</v>
      </c>
      <c r="I39" s="146"/>
      <c r="J39" s="147">
        <f>SUM(J30:J37)</f>
        <v>0</v>
      </c>
      <c r="K39" s="148"/>
      <c r="L39" s="39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39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39"/>
    </row>
    <row r="45" s="1" customFormat="1" ht="24.96" customHeight="1">
      <c r="B45" s="34"/>
      <c r="C45" s="19" t="s">
        <v>88</v>
      </c>
      <c r="D45" s="35"/>
      <c r="E45" s="35"/>
      <c r="F45" s="35"/>
      <c r="G45" s="35"/>
      <c r="H45" s="35"/>
      <c r="I45" s="127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7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7"/>
      <c r="J47" s="35"/>
      <c r="K47" s="35"/>
      <c r="L47" s="39"/>
    </row>
    <row r="48" s="1" customFormat="1" ht="16.5" customHeight="1">
      <c r="B48" s="34"/>
      <c r="C48" s="35"/>
      <c r="D48" s="35"/>
      <c r="E48" s="155" t="str">
        <f>E7</f>
        <v>116 - Opravy a údržba skalních zářezů u ST 2019 zadání</v>
      </c>
      <c r="F48" s="28"/>
      <c r="G48" s="28"/>
      <c r="H48" s="28"/>
      <c r="I48" s="127"/>
      <c r="J48" s="35"/>
      <c r="K48" s="35"/>
      <c r="L48" s="39"/>
    </row>
    <row r="49" s="1" customFormat="1" ht="12" customHeight="1">
      <c r="B49" s="34"/>
      <c r="C49" s="28" t="s">
        <v>86</v>
      </c>
      <c r="D49" s="35"/>
      <c r="E49" s="35"/>
      <c r="F49" s="35"/>
      <c r="G49" s="35"/>
      <c r="H49" s="35"/>
      <c r="I49" s="127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PS 01 - Oprava a údr - PS 01 - Oprava a údržba s...</v>
      </c>
      <c r="F50" s="35"/>
      <c r="G50" s="35"/>
      <c r="H50" s="35"/>
      <c r="I50" s="127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7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 xml:space="preserve"> </v>
      </c>
      <c r="G52" s="35"/>
      <c r="H52" s="35"/>
      <c r="I52" s="129" t="s">
        <v>22</v>
      </c>
      <c r="J52" s="63" t="str">
        <f>IF(J12="","",J12)</f>
        <v>29. 3. 2019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7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Ing. Aleš Bednář</v>
      </c>
      <c r="G54" s="35"/>
      <c r="H54" s="35"/>
      <c r="I54" s="129" t="s">
        <v>30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28</v>
      </c>
      <c r="D55" s="35"/>
      <c r="E55" s="35"/>
      <c r="F55" s="23" t="str">
        <f>IF(E18="","",E18)</f>
        <v>Vyplň údaj</v>
      </c>
      <c r="G55" s="35"/>
      <c r="H55" s="35"/>
      <c r="I55" s="129" t="s">
        <v>32</v>
      </c>
      <c r="J55" s="32" t="str">
        <f>E24</f>
        <v>Jan Marušák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7"/>
      <c r="J56" s="35"/>
      <c r="K56" s="35"/>
      <c r="L56" s="39"/>
    </row>
    <row r="57" s="1" customFormat="1" ht="29.28" customHeight="1">
      <c r="B57" s="34"/>
      <c r="C57" s="156" t="s">
        <v>89</v>
      </c>
      <c r="D57" s="157"/>
      <c r="E57" s="157"/>
      <c r="F57" s="157"/>
      <c r="G57" s="157"/>
      <c r="H57" s="157"/>
      <c r="I57" s="158"/>
      <c r="J57" s="159" t="s">
        <v>90</v>
      </c>
      <c r="K57" s="157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7"/>
      <c r="J58" s="35"/>
      <c r="K58" s="35"/>
      <c r="L58" s="39"/>
    </row>
    <row r="59" s="1" customFormat="1" ht="22.8" customHeight="1">
      <c r="B59" s="34"/>
      <c r="C59" s="160" t="s">
        <v>91</v>
      </c>
      <c r="D59" s="35"/>
      <c r="E59" s="35"/>
      <c r="F59" s="35"/>
      <c r="G59" s="35"/>
      <c r="H59" s="35"/>
      <c r="I59" s="127"/>
      <c r="J59" s="94">
        <f>J82</f>
        <v>0</v>
      </c>
      <c r="K59" s="35"/>
      <c r="L59" s="39"/>
      <c r="AU59" s="13" t="s">
        <v>92</v>
      </c>
    </row>
    <row r="60" s="7" customFormat="1" ht="24.96" customHeight="1">
      <c r="B60" s="161"/>
      <c r="C60" s="162"/>
      <c r="D60" s="163" t="s">
        <v>93</v>
      </c>
      <c r="E60" s="164"/>
      <c r="F60" s="164"/>
      <c r="G60" s="164"/>
      <c r="H60" s="164"/>
      <c r="I60" s="165"/>
      <c r="J60" s="166">
        <f>J83</f>
        <v>0</v>
      </c>
      <c r="K60" s="162"/>
      <c r="L60" s="167"/>
    </row>
    <row r="61" s="8" customFormat="1" ht="19.92" customHeight="1">
      <c r="B61" s="168"/>
      <c r="C61" s="169"/>
      <c r="D61" s="170" t="s">
        <v>94</v>
      </c>
      <c r="E61" s="171"/>
      <c r="F61" s="171"/>
      <c r="G61" s="171"/>
      <c r="H61" s="171"/>
      <c r="I61" s="172"/>
      <c r="J61" s="173">
        <f>J84</f>
        <v>0</v>
      </c>
      <c r="K61" s="169"/>
      <c r="L61" s="174"/>
    </row>
    <row r="62" s="7" customFormat="1" ht="24.96" customHeight="1">
      <c r="B62" s="161"/>
      <c r="C62" s="162"/>
      <c r="D62" s="163" t="s">
        <v>95</v>
      </c>
      <c r="E62" s="164"/>
      <c r="F62" s="164"/>
      <c r="G62" s="164"/>
      <c r="H62" s="164"/>
      <c r="I62" s="165"/>
      <c r="J62" s="166">
        <f>J98</f>
        <v>0</v>
      </c>
      <c r="K62" s="162"/>
      <c r="L62" s="167"/>
    </row>
    <row r="63" s="1" customFormat="1" ht="21.84" customHeight="1">
      <c r="B63" s="34"/>
      <c r="C63" s="35"/>
      <c r="D63" s="35"/>
      <c r="E63" s="35"/>
      <c r="F63" s="35"/>
      <c r="G63" s="35"/>
      <c r="H63" s="35"/>
      <c r="I63" s="127"/>
      <c r="J63" s="35"/>
      <c r="K63" s="35"/>
      <c r="L63" s="39"/>
    </row>
    <row r="64" s="1" customFormat="1" ht="6.96" customHeight="1">
      <c r="B64" s="53"/>
      <c r="C64" s="54"/>
      <c r="D64" s="54"/>
      <c r="E64" s="54"/>
      <c r="F64" s="54"/>
      <c r="G64" s="54"/>
      <c r="H64" s="54"/>
      <c r="I64" s="151"/>
      <c r="J64" s="54"/>
      <c r="K64" s="54"/>
      <c r="L64" s="39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4"/>
      <c r="J68" s="56"/>
      <c r="K68" s="56"/>
      <c r="L68" s="39"/>
    </row>
    <row r="69" s="1" customFormat="1" ht="24.96" customHeight="1">
      <c r="B69" s="34"/>
      <c r="C69" s="19" t="s">
        <v>96</v>
      </c>
      <c r="D69" s="35"/>
      <c r="E69" s="35"/>
      <c r="F69" s="35"/>
      <c r="G69" s="35"/>
      <c r="H69" s="35"/>
      <c r="I69" s="127"/>
      <c r="J69" s="35"/>
      <c r="K69" s="35"/>
      <c r="L69" s="39"/>
    </row>
    <row r="70" s="1" customFormat="1" ht="6.96" customHeight="1">
      <c r="B70" s="34"/>
      <c r="C70" s="35"/>
      <c r="D70" s="35"/>
      <c r="E70" s="35"/>
      <c r="F70" s="35"/>
      <c r="G70" s="35"/>
      <c r="H70" s="35"/>
      <c r="I70" s="127"/>
      <c r="J70" s="35"/>
      <c r="K70" s="35"/>
      <c r="L70" s="39"/>
    </row>
    <row r="71" s="1" customFormat="1" ht="12" customHeight="1">
      <c r="B71" s="34"/>
      <c r="C71" s="28" t="s">
        <v>16</v>
      </c>
      <c r="D71" s="35"/>
      <c r="E71" s="35"/>
      <c r="F71" s="35"/>
      <c r="G71" s="35"/>
      <c r="H71" s="35"/>
      <c r="I71" s="127"/>
      <c r="J71" s="35"/>
      <c r="K71" s="35"/>
      <c r="L71" s="39"/>
    </row>
    <row r="72" s="1" customFormat="1" ht="16.5" customHeight="1">
      <c r="B72" s="34"/>
      <c r="C72" s="35"/>
      <c r="D72" s="35"/>
      <c r="E72" s="155" t="str">
        <f>E7</f>
        <v>116 - Opravy a údržba skalních zářezů u ST 2019 zadání</v>
      </c>
      <c r="F72" s="28"/>
      <c r="G72" s="28"/>
      <c r="H72" s="28"/>
      <c r="I72" s="127"/>
      <c r="J72" s="35"/>
      <c r="K72" s="35"/>
      <c r="L72" s="39"/>
    </row>
    <row r="73" s="1" customFormat="1" ht="12" customHeight="1">
      <c r="B73" s="34"/>
      <c r="C73" s="28" t="s">
        <v>86</v>
      </c>
      <c r="D73" s="35"/>
      <c r="E73" s="35"/>
      <c r="F73" s="35"/>
      <c r="G73" s="35"/>
      <c r="H73" s="35"/>
      <c r="I73" s="127"/>
      <c r="J73" s="35"/>
      <c r="K73" s="35"/>
      <c r="L73" s="39"/>
    </row>
    <row r="74" s="1" customFormat="1" ht="16.5" customHeight="1">
      <c r="B74" s="34"/>
      <c r="C74" s="35"/>
      <c r="D74" s="35"/>
      <c r="E74" s="60" t="str">
        <f>E9</f>
        <v>PS 01 - Oprava a údr - PS 01 - Oprava a údržba s...</v>
      </c>
      <c r="F74" s="35"/>
      <c r="G74" s="35"/>
      <c r="H74" s="35"/>
      <c r="I74" s="127"/>
      <c r="J74" s="35"/>
      <c r="K74" s="35"/>
      <c r="L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7"/>
      <c r="J75" s="35"/>
      <c r="K75" s="35"/>
      <c r="L75" s="39"/>
    </row>
    <row r="76" s="1" customFormat="1" ht="12" customHeight="1">
      <c r="B76" s="34"/>
      <c r="C76" s="28" t="s">
        <v>20</v>
      </c>
      <c r="D76" s="35"/>
      <c r="E76" s="35"/>
      <c r="F76" s="23" t="str">
        <f>F12</f>
        <v xml:space="preserve"> </v>
      </c>
      <c r="G76" s="35"/>
      <c r="H76" s="35"/>
      <c r="I76" s="129" t="s">
        <v>22</v>
      </c>
      <c r="J76" s="63" t="str">
        <f>IF(J12="","",J12)</f>
        <v>29. 3. 2019</v>
      </c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7"/>
      <c r="J77" s="35"/>
      <c r="K77" s="35"/>
      <c r="L77" s="39"/>
    </row>
    <row r="78" s="1" customFormat="1" ht="13.65" customHeight="1">
      <c r="B78" s="34"/>
      <c r="C78" s="28" t="s">
        <v>24</v>
      </c>
      <c r="D78" s="35"/>
      <c r="E78" s="35"/>
      <c r="F78" s="23" t="str">
        <f>E15</f>
        <v>Ing. Aleš Bednář</v>
      </c>
      <c r="G78" s="35"/>
      <c r="H78" s="35"/>
      <c r="I78" s="129" t="s">
        <v>30</v>
      </c>
      <c r="J78" s="32" t="str">
        <f>E21</f>
        <v xml:space="preserve"> </v>
      </c>
      <c r="K78" s="35"/>
      <c r="L78" s="39"/>
    </row>
    <row r="79" s="1" customFormat="1" ht="13.65" customHeight="1">
      <c r="B79" s="34"/>
      <c r="C79" s="28" t="s">
        <v>28</v>
      </c>
      <c r="D79" s="35"/>
      <c r="E79" s="35"/>
      <c r="F79" s="23" t="str">
        <f>IF(E18="","",E18)</f>
        <v>Vyplň údaj</v>
      </c>
      <c r="G79" s="35"/>
      <c r="H79" s="35"/>
      <c r="I79" s="129" t="s">
        <v>32</v>
      </c>
      <c r="J79" s="32" t="str">
        <f>E24</f>
        <v>Jan Marušák</v>
      </c>
      <c r="K79" s="35"/>
      <c r="L79" s="39"/>
    </row>
    <row r="80" s="1" customFormat="1" ht="10.32" customHeight="1">
      <c r="B80" s="34"/>
      <c r="C80" s="35"/>
      <c r="D80" s="35"/>
      <c r="E80" s="35"/>
      <c r="F80" s="35"/>
      <c r="G80" s="35"/>
      <c r="H80" s="35"/>
      <c r="I80" s="127"/>
      <c r="J80" s="35"/>
      <c r="K80" s="35"/>
      <c r="L80" s="39"/>
    </row>
    <row r="81" s="9" customFormat="1" ht="29.28" customHeight="1">
      <c r="B81" s="175"/>
      <c r="C81" s="176" t="s">
        <v>97</v>
      </c>
      <c r="D81" s="177" t="s">
        <v>54</v>
      </c>
      <c r="E81" s="177" t="s">
        <v>50</v>
      </c>
      <c r="F81" s="177" t="s">
        <v>51</v>
      </c>
      <c r="G81" s="177" t="s">
        <v>98</v>
      </c>
      <c r="H81" s="177" t="s">
        <v>99</v>
      </c>
      <c r="I81" s="178" t="s">
        <v>100</v>
      </c>
      <c r="J81" s="177" t="s">
        <v>90</v>
      </c>
      <c r="K81" s="179" t="s">
        <v>101</v>
      </c>
      <c r="L81" s="180"/>
      <c r="M81" s="84" t="s">
        <v>1</v>
      </c>
      <c r="N81" s="85" t="s">
        <v>39</v>
      </c>
      <c r="O81" s="85" t="s">
        <v>102</v>
      </c>
      <c r="P81" s="85" t="s">
        <v>103</v>
      </c>
      <c r="Q81" s="85" t="s">
        <v>104</v>
      </c>
      <c r="R81" s="85" t="s">
        <v>105</v>
      </c>
      <c r="S81" s="85" t="s">
        <v>106</v>
      </c>
      <c r="T81" s="86" t="s">
        <v>107</v>
      </c>
    </row>
    <row r="82" s="1" customFormat="1" ht="22.8" customHeight="1">
      <c r="B82" s="34"/>
      <c r="C82" s="91" t="s">
        <v>108</v>
      </c>
      <c r="D82" s="35"/>
      <c r="E82" s="35"/>
      <c r="F82" s="35"/>
      <c r="G82" s="35"/>
      <c r="H82" s="35"/>
      <c r="I82" s="127"/>
      <c r="J82" s="181">
        <f>BK82</f>
        <v>0</v>
      </c>
      <c r="K82" s="35"/>
      <c r="L82" s="39"/>
      <c r="M82" s="87"/>
      <c r="N82" s="88"/>
      <c r="O82" s="88"/>
      <c r="P82" s="182">
        <f>P83+P98</f>
        <v>0</v>
      </c>
      <c r="Q82" s="88"/>
      <c r="R82" s="182">
        <f>R83+R98</f>
        <v>0</v>
      </c>
      <c r="S82" s="88"/>
      <c r="T82" s="183">
        <f>T83+T98</f>
        <v>0</v>
      </c>
      <c r="AT82" s="13" t="s">
        <v>68</v>
      </c>
      <c r="AU82" s="13" t="s">
        <v>92</v>
      </c>
      <c r="BK82" s="184">
        <f>BK83+BK98</f>
        <v>0</v>
      </c>
    </row>
    <row r="83" s="10" customFormat="1" ht="25.92" customHeight="1">
      <c r="B83" s="185"/>
      <c r="C83" s="186"/>
      <c r="D83" s="187" t="s">
        <v>68</v>
      </c>
      <c r="E83" s="188" t="s">
        <v>109</v>
      </c>
      <c r="F83" s="188" t="s">
        <v>110</v>
      </c>
      <c r="G83" s="186"/>
      <c r="H83" s="186"/>
      <c r="I83" s="189"/>
      <c r="J83" s="190">
        <f>BK83</f>
        <v>0</v>
      </c>
      <c r="K83" s="186"/>
      <c r="L83" s="191"/>
      <c r="M83" s="192"/>
      <c r="N83" s="193"/>
      <c r="O83" s="193"/>
      <c r="P83" s="194">
        <f>P84</f>
        <v>0</v>
      </c>
      <c r="Q83" s="193"/>
      <c r="R83" s="194">
        <f>R84</f>
        <v>0</v>
      </c>
      <c r="S83" s="193"/>
      <c r="T83" s="195">
        <f>T84</f>
        <v>0</v>
      </c>
      <c r="AR83" s="196" t="s">
        <v>77</v>
      </c>
      <c r="AT83" s="197" t="s">
        <v>68</v>
      </c>
      <c r="AU83" s="197" t="s">
        <v>69</v>
      </c>
      <c r="AY83" s="196" t="s">
        <v>111</v>
      </c>
      <c r="BK83" s="198">
        <f>BK84</f>
        <v>0</v>
      </c>
    </row>
    <row r="84" s="10" customFormat="1" ht="22.8" customHeight="1">
      <c r="B84" s="185"/>
      <c r="C84" s="186"/>
      <c r="D84" s="187" t="s">
        <v>68</v>
      </c>
      <c r="E84" s="199" t="s">
        <v>112</v>
      </c>
      <c r="F84" s="199" t="s">
        <v>113</v>
      </c>
      <c r="G84" s="186"/>
      <c r="H84" s="186"/>
      <c r="I84" s="189"/>
      <c r="J84" s="200">
        <f>BK84</f>
        <v>0</v>
      </c>
      <c r="K84" s="186"/>
      <c r="L84" s="191"/>
      <c r="M84" s="192"/>
      <c r="N84" s="193"/>
      <c r="O84" s="193"/>
      <c r="P84" s="194">
        <f>SUM(P85:P97)</f>
        <v>0</v>
      </c>
      <c r="Q84" s="193"/>
      <c r="R84" s="194">
        <f>SUM(R85:R97)</f>
        <v>0</v>
      </c>
      <c r="S84" s="193"/>
      <c r="T84" s="195">
        <f>SUM(T85:T97)</f>
        <v>0</v>
      </c>
      <c r="AR84" s="196" t="s">
        <v>77</v>
      </c>
      <c r="AT84" s="197" t="s">
        <v>68</v>
      </c>
      <c r="AU84" s="197" t="s">
        <v>77</v>
      </c>
      <c r="AY84" s="196" t="s">
        <v>111</v>
      </c>
      <c r="BK84" s="198">
        <f>SUM(BK85:BK97)</f>
        <v>0</v>
      </c>
    </row>
    <row r="85" s="1" customFormat="1" ht="45" customHeight="1">
      <c r="B85" s="34"/>
      <c r="C85" s="201" t="s">
        <v>77</v>
      </c>
      <c r="D85" s="201" t="s">
        <v>114</v>
      </c>
      <c r="E85" s="202" t="s">
        <v>115</v>
      </c>
      <c r="F85" s="203" t="s">
        <v>116</v>
      </c>
      <c r="G85" s="204" t="s">
        <v>117</v>
      </c>
      <c r="H85" s="205">
        <v>90</v>
      </c>
      <c r="I85" s="206"/>
      <c r="J85" s="207">
        <f>ROUND(I85*H85,2)</f>
        <v>0</v>
      </c>
      <c r="K85" s="203" t="s">
        <v>118</v>
      </c>
      <c r="L85" s="39"/>
      <c r="M85" s="208" t="s">
        <v>1</v>
      </c>
      <c r="N85" s="209" t="s">
        <v>40</v>
      </c>
      <c r="O85" s="75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AR85" s="13" t="s">
        <v>119</v>
      </c>
      <c r="AT85" s="13" t="s">
        <v>114</v>
      </c>
      <c r="AU85" s="13" t="s">
        <v>79</v>
      </c>
      <c r="AY85" s="13" t="s">
        <v>111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13" t="s">
        <v>77</v>
      </c>
      <c r="BK85" s="212">
        <f>ROUND(I85*H85,2)</f>
        <v>0</v>
      </c>
      <c r="BL85" s="13" t="s">
        <v>119</v>
      </c>
      <c r="BM85" s="13" t="s">
        <v>79</v>
      </c>
    </row>
    <row r="86" s="1" customFormat="1" ht="45" customHeight="1">
      <c r="B86" s="34"/>
      <c r="C86" s="201" t="s">
        <v>79</v>
      </c>
      <c r="D86" s="201" t="s">
        <v>114</v>
      </c>
      <c r="E86" s="202" t="s">
        <v>120</v>
      </c>
      <c r="F86" s="203" t="s">
        <v>121</v>
      </c>
      <c r="G86" s="204" t="s">
        <v>117</v>
      </c>
      <c r="H86" s="205">
        <v>80</v>
      </c>
      <c r="I86" s="206"/>
      <c r="J86" s="207">
        <f>ROUND(I86*H86,2)</f>
        <v>0</v>
      </c>
      <c r="K86" s="203" t="s">
        <v>118</v>
      </c>
      <c r="L86" s="39"/>
      <c r="M86" s="208" t="s">
        <v>1</v>
      </c>
      <c r="N86" s="209" t="s">
        <v>40</v>
      </c>
      <c r="O86" s="75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AR86" s="13" t="s">
        <v>119</v>
      </c>
      <c r="AT86" s="13" t="s">
        <v>114</v>
      </c>
      <c r="AU86" s="13" t="s">
        <v>79</v>
      </c>
      <c r="AY86" s="13" t="s">
        <v>111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3" t="s">
        <v>77</v>
      </c>
      <c r="BK86" s="212">
        <f>ROUND(I86*H86,2)</f>
        <v>0</v>
      </c>
      <c r="BL86" s="13" t="s">
        <v>119</v>
      </c>
      <c r="BM86" s="13" t="s">
        <v>119</v>
      </c>
    </row>
    <row r="87" s="1" customFormat="1" ht="45" customHeight="1">
      <c r="B87" s="34"/>
      <c r="C87" s="201" t="s">
        <v>122</v>
      </c>
      <c r="D87" s="201" t="s">
        <v>114</v>
      </c>
      <c r="E87" s="202" t="s">
        <v>123</v>
      </c>
      <c r="F87" s="203" t="s">
        <v>124</v>
      </c>
      <c r="G87" s="204" t="s">
        <v>117</v>
      </c>
      <c r="H87" s="205">
        <v>30</v>
      </c>
      <c r="I87" s="206"/>
      <c r="J87" s="207">
        <f>ROUND(I87*H87,2)</f>
        <v>0</v>
      </c>
      <c r="K87" s="203" t="s">
        <v>118</v>
      </c>
      <c r="L87" s="39"/>
      <c r="M87" s="208" t="s">
        <v>1</v>
      </c>
      <c r="N87" s="209" t="s">
        <v>40</v>
      </c>
      <c r="O87" s="75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13" t="s">
        <v>119</v>
      </c>
      <c r="AT87" s="13" t="s">
        <v>114</v>
      </c>
      <c r="AU87" s="13" t="s">
        <v>79</v>
      </c>
      <c r="AY87" s="13" t="s">
        <v>111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3" t="s">
        <v>77</v>
      </c>
      <c r="BK87" s="212">
        <f>ROUND(I87*H87,2)</f>
        <v>0</v>
      </c>
      <c r="BL87" s="13" t="s">
        <v>119</v>
      </c>
      <c r="BM87" s="13" t="s">
        <v>125</v>
      </c>
    </row>
    <row r="88" s="1" customFormat="1" ht="45" customHeight="1">
      <c r="B88" s="34"/>
      <c r="C88" s="201" t="s">
        <v>119</v>
      </c>
      <c r="D88" s="201" t="s">
        <v>114</v>
      </c>
      <c r="E88" s="202" t="s">
        <v>126</v>
      </c>
      <c r="F88" s="203" t="s">
        <v>127</v>
      </c>
      <c r="G88" s="204" t="s">
        <v>117</v>
      </c>
      <c r="H88" s="205">
        <v>10</v>
      </c>
      <c r="I88" s="206"/>
      <c r="J88" s="207">
        <f>ROUND(I88*H88,2)</f>
        <v>0</v>
      </c>
      <c r="K88" s="203" t="s">
        <v>118</v>
      </c>
      <c r="L88" s="39"/>
      <c r="M88" s="208" t="s">
        <v>1</v>
      </c>
      <c r="N88" s="209" t="s">
        <v>40</v>
      </c>
      <c r="O88" s="75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AR88" s="13" t="s">
        <v>119</v>
      </c>
      <c r="AT88" s="13" t="s">
        <v>114</v>
      </c>
      <c r="AU88" s="13" t="s">
        <v>79</v>
      </c>
      <c r="AY88" s="13" t="s">
        <v>111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3" t="s">
        <v>77</v>
      </c>
      <c r="BK88" s="212">
        <f>ROUND(I88*H88,2)</f>
        <v>0</v>
      </c>
      <c r="BL88" s="13" t="s">
        <v>119</v>
      </c>
      <c r="BM88" s="13" t="s">
        <v>128</v>
      </c>
    </row>
    <row r="89" s="1" customFormat="1" ht="45" customHeight="1">
      <c r="B89" s="34"/>
      <c r="C89" s="201" t="s">
        <v>112</v>
      </c>
      <c r="D89" s="201" t="s">
        <v>114</v>
      </c>
      <c r="E89" s="202" t="s">
        <v>129</v>
      </c>
      <c r="F89" s="203" t="s">
        <v>130</v>
      </c>
      <c r="G89" s="204" t="s">
        <v>117</v>
      </c>
      <c r="H89" s="205">
        <v>90</v>
      </c>
      <c r="I89" s="206"/>
      <c r="J89" s="207">
        <f>ROUND(I89*H89,2)</f>
        <v>0</v>
      </c>
      <c r="K89" s="203" t="s">
        <v>118</v>
      </c>
      <c r="L89" s="39"/>
      <c r="M89" s="208" t="s">
        <v>1</v>
      </c>
      <c r="N89" s="209" t="s">
        <v>40</v>
      </c>
      <c r="O89" s="75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13" t="s">
        <v>119</v>
      </c>
      <c r="AT89" s="13" t="s">
        <v>114</v>
      </c>
      <c r="AU89" s="13" t="s">
        <v>79</v>
      </c>
      <c r="AY89" s="13" t="s">
        <v>111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3" t="s">
        <v>77</v>
      </c>
      <c r="BK89" s="212">
        <f>ROUND(I89*H89,2)</f>
        <v>0</v>
      </c>
      <c r="BL89" s="13" t="s">
        <v>119</v>
      </c>
      <c r="BM89" s="13" t="s">
        <v>131</v>
      </c>
    </row>
    <row r="90" s="1" customFormat="1" ht="45" customHeight="1">
      <c r="B90" s="34"/>
      <c r="C90" s="201" t="s">
        <v>125</v>
      </c>
      <c r="D90" s="201" t="s">
        <v>114</v>
      </c>
      <c r="E90" s="202" t="s">
        <v>132</v>
      </c>
      <c r="F90" s="203" t="s">
        <v>133</v>
      </c>
      <c r="G90" s="204" t="s">
        <v>117</v>
      </c>
      <c r="H90" s="205">
        <v>80</v>
      </c>
      <c r="I90" s="206"/>
      <c r="J90" s="207">
        <f>ROUND(I90*H90,2)</f>
        <v>0</v>
      </c>
      <c r="K90" s="203" t="s">
        <v>118</v>
      </c>
      <c r="L90" s="39"/>
      <c r="M90" s="208" t="s">
        <v>1</v>
      </c>
      <c r="N90" s="209" t="s">
        <v>40</v>
      </c>
      <c r="O90" s="75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AR90" s="13" t="s">
        <v>119</v>
      </c>
      <c r="AT90" s="13" t="s">
        <v>114</v>
      </c>
      <c r="AU90" s="13" t="s">
        <v>79</v>
      </c>
      <c r="AY90" s="13" t="s">
        <v>111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3" t="s">
        <v>77</v>
      </c>
      <c r="BK90" s="212">
        <f>ROUND(I90*H90,2)</f>
        <v>0</v>
      </c>
      <c r="BL90" s="13" t="s">
        <v>119</v>
      </c>
      <c r="BM90" s="13" t="s">
        <v>134</v>
      </c>
    </row>
    <row r="91" s="1" customFormat="1" ht="45" customHeight="1">
      <c r="B91" s="34"/>
      <c r="C91" s="201" t="s">
        <v>135</v>
      </c>
      <c r="D91" s="201" t="s">
        <v>114</v>
      </c>
      <c r="E91" s="202" t="s">
        <v>136</v>
      </c>
      <c r="F91" s="203" t="s">
        <v>137</v>
      </c>
      <c r="G91" s="204" t="s">
        <v>117</v>
      </c>
      <c r="H91" s="205">
        <v>30</v>
      </c>
      <c r="I91" s="206"/>
      <c r="J91" s="207">
        <f>ROUND(I91*H91,2)</f>
        <v>0</v>
      </c>
      <c r="K91" s="203" t="s">
        <v>118</v>
      </c>
      <c r="L91" s="39"/>
      <c r="M91" s="208" t="s">
        <v>1</v>
      </c>
      <c r="N91" s="209" t="s">
        <v>40</v>
      </c>
      <c r="O91" s="75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AR91" s="13" t="s">
        <v>119</v>
      </c>
      <c r="AT91" s="13" t="s">
        <v>114</v>
      </c>
      <c r="AU91" s="13" t="s">
        <v>79</v>
      </c>
      <c r="AY91" s="13" t="s">
        <v>111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3" t="s">
        <v>77</v>
      </c>
      <c r="BK91" s="212">
        <f>ROUND(I91*H91,2)</f>
        <v>0</v>
      </c>
      <c r="BL91" s="13" t="s">
        <v>119</v>
      </c>
      <c r="BM91" s="13" t="s">
        <v>138</v>
      </c>
    </row>
    <row r="92" s="1" customFormat="1" ht="45" customHeight="1">
      <c r="B92" s="34"/>
      <c r="C92" s="201" t="s">
        <v>128</v>
      </c>
      <c r="D92" s="201" t="s">
        <v>114</v>
      </c>
      <c r="E92" s="202" t="s">
        <v>139</v>
      </c>
      <c r="F92" s="203" t="s">
        <v>140</v>
      </c>
      <c r="G92" s="204" t="s">
        <v>117</v>
      </c>
      <c r="H92" s="205">
        <v>10</v>
      </c>
      <c r="I92" s="206"/>
      <c r="J92" s="207">
        <f>ROUND(I92*H92,2)</f>
        <v>0</v>
      </c>
      <c r="K92" s="203" t="s">
        <v>118</v>
      </c>
      <c r="L92" s="39"/>
      <c r="M92" s="208" t="s">
        <v>1</v>
      </c>
      <c r="N92" s="209" t="s">
        <v>40</v>
      </c>
      <c r="O92" s="75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13" t="s">
        <v>119</v>
      </c>
      <c r="AT92" s="13" t="s">
        <v>114</v>
      </c>
      <c r="AU92" s="13" t="s">
        <v>79</v>
      </c>
      <c r="AY92" s="13" t="s">
        <v>111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3" t="s">
        <v>77</v>
      </c>
      <c r="BK92" s="212">
        <f>ROUND(I92*H92,2)</f>
        <v>0</v>
      </c>
      <c r="BL92" s="13" t="s">
        <v>119</v>
      </c>
      <c r="BM92" s="13" t="s">
        <v>141</v>
      </c>
    </row>
    <row r="93" s="1" customFormat="1" ht="33.75" customHeight="1">
      <c r="B93" s="34"/>
      <c r="C93" s="201" t="s">
        <v>142</v>
      </c>
      <c r="D93" s="201" t="s">
        <v>114</v>
      </c>
      <c r="E93" s="202" t="s">
        <v>143</v>
      </c>
      <c r="F93" s="203" t="s">
        <v>144</v>
      </c>
      <c r="G93" s="204" t="s">
        <v>117</v>
      </c>
      <c r="H93" s="205">
        <v>90</v>
      </c>
      <c r="I93" s="206"/>
      <c r="J93" s="207">
        <f>ROUND(I93*H93,2)</f>
        <v>0</v>
      </c>
      <c r="K93" s="203" t="s">
        <v>118</v>
      </c>
      <c r="L93" s="39"/>
      <c r="M93" s="208" t="s">
        <v>1</v>
      </c>
      <c r="N93" s="209" t="s">
        <v>40</v>
      </c>
      <c r="O93" s="75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13" t="s">
        <v>119</v>
      </c>
      <c r="AT93" s="13" t="s">
        <v>114</v>
      </c>
      <c r="AU93" s="13" t="s">
        <v>79</v>
      </c>
      <c r="AY93" s="13" t="s">
        <v>111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3" t="s">
        <v>77</v>
      </c>
      <c r="BK93" s="212">
        <f>ROUND(I93*H93,2)</f>
        <v>0</v>
      </c>
      <c r="BL93" s="13" t="s">
        <v>119</v>
      </c>
      <c r="BM93" s="13" t="s">
        <v>145</v>
      </c>
    </row>
    <row r="94" s="1" customFormat="1" ht="33.75" customHeight="1">
      <c r="B94" s="34"/>
      <c r="C94" s="201" t="s">
        <v>131</v>
      </c>
      <c r="D94" s="201" t="s">
        <v>114</v>
      </c>
      <c r="E94" s="202" t="s">
        <v>146</v>
      </c>
      <c r="F94" s="203" t="s">
        <v>147</v>
      </c>
      <c r="G94" s="204" t="s">
        <v>117</v>
      </c>
      <c r="H94" s="205">
        <v>80</v>
      </c>
      <c r="I94" s="206"/>
      <c r="J94" s="207">
        <f>ROUND(I94*H94,2)</f>
        <v>0</v>
      </c>
      <c r="K94" s="203" t="s">
        <v>118</v>
      </c>
      <c r="L94" s="39"/>
      <c r="M94" s="208" t="s">
        <v>1</v>
      </c>
      <c r="N94" s="209" t="s">
        <v>40</v>
      </c>
      <c r="O94" s="75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13" t="s">
        <v>119</v>
      </c>
      <c r="AT94" s="13" t="s">
        <v>114</v>
      </c>
      <c r="AU94" s="13" t="s">
        <v>79</v>
      </c>
      <c r="AY94" s="13" t="s">
        <v>111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3" t="s">
        <v>77</v>
      </c>
      <c r="BK94" s="212">
        <f>ROUND(I94*H94,2)</f>
        <v>0</v>
      </c>
      <c r="BL94" s="13" t="s">
        <v>119</v>
      </c>
      <c r="BM94" s="13" t="s">
        <v>148</v>
      </c>
    </row>
    <row r="95" s="1" customFormat="1" ht="33.75" customHeight="1">
      <c r="B95" s="34"/>
      <c r="C95" s="201" t="s">
        <v>149</v>
      </c>
      <c r="D95" s="201" t="s">
        <v>114</v>
      </c>
      <c r="E95" s="202" t="s">
        <v>150</v>
      </c>
      <c r="F95" s="203" t="s">
        <v>151</v>
      </c>
      <c r="G95" s="204" t="s">
        <v>117</v>
      </c>
      <c r="H95" s="205">
        <v>30</v>
      </c>
      <c r="I95" s="206"/>
      <c r="J95" s="207">
        <f>ROUND(I95*H95,2)</f>
        <v>0</v>
      </c>
      <c r="K95" s="203" t="s">
        <v>118</v>
      </c>
      <c r="L95" s="39"/>
      <c r="M95" s="208" t="s">
        <v>1</v>
      </c>
      <c r="N95" s="209" t="s">
        <v>40</v>
      </c>
      <c r="O95" s="75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13" t="s">
        <v>119</v>
      </c>
      <c r="AT95" s="13" t="s">
        <v>114</v>
      </c>
      <c r="AU95" s="13" t="s">
        <v>79</v>
      </c>
      <c r="AY95" s="13" t="s">
        <v>111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3" t="s">
        <v>77</v>
      </c>
      <c r="BK95" s="212">
        <f>ROUND(I95*H95,2)</f>
        <v>0</v>
      </c>
      <c r="BL95" s="13" t="s">
        <v>119</v>
      </c>
      <c r="BM95" s="13" t="s">
        <v>152</v>
      </c>
    </row>
    <row r="96" s="1" customFormat="1" ht="33.75" customHeight="1">
      <c r="B96" s="34"/>
      <c r="C96" s="201" t="s">
        <v>134</v>
      </c>
      <c r="D96" s="201" t="s">
        <v>114</v>
      </c>
      <c r="E96" s="202" t="s">
        <v>153</v>
      </c>
      <c r="F96" s="203" t="s">
        <v>154</v>
      </c>
      <c r="G96" s="204" t="s">
        <v>117</v>
      </c>
      <c r="H96" s="205">
        <v>20</v>
      </c>
      <c r="I96" s="206"/>
      <c r="J96" s="207">
        <f>ROUND(I96*H96,2)</f>
        <v>0</v>
      </c>
      <c r="K96" s="203" t="s">
        <v>118</v>
      </c>
      <c r="L96" s="39"/>
      <c r="M96" s="208" t="s">
        <v>1</v>
      </c>
      <c r="N96" s="209" t="s">
        <v>40</v>
      </c>
      <c r="O96" s="75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13" t="s">
        <v>119</v>
      </c>
      <c r="AT96" s="13" t="s">
        <v>114</v>
      </c>
      <c r="AU96" s="13" t="s">
        <v>79</v>
      </c>
      <c r="AY96" s="13" t="s">
        <v>111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3" t="s">
        <v>77</v>
      </c>
      <c r="BK96" s="212">
        <f>ROUND(I96*H96,2)</f>
        <v>0</v>
      </c>
      <c r="BL96" s="13" t="s">
        <v>119</v>
      </c>
      <c r="BM96" s="13" t="s">
        <v>155</v>
      </c>
    </row>
    <row r="97" s="1" customFormat="1" ht="33.75" customHeight="1">
      <c r="B97" s="34"/>
      <c r="C97" s="201" t="s">
        <v>156</v>
      </c>
      <c r="D97" s="201" t="s">
        <v>114</v>
      </c>
      <c r="E97" s="202" t="s">
        <v>157</v>
      </c>
      <c r="F97" s="203" t="s">
        <v>158</v>
      </c>
      <c r="G97" s="204" t="s">
        <v>117</v>
      </c>
      <c r="H97" s="205">
        <v>10</v>
      </c>
      <c r="I97" s="206"/>
      <c r="J97" s="207">
        <f>ROUND(I97*H97,2)</f>
        <v>0</v>
      </c>
      <c r="K97" s="203" t="s">
        <v>118</v>
      </c>
      <c r="L97" s="39"/>
      <c r="M97" s="208" t="s">
        <v>1</v>
      </c>
      <c r="N97" s="209" t="s">
        <v>40</v>
      </c>
      <c r="O97" s="75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3" t="s">
        <v>119</v>
      </c>
      <c r="AT97" s="13" t="s">
        <v>114</v>
      </c>
      <c r="AU97" s="13" t="s">
        <v>79</v>
      </c>
      <c r="AY97" s="13" t="s">
        <v>111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3" t="s">
        <v>77</v>
      </c>
      <c r="BK97" s="212">
        <f>ROUND(I97*H97,2)</f>
        <v>0</v>
      </c>
      <c r="BL97" s="13" t="s">
        <v>119</v>
      </c>
      <c r="BM97" s="13" t="s">
        <v>159</v>
      </c>
    </row>
    <row r="98" s="10" customFormat="1" ht="25.92" customHeight="1">
      <c r="B98" s="185"/>
      <c r="C98" s="186"/>
      <c r="D98" s="187" t="s">
        <v>68</v>
      </c>
      <c r="E98" s="188" t="s">
        <v>160</v>
      </c>
      <c r="F98" s="188" t="s">
        <v>161</v>
      </c>
      <c r="G98" s="186"/>
      <c r="H98" s="186"/>
      <c r="I98" s="189"/>
      <c r="J98" s="190">
        <f>BK98</f>
        <v>0</v>
      </c>
      <c r="K98" s="186"/>
      <c r="L98" s="191"/>
      <c r="M98" s="192"/>
      <c r="N98" s="193"/>
      <c r="O98" s="193"/>
      <c r="P98" s="194">
        <f>SUM(P99:P112)</f>
        <v>0</v>
      </c>
      <c r="Q98" s="193"/>
      <c r="R98" s="194">
        <f>SUM(R99:R112)</f>
        <v>0</v>
      </c>
      <c r="S98" s="193"/>
      <c r="T98" s="195">
        <f>SUM(T99:T112)</f>
        <v>0</v>
      </c>
      <c r="AR98" s="196" t="s">
        <v>119</v>
      </c>
      <c r="AT98" s="197" t="s">
        <v>68</v>
      </c>
      <c r="AU98" s="197" t="s">
        <v>69</v>
      </c>
      <c r="AY98" s="196" t="s">
        <v>111</v>
      </c>
      <c r="BK98" s="198">
        <f>SUM(BK99:BK112)</f>
        <v>0</v>
      </c>
    </row>
    <row r="99" s="1" customFormat="1" ht="78.75" customHeight="1">
      <c r="B99" s="34"/>
      <c r="C99" s="201" t="s">
        <v>138</v>
      </c>
      <c r="D99" s="201" t="s">
        <v>114</v>
      </c>
      <c r="E99" s="202" t="s">
        <v>162</v>
      </c>
      <c r="F99" s="203" t="s">
        <v>163</v>
      </c>
      <c r="G99" s="204" t="s">
        <v>164</v>
      </c>
      <c r="H99" s="205">
        <v>1000</v>
      </c>
      <c r="I99" s="206"/>
      <c r="J99" s="207">
        <f>ROUND(I99*H99,2)</f>
        <v>0</v>
      </c>
      <c r="K99" s="203" t="s">
        <v>118</v>
      </c>
      <c r="L99" s="39"/>
      <c r="M99" s="208" t="s">
        <v>1</v>
      </c>
      <c r="N99" s="209" t="s">
        <v>40</v>
      </c>
      <c r="O99" s="75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13" t="s">
        <v>165</v>
      </c>
      <c r="AT99" s="13" t="s">
        <v>114</v>
      </c>
      <c r="AU99" s="13" t="s">
        <v>77</v>
      </c>
      <c r="AY99" s="13" t="s">
        <v>111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3" t="s">
        <v>77</v>
      </c>
      <c r="BK99" s="212">
        <f>ROUND(I99*H99,2)</f>
        <v>0</v>
      </c>
      <c r="BL99" s="13" t="s">
        <v>165</v>
      </c>
      <c r="BM99" s="13" t="s">
        <v>166</v>
      </c>
    </row>
    <row r="100" s="11" customFormat="1">
      <c r="B100" s="213"/>
      <c r="C100" s="214"/>
      <c r="D100" s="215" t="s">
        <v>167</v>
      </c>
      <c r="E100" s="216" t="s">
        <v>1</v>
      </c>
      <c r="F100" s="217" t="s">
        <v>168</v>
      </c>
      <c r="G100" s="214"/>
      <c r="H100" s="218">
        <v>1000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167</v>
      </c>
      <c r="AU100" s="224" t="s">
        <v>77</v>
      </c>
      <c r="AV100" s="11" t="s">
        <v>79</v>
      </c>
      <c r="AW100" s="11" t="s">
        <v>31</v>
      </c>
      <c r="AX100" s="11" t="s">
        <v>69</v>
      </c>
      <c r="AY100" s="224" t="s">
        <v>111</v>
      </c>
    </row>
    <row r="101" s="1" customFormat="1" ht="78.75" customHeight="1">
      <c r="B101" s="34"/>
      <c r="C101" s="201" t="s">
        <v>8</v>
      </c>
      <c r="D101" s="201" t="s">
        <v>114</v>
      </c>
      <c r="E101" s="202" t="s">
        <v>169</v>
      </c>
      <c r="F101" s="203" t="s">
        <v>170</v>
      </c>
      <c r="G101" s="204" t="s">
        <v>164</v>
      </c>
      <c r="H101" s="205">
        <v>1000</v>
      </c>
      <c r="I101" s="206"/>
      <c r="J101" s="207">
        <f>ROUND(I101*H101,2)</f>
        <v>0</v>
      </c>
      <c r="K101" s="203" t="s">
        <v>118</v>
      </c>
      <c r="L101" s="39"/>
      <c r="M101" s="208" t="s">
        <v>1</v>
      </c>
      <c r="N101" s="209" t="s">
        <v>40</v>
      </c>
      <c r="O101" s="75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3" t="s">
        <v>165</v>
      </c>
      <c r="AT101" s="13" t="s">
        <v>114</v>
      </c>
      <c r="AU101" s="13" t="s">
        <v>77</v>
      </c>
      <c r="AY101" s="13" t="s">
        <v>111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3" t="s">
        <v>77</v>
      </c>
      <c r="BK101" s="212">
        <f>ROUND(I101*H101,2)</f>
        <v>0</v>
      </c>
      <c r="BL101" s="13" t="s">
        <v>165</v>
      </c>
      <c r="BM101" s="13" t="s">
        <v>171</v>
      </c>
    </row>
    <row r="102" s="11" customFormat="1">
      <c r="B102" s="213"/>
      <c r="C102" s="214"/>
      <c r="D102" s="215" t="s">
        <v>167</v>
      </c>
      <c r="E102" s="216" t="s">
        <v>1</v>
      </c>
      <c r="F102" s="217" t="s">
        <v>168</v>
      </c>
      <c r="G102" s="214"/>
      <c r="H102" s="218">
        <v>1000</v>
      </c>
      <c r="I102" s="219"/>
      <c r="J102" s="214"/>
      <c r="K102" s="214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167</v>
      </c>
      <c r="AU102" s="224" t="s">
        <v>77</v>
      </c>
      <c r="AV102" s="11" t="s">
        <v>79</v>
      </c>
      <c r="AW102" s="11" t="s">
        <v>31</v>
      </c>
      <c r="AX102" s="11" t="s">
        <v>69</v>
      </c>
      <c r="AY102" s="224" t="s">
        <v>111</v>
      </c>
    </row>
    <row r="103" s="1" customFormat="1" ht="78.75" customHeight="1">
      <c r="B103" s="34"/>
      <c r="C103" s="201" t="s">
        <v>141</v>
      </c>
      <c r="D103" s="201" t="s">
        <v>114</v>
      </c>
      <c r="E103" s="202" t="s">
        <v>172</v>
      </c>
      <c r="F103" s="203" t="s">
        <v>173</v>
      </c>
      <c r="G103" s="204" t="s">
        <v>164</v>
      </c>
      <c r="H103" s="205">
        <v>1000</v>
      </c>
      <c r="I103" s="206"/>
      <c r="J103" s="207">
        <f>ROUND(I103*H103,2)</f>
        <v>0</v>
      </c>
      <c r="K103" s="203" t="s">
        <v>118</v>
      </c>
      <c r="L103" s="39"/>
      <c r="M103" s="208" t="s">
        <v>1</v>
      </c>
      <c r="N103" s="209" t="s">
        <v>40</v>
      </c>
      <c r="O103" s="75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13" t="s">
        <v>165</v>
      </c>
      <c r="AT103" s="13" t="s">
        <v>114</v>
      </c>
      <c r="AU103" s="13" t="s">
        <v>77</v>
      </c>
      <c r="AY103" s="13" t="s">
        <v>111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3" t="s">
        <v>77</v>
      </c>
      <c r="BK103" s="212">
        <f>ROUND(I103*H103,2)</f>
        <v>0</v>
      </c>
      <c r="BL103" s="13" t="s">
        <v>165</v>
      </c>
      <c r="BM103" s="13" t="s">
        <v>174</v>
      </c>
    </row>
    <row r="104" s="11" customFormat="1">
      <c r="B104" s="213"/>
      <c r="C104" s="214"/>
      <c r="D104" s="215" t="s">
        <v>167</v>
      </c>
      <c r="E104" s="216" t="s">
        <v>1</v>
      </c>
      <c r="F104" s="217" t="s">
        <v>168</v>
      </c>
      <c r="G104" s="214"/>
      <c r="H104" s="218">
        <v>1000</v>
      </c>
      <c r="I104" s="219"/>
      <c r="J104" s="214"/>
      <c r="K104" s="214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167</v>
      </c>
      <c r="AU104" s="224" t="s">
        <v>77</v>
      </c>
      <c r="AV104" s="11" t="s">
        <v>79</v>
      </c>
      <c r="AW104" s="11" t="s">
        <v>31</v>
      </c>
      <c r="AX104" s="11" t="s">
        <v>69</v>
      </c>
      <c r="AY104" s="224" t="s">
        <v>111</v>
      </c>
    </row>
    <row r="105" s="1" customFormat="1" ht="78.75" customHeight="1">
      <c r="B105" s="34"/>
      <c r="C105" s="201" t="s">
        <v>175</v>
      </c>
      <c r="D105" s="201" t="s">
        <v>114</v>
      </c>
      <c r="E105" s="202" t="s">
        <v>176</v>
      </c>
      <c r="F105" s="203" t="s">
        <v>177</v>
      </c>
      <c r="G105" s="204" t="s">
        <v>164</v>
      </c>
      <c r="H105" s="205">
        <v>1000</v>
      </c>
      <c r="I105" s="206"/>
      <c r="J105" s="207">
        <f>ROUND(I105*H105,2)</f>
        <v>0</v>
      </c>
      <c r="K105" s="203" t="s">
        <v>118</v>
      </c>
      <c r="L105" s="39"/>
      <c r="M105" s="208" t="s">
        <v>1</v>
      </c>
      <c r="N105" s="209" t="s">
        <v>40</v>
      </c>
      <c r="O105" s="7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3" t="s">
        <v>165</v>
      </c>
      <c r="AT105" s="13" t="s">
        <v>114</v>
      </c>
      <c r="AU105" s="13" t="s">
        <v>77</v>
      </c>
      <c r="AY105" s="13" t="s">
        <v>111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3" t="s">
        <v>77</v>
      </c>
      <c r="BK105" s="212">
        <f>ROUND(I105*H105,2)</f>
        <v>0</v>
      </c>
      <c r="BL105" s="13" t="s">
        <v>165</v>
      </c>
      <c r="BM105" s="13" t="s">
        <v>178</v>
      </c>
    </row>
    <row r="106" s="11" customFormat="1">
      <c r="B106" s="213"/>
      <c r="C106" s="214"/>
      <c r="D106" s="215" t="s">
        <v>167</v>
      </c>
      <c r="E106" s="216" t="s">
        <v>1</v>
      </c>
      <c r="F106" s="217" t="s">
        <v>168</v>
      </c>
      <c r="G106" s="214"/>
      <c r="H106" s="218">
        <v>1000</v>
      </c>
      <c r="I106" s="219"/>
      <c r="J106" s="214"/>
      <c r="K106" s="214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167</v>
      </c>
      <c r="AU106" s="224" t="s">
        <v>77</v>
      </c>
      <c r="AV106" s="11" t="s">
        <v>79</v>
      </c>
      <c r="AW106" s="11" t="s">
        <v>31</v>
      </c>
      <c r="AX106" s="11" t="s">
        <v>69</v>
      </c>
      <c r="AY106" s="224" t="s">
        <v>111</v>
      </c>
    </row>
    <row r="107" s="1" customFormat="1" ht="78.75" customHeight="1">
      <c r="B107" s="34"/>
      <c r="C107" s="201" t="s">
        <v>145</v>
      </c>
      <c r="D107" s="201" t="s">
        <v>114</v>
      </c>
      <c r="E107" s="202" t="s">
        <v>179</v>
      </c>
      <c r="F107" s="203" t="s">
        <v>180</v>
      </c>
      <c r="G107" s="204" t="s">
        <v>164</v>
      </c>
      <c r="H107" s="205">
        <v>1000</v>
      </c>
      <c r="I107" s="206"/>
      <c r="J107" s="207">
        <f>ROUND(I107*H107,2)</f>
        <v>0</v>
      </c>
      <c r="K107" s="203" t="s">
        <v>118</v>
      </c>
      <c r="L107" s="39"/>
      <c r="M107" s="208" t="s">
        <v>1</v>
      </c>
      <c r="N107" s="209" t="s">
        <v>40</v>
      </c>
      <c r="O107" s="75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13" t="s">
        <v>165</v>
      </c>
      <c r="AT107" s="13" t="s">
        <v>114</v>
      </c>
      <c r="AU107" s="13" t="s">
        <v>77</v>
      </c>
      <c r="AY107" s="13" t="s">
        <v>111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3" t="s">
        <v>77</v>
      </c>
      <c r="BK107" s="212">
        <f>ROUND(I107*H107,2)</f>
        <v>0</v>
      </c>
      <c r="BL107" s="13" t="s">
        <v>165</v>
      </c>
      <c r="BM107" s="13" t="s">
        <v>181</v>
      </c>
    </row>
    <row r="108" s="11" customFormat="1">
      <c r="B108" s="213"/>
      <c r="C108" s="214"/>
      <c r="D108" s="215" t="s">
        <v>167</v>
      </c>
      <c r="E108" s="216" t="s">
        <v>1</v>
      </c>
      <c r="F108" s="217" t="s">
        <v>168</v>
      </c>
      <c r="G108" s="214"/>
      <c r="H108" s="218">
        <v>1000</v>
      </c>
      <c r="I108" s="219"/>
      <c r="J108" s="214"/>
      <c r="K108" s="214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167</v>
      </c>
      <c r="AU108" s="224" t="s">
        <v>77</v>
      </c>
      <c r="AV108" s="11" t="s">
        <v>79</v>
      </c>
      <c r="AW108" s="11" t="s">
        <v>31</v>
      </c>
      <c r="AX108" s="11" t="s">
        <v>69</v>
      </c>
      <c r="AY108" s="224" t="s">
        <v>111</v>
      </c>
    </row>
    <row r="109" s="1" customFormat="1" ht="33.75" customHeight="1">
      <c r="B109" s="34"/>
      <c r="C109" s="201" t="s">
        <v>182</v>
      </c>
      <c r="D109" s="201" t="s">
        <v>114</v>
      </c>
      <c r="E109" s="202" t="s">
        <v>183</v>
      </c>
      <c r="F109" s="203" t="s">
        <v>184</v>
      </c>
      <c r="G109" s="204" t="s">
        <v>164</v>
      </c>
      <c r="H109" s="205">
        <v>1000</v>
      </c>
      <c r="I109" s="206"/>
      <c r="J109" s="207">
        <f>ROUND(I109*H109,2)</f>
        <v>0</v>
      </c>
      <c r="K109" s="203" t="s">
        <v>118</v>
      </c>
      <c r="L109" s="39"/>
      <c r="M109" s="208" t="s">
        <v>1</v>
      </c>
      <c r="N109" s="209" t="s">
        <v>40</v>
      </c>
      <c r="O109" s="75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13" t="s">
        <v>165</v>
      </c>
      <c r="AT109" s="13" t="s">
        <v>114</v>
      </c>
      <c r="AU109" s="13" t="s">
        <v>77</v>
      </c>
      <c r="AY109" s="13" t="s">
        <v>111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3" t="s">
        <v>77</v>
      </c>
      <c r="BK109" s="212">
        <f>ROUND(I109*H109,2)</f>
        <v>0</v>
      </c>
      <c r="BL109" s="13" t="s">
        <v>165</v>
      </c>
      <c r="BM109" s="13" t="s">
        <v>185</v>
      </c>
    </row>
    <row r="110" s="11" customFormat="1">
      <c r="B110" s="213"/>
      <c r="C110" s="214"/>
      <c r="D110" s="215" t="s">
        <v>167</v>
      </c>
      <c r="E110" s="216" t="s">
        <v>1</v>
      </c>
      <c r="F110" s="217" t="s">
        <v>168</v>
      </c>
      <c r="G110" s="214"/>
      <c r="H110" s="218">
        <v>1000</v>
      </c>
      <c r="I110" s="219"/>
      <c r="J110" s="214"/>
      <c r="K110" s="214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167</v>
      </c>
      <c r="AU110" s="224" t="s">
        <v>77</v>
      </c>
      <c r="AV110" s="11" t="s">
        <v>79</v>
      </c>
      <c r="AW110" s="11" t="s">
        <v>31</v>
      </c>
      <c r="AX110" s="11" t="s">
        <v>69</v>
      </c>
      <c r="AY110" s="224" t="s">
        <v>111</v>
      </c>
    </row>
    <row r="111" s="1" customFormat="1" ht="33.75" customHeight="1">
      <c r="B111" s="34"/>
      <c r="C111" s="201" t="s">
        <v>148</v>
      </c>
      <c r="D111" s="201" t="s">
        <v>114</v>
      </c>
      <c r="E111" s="202" t="s">
        <v>186</v>
      </c>
      <c r="F111" s="203" t="s">
        <v>187</v>
      </c>
      <c r="G111" s="204" t="s">
        <v>164</v>
      </c>
      <c r="H111" s="205">
        <v>1000</v>
      </c>
      <c r="I111" s="206"/>
      <c r="J111" s="207">
        <f>ROUND(I111*H111,2)</f>
        <v>0</v>
      </c>
      <c r="K111" s="203" t="s">
        <v>118</v>
      </c>
      <c r="L111" s="39"/>
      <c r="M111" s="208" t="s">
        <v>1</v>
      </c>
      <c r="N111" s="209" t="s">
        <v>40</v>
      </c>
      <c r="O111" s="75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13" t="s">
        <v>165</v>
      </c>
      <c r="AT111" s="13" t="s">
        <v>114</v>
      </c>
      <c r="AU111" s="13" t="s">
        <v>77</v>
      </c>
      <c r="AY111" s="13" t="s">
        <v>111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3" t="s">
        <v>77</v>
      </c>
      <c r="BK111" s="212">
        <f>ROUND(I111*H111,2)</f>
        <v>0</v>
      </c>
      <c r="BL111" s="13" t="s">
        <v>165</v>
      </c>
      <c r="BM111" s="13" t="s">
        <v>188</v>
      </c>
    </row>
    <row r="112" s="11" customFormat="1">
      <c r="B112" s="213"/>
      <c r="C112" s="214"/>
      <c r="D112" s="215" t="s">
        <v>167</v>
      </c>
      <c r="E112" s="216" t="s">
        <v>1</v>
      </c>
      <c r="F112" s="217" t="s">
        <v>168</v>
      </c>
      <c r="G112" s="214"/>
      <c r="H112" s="218">
        <v>1000</v>
      </c>
      <c r="I112" s="219"/>
      <c r="J112" s="214"/>
      <c r="K112" s="214"/>
      <c r="L112" s="220"/>
      <c r="M112" s="225"/>
      <c r="N112" s="226"/>
      <c r="O112" s="226"/>
      <c r="P112" s="226"/>
      <c r="Q112" s="226"/>
      <c r="R112" s="226"/>
      <c r="S112" s="226"/>
      <c r="T112" s="227"/>
      <c r="AT112" s="224" t="s">
        <v>167</v>
      </c>
      <c r="AU112" s="224" t="s">
        <v>77</v>
      </c>
      <c r="AV112" s="11" t="s">
        <v>79</v>
      </c>
      <c r="AW112" s="11" t="s">
        <v>31</v>
      </c>
      <c r="AX112" s="11" t="s">
        <v>69</v>
      </c>
      <c r="AY112" s="224" t="s">
        <v>111</v>
      </c>
    </row>
    <row r="113" s="1" customFormat="1" ht="6.96" customHeight="1">
      <c r="B113" s="53"/>
      <c r="C113" s="54"/>
      <c r="D113" s="54"/>
      <c r="E113" s="54"/>
      <c r="F113" s="54"/>
      <c r="G113" s="54"/>
      <c r="H113" s="54"/>
      <c r="I113" s="151"/>
      <c r="J113" s="54"/>
      <c r="K113" s="54"/>
      <c r="L113" s="39"/>
    </row>
  </sheetData>
  <sheetProtection sheet="1" autoFilter="0" formatColumns="0" formatRows="0" objects="1" scenarios="1" spinCount="100000" saltValue="7i0a3z41a5uU3KLDj+BGzVly1qF0hmAxgUEEKWl8MBomVVCGHXtwoeYL1L7aID35kx19FMsLQt6fXStOl0JhWQ==" hashValue="uJn+tIE65U5enIA9CA08ZHk30unh0D2T9/PU3d2CK9faV1lbtLs1R3uKSCHe21qftEO+e3lDtCUzj1G3q6JH7Q==" algorithmName="SHA-512" password="CC35"/>
  <autoFilter ref="C81:K11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82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79</v>
      </c>
    </row>
    <row r="4" ht="24.96" customHeight="1">
      <c r="B4" s="16"/>
      <c r="D4" s="124" t="s">
        <v>85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stavby'!K6</f>
        <v>116 - Opravy a údržba skalních zářezů u ST 2019 zadání</v>
      </c>
      <c r="F7" s="125"/>
      <c r="G7" s="125"/>
      <c r="H7" s="125"/>
      <c r="L7" s="16"/>
    </row>
    <row r="8" s="1" customFormat="1" ht="12" customHeight="1">
      <c r="B8" s="39"/>
      <c r="D8" s="125" t="s">
        <v>86</v>
      </c>
      <c r="I8" s="127"/>
      <c r="L8" s="39"/>
    </row>
    <row r="9" s="1" customFormat="1" ht="36.96" customHeight="1">
      <c r="B9" s="39"/>
      <c r="E9" s="128" t="s">
        <v>189</v>
      </c>
      <c r="F9" s="1"/>
      <c r="G9" s="1"/>
      <c r="H9" s="1"/>
      <c r="I9" s="127"/>
      <c r="L9" s="39"/>
    </row>
    <row r="10" s="1" customFormat="1">
      <c r="B10" s="39"/>
      <c r="I10" s="127"/>
      <c r="L10" s="39"/>
    </row>
    <row r="11" s="1" customFormat="1" ht="12" customHeight="1">
      <c r="B11" s="39"/>
      <c r="D11" s="125" t="s">
        <v>18</v>
      </c>
      <c r="F11" s="13" t="s">
        <v>1</v>
      </c>
      <c r="I11" s="129" t="s">
        <v>19</v>
      </c>
      <c r="J11" s="13" t="s">
        <v>1</v>
      </c>
      <c r="L11" s="39"/>
    </row>
    <row r="12" s="1" customFormat="1" ht="12" customHeight="1">
      <c r="B12" s="39"/>
      <c r="D12" s="125" t="s">
        <v>20</v>
      </c>
      <c r="F12" s="13" t="s">
        <v>21</v>
      </c>
      <c r="I12" s="129" t="s">
        <v>22</v>
      </c>
      <c r="J12" s="130" t="str">
        <f>'Rekapitulace stavby'!AN8</f>
        <v>29. 3. 2019</v>
      </c>
      <c r="L12" s="39"/>
    </row>
    <row r="13" s="1" customFormat="1" ht="10.8" customHeight="1">
      <c r="B13" s="39"/>
      <c r="I13" s="127"/>
      <c r="L13" s="39"/>
    </row>
    <row r="14" s="1" customFormat="1" ht="12" customHeight="1">
      <c r="B14" s="39"/>
      <c r="D14" s="125" t="s">
        <v>24</v>
      </c>
      <c r="I14" s="129" t="s">
        <v>25</v>
      </c>
      <c r="J14" s="13" t="str">
        <f>IF('Rekapitulace stavby'!AN10="","",'Rekapitulace stavby'!AN10)</f>
        <v/>
      </c>
      <c r="L14" s="39"/>
    </row>
    <row r="15" s="1" customFormat="1" ht="18" customHeight="1">
      <c r="B15" s="39"/>
      <c r="E15" s="13" t="str">
        <f>IF('Rekapitulace stavby'!E11="","",'Rekapitulace stavby'!E11)</f>
        <v>Ing. Aleš Bednář</v>
      </c>
      <c r="I15" s="129" t="s">
        <v>27</v>
      </c>
      <c r="J15" s="13" t="str">
        <f>IF('Rekapitulace stavby'!AN11="","",'Rekapitulace stavby'!AN11)</f>
        <v/>
      </c>
      <c r="L15" s="39"/>
    </row>
    <row r="16" s="1" customFormat="1" ht="6.96" customHeight="1">
      <c r="B16" s="39"/>
      <c r="I16" s="127"/>
      <c r="L16" s="39"/>
    </row>
    <row r="17" s="1" customFormat="1" ht="12" customHeight="1">
      <c r="B17" s="39"/>
      <c r="D17" s="125" t="s">
        <v>28</v>
      </c>
      <c r="I17" s="129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9" t="s">
        <v>27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7"/>
      <c r="L19" s="39"/>
    </row>
    <row r="20" s="1" customFormat="1" ht="12" customHeight="1">
      <c r="B20" s="39"/>
      <c r="D20" s="125" t="s">
        <v>30</v>
      </c>
      <c r="I20" s="129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9" t="s">
        <v>27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7"/>
      <c r="L22" s="39"/>
    </row>
    <row r="23" s="1" customFormat="1" ht="12" customHeight="1">
      <c r="B23" s="39"/>
      <c r="D23" s="125" t="s">
        <v>32</v>
      </c>
      <c r="I23" s="129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>Jan Marušák</v>
      </c>
      <c r="I24" s="129" t="s">
        <v>27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7"/>
      <c r="L25" s="39"/>
    </row>
    <row r="26" s="1" customFormat="1" ht="12" customHeight="1">
      <c r="B26" s="39"/>
      <c r="D26" s="125" t="s">
        <v>34</v>
      </c>
      <c r="I26" s="127"/>
      <c r="L26" s="39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39"/>
      <c r="I28" s="127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4"/>
      <c r="J29" s="67"/>
      <c r="K29" s="67"/>
      <c r="L29" s="39"/>
    </row>
    <row r="30" s="1" customFormat="1" ht="25.44" customHeight="1">
      <c r="B30" s="39"/>
      <c r="D30" s="135" t="s">
        <v>35</v>
      </c>
      <c r="I30" s="127"/>
      <c r="J30" s="136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4"/>
      <c r="J31" s="67"/>
      <c r="K31" s="67"/>
      <c r="L31" s="39"/>
    </row>
    <row r="32" s="1" customFormat="1" ht="14.4" customHeight="1">
      <c r="B32" s="39"/>
      <c r="F32" s="137" t="s">
        <v>37</v>
      </c>
      <c r="I32" s="138" t="s">
        <v>36</v>
      </c>
      <c r="J32" s="137" t="s">
        <v>38</v>
      </c>
      <c r="L32" s="39"/>
    </row>
    <row r="33" s="1" customFormat="1" ht="14.4" customHeight="1">
      <c r="B33" s="39"/>
      <c r="D33" s="125" t="s">
        <v>39</v>
      </c>
      <c r="E33" s="125" t="s">
        <v>40</v>
      </c>
      <c r="F33" s="139">
        <f>ROUND((SUM(BE81:BE153)),  2)</f>
        <v>0</v>
      </c>
      <c r="I33" s="140">
        <v>0.20999999999999999</v>
      </c>
      <c r="J33" s="139">
        <f>ROUND(((SUM(BE81:BE153))*I33),  2)</f>
        <v>0</v>
      </c>
      <c r="L33" s="39"/>
    </row>
    <row r="34" s="1" customFormat="1" ht="14.4" customHeight="1">
      <c r="B34" s="39"/>
      <c r="E34" s="125" t="s">
        <v>41</v>
      </c>
      <c r="F34" s="139">
        <f>ROUND((SUM(BF81:BF153)),  2)</f>
        <v>0</v>
      </c>
      <c r="I34" s="140">
        <v>0.14999999999999999</v>
      </c>
      <c r="J34" s="139">
        <f>ROUND(((SUM(BF81:BF153))*I34),  2)</f>
        <v>0</v>
      </c>
      <c r="L34" s="39"/>
    </row>
    <row r="35" hidden="1" s="1" customFormat="1" ht="14.4" customHeight="1">
      <c r="B35" s="39"/>
      <c r="E35" s="125" t="s">
        <v>42</v>
      </c>
      <c r="F35" s="139">
        <f>ROUND((SUM(BG81:BG153)),  2)</f>
        <v>0</v>
      </c>
      <c r="I35" s="140">
        <v>0.20999999999999999</v>
      </c>
      <c r="J35" s="139">
        <f>0</f>
        <v>0</v>
      </c>
      <c r="L35" s="39"/>
    </row>
    <row r="36" hidden="1" s="1" customFormat="1" ht="14.4" customHeight="1">
      <c r="B36" s="39"/>
      <c r="E36" s="125" t="s">
        <v>43</v>
      </c>
      <c r="F36" s="139">
        <f>ROUND((SUM(BH81:BH153)),  2)</f>
        <v>0</v>
      </c>
      <c r="I36" s="140">
        <v>0.14999999999999999</v>
      </c>
      <c r="J36" s="139">
        <f>0</f>
        <v>0</v>
      </c>
      <c r="L36" s="39"/>
    </row>
    <row r="37" hidden="1" s="1" customFormat="1" ht="14.4" customHeight="1">
      <c r="B37" s="39"/>
      <c r="E37" s="125" t="s">
        <v>44</v>
      </c>
      <c r="F37" s="139">
        <f>ROUND((SUM(BI81:BI153)),  2)</f>
        <v>0</v>
      </c>
      <c r="I37" s="140">
        <v>0</v>
      </c>
      <c r="J37" s="139">
        <f>0</f>
        <v>0</v>
      </c>
      <c r="L37" s="39"/>
    </row>
    <row r="38" s="1" customFormat="1" ht="6.96" customHeight="1">
      <c r="B38" s="39"/>
      <c r="I38" s="127"/>
      <c r="L38" s="39"/>
    </row>
    <row r="39" s="1" customFormat="1" ht="25.44" customHeight="1">
      <c r="B39" s="39"/>
      <c r="C39" s="141"/>
      <c r="D39" s="142" t="s">
        <v>45</v>
      </c>
      <c r="E39" s="143"/>
      <c r="F39" s="143"/>
      <c r="G39" s="144" t="s">
        <v>46</v>
      </c>
      <c r="H39" s="145" t="s">
        <v>47</v>
      </c>
      <c r="I39" s="146"/>
      <c r="J39" s="147">
        <f>SUM(J30:J37)</f>
        <v>0</v>
      </c>
      <c r="K39" s="148"/>
      <c r="L39" s="39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39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39"/>
    </row>
    <row r="45" s="1" customFormat="1" ht="24.96" customHeight="1">
      <c r="B45" s="34"/>
      <c r="C45" s="19" t="s">
        <v>88</v>
      </c>
      <c r="D45" s="35"/>
      <c r="E45" s="35"/>
      <c r="F45" s="35"/>
      <c r="G45" s="35"/>
      <c r="H45" s="35"/>
      <c r="I45" s="127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7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7"/>
      <c r="J47" s="35"/>
      <c r="K47" s="35"/>
      <c r="L47" s="39"/>
    </row>
    <row r="48" s="1" customFormat="1" ht="16.5" customHeight="1">
      <c r="B48" s="34"/>
      <c r="C48" s="35"/>
      <c r="D48" s="35"/>
      <c r="E48" s="155" t="str">
        <f>E7</f>
        <v>116 - Opravy a údržba skalních zářezů u ST 2019 zadání</v>
      </c>
      <c r="F48" s="28"/>
      <c r="G48" s="28"/>
      <c r="H48" s="28"/>
      <c r="I48" s="127"/>
      <c r="J48" s="35"/>
      <c r="K48" s="35"/>
      <c r="L48" s="39"/>
    </row>
    <row r="49" s="1" customFormat="1" ht="12" customHeight="1">
      <c r="B49" s="34"/>
      <c r="C49" s="28" t="s">
        <v>86</v>
      </c>
      <c r="D49" s="35"/>
      <c r="E49" s="35"/>
      <c r="F49" s="35"/>
      <c r="G49" s="35"/>
      <c r="H49" s="35"/>
      <c r="I49" s="127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PS 02 - Oprava a údr - PS 02 - Oprava a údržba s...</v>
      </c>
      <c r="F50" s="35"/>
      <c r="G50" s="35"/>
      <c r="H50" s="35"/>
      <c r="I50" s="127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7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 xml:space="preserve"> </v>
      </c>
      <c r="G52" s="35"/>
      <c r="H52" s="35"/>
      <c r="I52" s="129" t="s">
        <v>22</v>
      </c>
      <c r="J52" s="63" t="str">
        <f>IF(J12="","",J12)</f>
        <v>29. 3. 2019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7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Ing. Aleš Bednář</v>
      </c>
      <c r="G54" s="35"/>
      <c r="H54" s="35"/>
      <c r="I54" s="129" t="s">
        <v>30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28</v>
      </c>
      <c r="D55" s="35"/>
      <c r="E55" s="35"/>
      <c r="F55" s="23" t="str">
        <f>IF(E18="","",E18)</f>
        <v>Vyplň údaj</v>
      </c>
      <c r="G55" s="35"/>
      <c r="H55" s="35"/>
      <c r="I55" s="129" t="s">
        <v>32</v>
      </c>
      <c r="J55" s="32" t="str">
        <f>E24</f>
        <v>Jan Marušák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7"/>
      <c r="J56" s="35"/>
      <c r="K56" s="35"/>
      <c r="L56" s="39"/>
    </row>
    <row r="57" s="1" customFormat="1" ht="29.28" customHeight="1">
      <c r="B57" s="34"/>
      <c r="C57" s="156" t="s">
        <v>89</v>
      </c>
      <c r="D57" s="157"/>
      <c r="E57" s="157"/>
      <c r="F57" s="157"/>
      <c r="G57" s="157"/>
      <c r="H57" s="157"/>
      <c r="I57" s="158"/>
      <c r="J57" s="159" t="s">
        <v>90</v>
      </c>
      <c r="K57" s="157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7"/>
      <c r="J58" s="35"/>
      <c r="K58" s="35"/>
      <c r="L58" s="39"/>
    </row>
    <row r="59" s="1" customFormat="1" ht="22.8" customHeight="1">
      <c r="B59" s="34"/>
      <c r="C59" s="160" t="s">
        <v>91</v>
      </c>
      <c r="D59" s="35"/>
      <c r="E59" s="35"/>
      <c r="F59" s="35"/>
      <c r="G59" s="35"/>
      <c r="H59" s="35"/>
      <c r="I59" s="127"/>
      <c r="J59" s="94">
        <f>J81</f>
        <v>0</v>
      </c>
      <c r="K59" s="35"/>
      <c r="L59" s="39"/>
      <c r="AU59" s="13" t="s">
        <v>92</v>
      </c>
    </row>
    <row r="60" s="7" customFormat="1" ht="24.96" customHeight="1">
      <c r="B60" s="161"/>
      <c r="C60" s="162"/>
      <c r="D60" s="163" t="s">
        <v>93</v>
      </c>
      <c r="E60" s="164"/>
      <c r="F60" s="164"/>
      <c r="G60" s="164"/>
      <c r="H60" s="164"/>
      <c r="I60" s="165"/>
      <c r="J60" s="166">
        <f>J82</f>
        <v>0</v>
      </c>
      <c r="K60" s="162"/>
      <c r="L60" s="167"/>
    </row>
    <row r="61" s="8" customFormat="1" ht="19.92" customHeight="1">
      <c r="B61" s="168"/>
      <c r="C61" s="169"/>
      <c r="D61" s="170" t="s">
        <v>190</v>
      </c>
      <c r="E61" s="171"/>
      <c r="F61" s="171"/>
      <c r="G61" s="171"/>
      <c r="H61" s="171"/>
      <c r="I61" s="172"/>
      <c r="J61" s="173">
        <f>J83</f>
        <v>0</v>
      </c>
      <c r="K61" s="169"/>
      <c r="L61" s="174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7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51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4"/>
      <c r="J67" s="56"/>
      <c r="K67" s="56"/>
      <c r="L67" s="39"/>
    </row>
    <row r="68" s="1" customFormat="1" ht="24.96" customHeight="1">
      <c r="B68" s="34"/>
      <c r="C68" s="19" t="s">
        <v>96</v>
      </c>
      <c r="D68" s="35"/>
      <c r="E68" s="35"/>
      <c r="F68" s="35"/>
      <c r="G68" s="35"/>
      <c r="H68" s="35"/>
      <c r="I68" s="127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7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7"/>
      <c r="J70" s="35"/>
      <c r="K70" s="35"/>
      <c r="L70" s="39"/>
    </row>
    <row r="71" s="1" customFormat="1" ht="16.5" customHeight="1">
      <c r="B71" s="34"/>
      <c r="C71" s="35"/>
      <c r="D71" s="35"/>
      <c r="E71" s="155" t="str">
        <f>E7</f>
        <v>116 - Opravy a údržba skalních zářezů u ST 2019 zadání</v>
      </c>
      <c r="F71" s="28"/>
      <c r="G71" s="28"/>
      <c r="H71" s="28"/>
      <c r="I71" s="127"/>
      <c r="J71" s="35"/>
      <c r="K71" s="35"/>
      <c r="L71" s="39"/>
    </row>
    <row r="72" s="1" customFormat="1" ht="12" customHeight="1">
      <c r="B72" s="34"/>
      <c r="C72" s="28" t="s">
        <v>86</v>
      </c>
      <c r="D72" s="35"/>
      <c r="E72" s="35"/>
      <c r="F72" s="35"/>
      <c r="G72" s="35"/>
      <c r="H72" s="35"/>
      <c r="I72" s="127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PS 02 - Oprava a údr - PS 02 - Oprava a údržba s...</v>
      </c>
      <c r="F73" s="35"/>
      <c r="G73" s="35"/>
      <c r="H73" s="35"/>
      <c r="I73" s="127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7"/>
      <c r="J74" s="35"/>
      <c r="K74" s="35"/>
      <c r="L74" s="39"/>
    </row>
    <row r="75" s="1" customFormat="1" ht="12" customHeight="1">
      <c r="B75" s="34"/>
      <c r="C75" s="28" t="s">
        <v>20</v>
      </c>
      <c r="D75" s="35"/>
      <c r="E75" s="35"/>
      <c r="F75" s="23" t="str">
        <f>F12</f>
        <v xml:space="preserve"> </v>
      </c>
      <c r="G75" s="35"/>
      <c r="H75" s="35"/>
      <c r="I75" s="129" t="s">
        <v>22</v>
      </c>
      <c r="J75" s="63" t="str">
        <f>IF(J12="","",J12)</f>
        <v>29. 3. 2019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7"/>
      <c r="J76" s="35"/>
      <c r="K76" s="35"/>
      <c r="L76" s="39"/>
    </row>
    <row r="77" s="1" customFormat="1" ht="13.65" customHeight="1">
      <c r="B77" s="34"/>
      <c r="C77" s="28" t="s">
        <v>24</v>
      </c>
      <c r="D77" s="35"/>
      <c r="E77" s="35"/>
      <c r="F77" s="23" t="str">
        <f>E15</f>
        <v>Ing. Aleš Bednář</v>
      </c>
      <c r="G77" s="35"/>
      <c r="H77" s="35"/>
      <c r="I77" s="129" t="s">
        <v>30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28</v>
      </c>
      <c r="D78" s="35"/>
      <c r="E78" s="35"/>
      <c r="F78" s="23" t="str">
        <f>IF(E18="","",E18)</f>
        <v>Vyplň údaj</v>
      </c>
      <c r="G78" s="35"/>
      <c r="H78" s="35"/>
      <c r="I78" s="129" t="s">
        <v>32</v>
      </c>
      <c r="J78" s="32" t="str">
        <f>E24</f>
        <v>Jan Marušák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7"/>
      <c r="J79" s="35"/>
      <c r="K79" s="35"/>
      <c r="L79" s="39"/>
    </row>
    <row r="80" s="9" customFormat="1" ht="29.28" customHeight="1">
      <c r="B80" s="175"/>
      <c r="C80" s="176" t="s">
        <v>97</v>
      </c>
      <c r="D80" s="177" t="s">
        <v>54</v>
      </c>
      <c r="E80" s="177" t="s">
        <v>50</v>
      </c>
      <c r="F80" s="177" t="s">
        <v>51</v>
      </c>
      <c r="G80" s="177" t="s">
        <v>98</v>
      </c>
      <c r="H80" s="177" t="s">
        <v>99</v>
      </c>
      <c r="I80" s="178" t="s">
        <v>100</v>
      </c>
      <c r="J80" s="177" t="s">
        <v>90</v>
      </c>
      <c r="K80" s="179" t="s">
        <v>101</v>
      </c>
      <c r="L80" s="180"/>
      <c r="M80" s="84" t="s">
        <v>1</v>
      </c>
      <c r="N80" s="85" t="s">
        <v>39</v>
      </c>
      <c r="O80" s="85" t="s">
        <v>102</v>
      </c>
      <c r="P80" s="85" t="s">
        <v>103</v>
      </c>
      <c r="Q80" s="85" t="s">
        <v>104</v>
      </c>
      <c r="R80" s="85" t="s">
        <v>105</v>
      </c>
      <c r="S80" s="85" t="s">
        <v>106</v>
      </c>
      <c r="T80" s="86" t="s">
        <v>107</v>
      </c>
    </row>
    <row r="81" s="1" customFormat="1" ht="22.8" customHeight="1">
      <c r="B81" s="34"/>
      <c r="C81" s="91" t="s">
        <v>108</v>
      </c>
      <c r="D81" s="35"/>
      <c r="E81" s="35"/>
      <c r="F81" s="35"/>
      <c r="G81" s="35"/>
      <c r="H81" s="35"/>
      <c r="I81" s="127"/>
      <c r="J81" s="181">
        <f>BK81</f>
        <v>0</v>
      </c>
      <c r="K81" s="35"/>
      <c r="L81" s="39"/>
      <c r="M81" s="87"/>
      <c r="N81" s="88"/>
      <c r="O81" s="88"/>
      <c r="P81" s="182">
        <f>P82</f>
        <v>0</v>
      </c>
      <c r="Q81" s="88"/>
      <c r="R81" s="182">
        <f>R82</f>
        <v>0</v>
      </c>
      <c r="S81" s="88"/>
      <c r="T81" s="183">
        <f>T82</f>
        <v>0</v>
      </c>
      <c r="AT81" s="13" t="s">
        <v>68</v>
      </c>
      <c r="AU81" s="13" t="s">
        <v>92</v>
      </c>
      <c r="BK81" s="184">
        <f>BK82</f>
        <v>0</v>
      </c>
    </row>
    <row r="82" s="10" customFormat="1" ht="25.92" customHeight="1">
      <c r="B82" s="185"/>
      <c r="C82" s="186"/>
      <c r="D82" s="187" t="s">
        <v>68</v>
      </c>
      <c r="E82" s="188" t="s">
        <v>109</v>
      </c>
      <c r="F82" s="188" t="s">
        <v>110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0</v>
      </c>
      <c r="S82" s="193"/>
      <c r="T82" s="195">
        <f>T83</f>
        <v>0</v>
      </c>
      <c r="AR82" s="196" t="s">
        <v>77</v>
      </c>
      <c r="AT82" s="197" t="s">
        <v>68</v>
      </c>
      <c r="AU82" s="197" t="s">
        <v>69</v>
      </c>
      <c r="AY82" s="196" t="s">
        <v>111</v>
      </c>
      <c r="BK82" s="198">
        <f>BK83</f>
        <v>0</v>
      </c>
    </row>
    <row r="83" s="10" customFormat="1" ht="22.8" customHeight="1">
      <c r="B83" s="185"/>
      <c r="C83" s="186"/>
      <c r="D83" s="187" t="s">
        <v>68</v>
      </c>
      <c r="E83" s="199" t="s">
        <v>77</v>
      </c>
      <c r="F83" s="199" t="s">
        <v>191</v>
      </c>
      <c r="G83" s="186"/>
      <c r="H83" s="186"/>
      <c r="I83" s="189"/>
      <c r="J83" s="200">
        <f>BK83</f>
        <v>0</v>
      </c>
      <c r="K83" s="186"/>
      <c r="L83" s="191"/>
      <c r="M83" s="192"/>
      <c r="N83" s="193"/>
      <c r="O83" s="193"/>
      <c r="P83" s="194">
        <f>SUM(P84:P153)</f>
        <v>0</v>
      </c>
      <c r="Q83" s="193"/>
      <c r="R83" s="194">
        <f>SUM(R84:R153)</f>
        <v>0</v>
      </c>
      <c r="S83" s="193"/>
      <c r="T83" s="195">
        <f>SUM(T84:T153)</f>
        <v>0</v>
      </c>
      <c r="AR83" s="196" t="s">
        <v>77</v>
      </c>
      <c r="AT83" s="197" t="s">
        <v>68</v>
      </c>
      <c r="AU83" s="197" t="s">
        <v>77</v>
      </c>
      <c r="AY83" s="196" t="s">
        <v>111</v>
      </c>
      <c r="BK83" s="198">
        <f>SUM(BK84:BK153)</f>
        <v>0</v>
      </c>
    </row>
    <row r="84" s="1" customFormat="1" ht="22.5" customHeight="1">
      <c r="B84" s="34"/>
      <c r="C84" s="201" t="s">
        <v>77</v>
      </c>
      <c r="D84" s="201" t="s">
        <v>114</v>
      </c>
      <c r="E84" s="202" t="s">
        <v>192</v>
      </c>
      <c r="F84" s="203" t="s">
        <v>193</v>
      </c>
      <c r="G84" s="204" t="s">
        <v>194</v>
      </c>
      <c r="H84" s="205">
        <v>500</v>
      </c>
      <c r="I84" s="206"/>
      <c r="J84" s="207">
        <f>ROUND(I84*H84,2)</f>
        <v>0</v>
      </c>
      <c r="K84" s="203" t="s">
        <v>195</v>
      </c>
      <c r="L84" s="39"/>
      <c r="M84" s="208" t="s">
        <v>1</v>
      </c>
      <c r="N84" s="209" t="s">
        <v>40</v>
      </c>
      <c r="O84" s="75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AR84" s="13" t="s">
        <v>119</v>
      </c>
      <c r="AT84" s="13" t="s">
        <v>114</v>
      </c>
      <c r="AU84" s="13" t="s">
        <v>79</v>
      </c>
      <c r="AY84" s="13" t="s">
        <v>111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13" t="s">
        <v>77</v>
      </c>
      <c r="BK84" s="212">
        <f>ROUND(I84*H84,2)</f>
        <v>0</v>
      </c>
      <c r="BL84" s="13" t="s">
        <v>119</v>
      </c>
      <c r="BM84" s="13" t="s">
        <v>79</v>
      </c>
    </row>
    <row r="85" s="1" customFormat="1" ht="22.5" customHeight="1">
      <c r="B85" s="34"/>
      <c r="C85" s="201" t="s">
        <v>79</v>
      </c>
      <c r="D85" s="201" t="s">
        <v>114</v>
      </c>
      <c r="E85" s="202" t="s">
        <v>196</v>
      </c>
      <c r="F85" s="203" t="s">
        <v>197</v>
      </c>
      <c r="G85" s="204" t="s">
        <v>198</v>
      </c>
      <c r="H85" s="205">
        <v>6000</v>
      </c>
      <c r="I85" s="206"/>
      <c r="J85" s="207">
        <f>ROUND(I85*H85,2)</f>
        <v>0</v>
      </c>
      <c r="K85" s="203" t="s">
        <v>195</v>
      </c>
      <c r="L85" s="39"/>
      <c r="M85" s="208" t="s">
        <v>1</v>
      </c>
      <c r="N85" s="209" t="s">
        <v>40</v>
      </c>
      <c r="O85" s="75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AR85" s="13" t="s">
        <v>119</v>
      </c>
      <c r="AT85" s="13" t="s">
        <v>114</v>
      </c>
      <c r="AU85" s="13" t="s">
        <v>79</v>
      </c>
      <c r="AY85" s="13" t="s">
        <v>111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13" t="s">
        <v>77</v>
      </c>
      <c r="BK85" s="212">
        <f>ROUND(I85*H85,2)</f>
        <v>0</v>
      </c>
      <c r="BL85" s="13" t="s">
        <v>119</v>
      </c>
      <c r="BM85" s="13" t="s">
        <v>119</v>
      </c>
    </row>
    <row r="86" s="1" customFormat="1" ht="16.5" customHeight="1">
      <c r="B86" s="34"/>
      <c r="C86" s="201" t="s">
        <v>122</v>
      </c>
      <c r="D86" s="201" t="s">
        <v>114</v>
      </c>
      <c r="E86" s="202" t="s">
        <v>199</v>
      </c>
      <c r="F86" s="203" t="s">
        <v>200</v>
      </c>
      <c r="G86" s="204" t="s">
        <v>194</v>
      </c>
      <c r="H86" s="205">
        <v>1150</v>
      </c>
      <c r="I86" s="206"/>
      <c r="J86" s="207">
        <f>ROUND(I86*H86,2)</f>
        <v>0</v>
      </c>
      <c r="K86" s="203" t="s">
        <v>195</v>
      </c>
      <c r="L86" s="39"/>
      <c r="M86" s="208" t="s">
        <v>1</v>
      </c>
      <c r="N86" s="209" t="s">
        <v>40</v>
      </c>
      <c r="O86" s="75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AR86" s="13" t="s">
        <v>119</v>
      </c>
      <c r="AT86" s="13" t="s">
        <v>114</v>
      </c>
      <c r="AU86" s="13" t="s">
        <v>79</v>
      </c>
      <c r="AY86" s="13" t="s">
        <v>111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3" t="s">
        <v>77</v>
      </c>
      <c r="BK86" s="212">
        <f>ROUND(I86*H86,2)</f>
        <v>0</v>
      </c>
      <c r="BL86" s="13" t="s">
        <v>119</v>
      </c>
      <c r="BM86" s="13" t="s">
        <v>125</v>
      </c>
    </row>
    <row r="87" s="1" customFormat="1" ht="22.5" customHeight="1">
      <c r="B87" s="34"/>
      <c r="C87" s="201" t="s">
        <v>119</v>
      </c>
      <c r="D87" s="201" t="s">
        <v>114</v>
      </c>
      <c r="E87" s="202" t="s">
        <v>201</v>
      </c>
      <c r="F87" s="203" t="s">
        <v>202</v>
      </c>
      <c r="G87" s="204" t="s">
        <v>203</v>
      </c>
      <c r="H87" s="205">
        <v>500</v>
      </c>
      <c r="I87" s="206"/>
      <c r="J87" s="207">
        <f>ROUND(I87*H87,2)</f>
        <v>0</v>
      </c>
      <c r="K87" s="203" t="s">
        <v>195</v>
      </c>
      <c r="L87" s="39"/>
      <c r="M87" s="208" t="s">
        <v>1</v>
      </c>
      <c r="N87" s="209" t="s">
        <v>40</v>
      </c>
      <c r="O87" s="75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13" t="s">
        <v>119</v>
      </c>
      <c r="AT87" s="13" t="s">
        <v>114</v>
      </c>
      <c r="AU87" s="13" t="s">
        <v>79</v>
      </c>
      <c r="AY87" s="13" t="s">
        <v>111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3" t="s">
        <v>77</v>
      </c>
      <c r="BK87" s="212">
        <f>ROUND(I87*H87,2)</f>
        <v>0</v>
      </c>
      <c r="BL87" s="13" t="s">
        <v>119</v>
      </c>
      <c r="BM87" s="13" t="s">
        <v>128</v>
      </c>
    </row>
    <row r="88" s="1" customFormat="1" ht="16.5" customHeight="1">
      <c r="B88" s="34"/>
      <c r="C88" s="201" t="s">
        <v>112</v>
      </c>
      <c r="D88" s="201" t="s">
        <v>114</v>
      </c>
      <c r="E88" s="202" t="s">
        <v>204</v>
      </c>
      <c r="F88" s="203" t="s">
        <v>205</v>
      </c>
      <c r="G88" s="204" t="s">
        <v>194</v>
      </c>
      <c r="H88" s="205">
        <v>145</v>
      </c>
      <c r="I88" s="206"/>
      <c r="J88" s="207">
        <f>ROUND(I88*H88,2)</f>
        <v>0</v>
      </c>
      <c r="K88" s="203" t="s">
        <v>195</v>
      </c>
      <c r="L88" s="39"/>
      <c r="M88" s="208" t="s">
        <v>1</v>
      </c>
      <c r="N88" s="209" t="s">
        <v>40</v>
      </c>
      <c r="O88" s="75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AR88" s="13" t="s">
        <v>119</v>
      </c>
      <c r="AT88" s="13" t="s">
        <v>114</v>
      </c>
      <c r="AU88" s="13" t="s">
        <v>79</v>
      </c>
      <c r="AY88" s="13" t="s">
        <v>111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3" t="s">
        <v>77</v>
      </c>
      <c r="BK88" s="212">
        <f>ROUND(I88*H88,2)</f>
        <v>0</v>
      </c>
      <c r="BL88" s="13" t="s">
        <v>119</v>
      </c>
      <c r="BM88" s="13" t="s">
        <v>131</v>
      </c>
    </row>
    <row r="89" s="1" customFormat="1" ht="16.5" customHeight="1">
      <c r="B89" s="34"/>
      <c r="C89" s="201" t="s">
        <v>125</v>
      </c>
      <c r="D89" s="201" t="s">
        <v>114</v>
      </c>
      <c r="E89" s="202" t="s">
        <v>206</v>
      </c>
      <c r="F89" s="203" t="s">
        <v>207</v>
      </c>
      <c r="G89" s="204" t="s">
        <v>194</v>
      </c>
      <c r="H89" s="205">
        <v>145</v>
      </c>
      <c r="I89" s="206"/>
      <c r="J89" s="207">
        <f>ROUND(I89*H89,2)</f>
        <v>0</v>
      </c>
      <c r="K89" s="203" t="s">
        <v>195</v>
      </c>
      <c r="L89" s="39"/>
      <c r="M89" s="208" t="s">
        <v>1</v>
      </c>
      <c r="N89" s="209" t="s">
        <v>40</v>
      </c>
      <c r="O89" s="75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13" t="s">
        <v>119</v>
      </c>
      <c r="AT89" s="13" t="s">
        <v>114</v>
      </c>
      <c r="AU89" s="13" t="s">
        <v>79</v>
      </c>
      <c r="AY89" s="13" t="s">
        <v>111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3" t="s">
        <v>77</v>
      </c>
      <c r="BK89" s="212">
        <f>ROUND(I89*H89,2)</f>
        <v>0</v>
      </c>
      <c r="BL89" s="13" t="s">
        <v>119</v>
      </c>
      <c r="BM89" s="13" t="s">
        <v>134</v>
      </c>
    </row>
    <row r="90" s="1" customFormat="1" ht="22.5" customHeight="1">
      <c r="B90" s="34"/>
      <c r="C90" s="201" t="s">
        <v>135</v>
      </c>
      <c r="D90" s="201" t="s">
        <v>114</v>
      </c>
      <c r="E90" s="202" t="s">
        <v>208</v>
      </c>
      <c r="F90" s="203" t="s">
        <v>209</v>
      </c>
      <c r="G90" s="204" t="s">
        <v>194</v>
      </c>
      <c r="H90" s="205">
        <v>300</v>
      </c>
      <c r="I90" s="206"/>
      <c r="J90" s="207">
        <f>ROUND(I90*H90,2)</f>
        <v>0</v>
      </c>
      <c r="K90" s="203" t="s">
        <v>195</v>
      </c>
      <c r="L90" s="39"/>
      <c r="M90" s="208" t="s">
        <v>1</v>
      </c>
      <c r="N90" s="209" t="s">
        <v>40</v>
      </c>
      <c r="O90" s="75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AR90" s="13" t="s">
        <v>119</v>
      </c>
      <c r="AT90" s="13" t="s">
        <v>114</v>
      </c>
      <c r="AU90" s="13" t="s">
        <v>79</v>
      </c>
      <c r="AY90" s="13" t="s">
        <v>111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3" t="s">
        <v>77</v>
      </c>
      <c r="BK90" s="212">
        <f>ROUND(I90*H90,2)</f>
        <v>0</v>
      </c>
      <c r="BL90" s="13" t="s">
        <v>119</v>
      </c>
      <c r="BM90" s="13" t="s">
        <v>138</v>
      </c>
    </row>
    <row r="91" s="1" customFormat="1" ht="22.5" customHeight="1">
      <c r="B91" s="34"/>
      <c r="C91" s="201" t="s">
        <v>128</v>
      </c>
      <c r="D91" s="201" t="s">
        <v>114</v>
      </c>
      <c r="E91" s="202" t="s">
        <v>210</v>
      </c>
      <c r="F91" s="203" t="s">
        <v>211</v>
      </c>
      <c r="G91" s="204" t="s">
        <v>194</v>
      </c>
      <c r="H91" s="205">
        <v>300</v>
      </c>
      <c r="I91" s="206"/>
      <c r="J91" s="207">
        <f>ROUND(I91*H91,2)</f>
        <v>0</v>
      </c>
      <c r="K91" s="203" t="s">
        <v>195</v>
      </c>
      <c r="L91" s="39"/>
      <c r="M91" s="208" t="s">
        <v>1</v>
      </c>
      <c r="N91" s="209" t="s">
        <v>40</v>
      </c>
      <c r="O91" s="75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AR91" s="13" t="s">
        <v>119</v>
      </c>
      <c r="AT91" s="13" t="s">
        <v>114</v>
      </c>
      <c r="AU91" s="13" t="s">
        <v>79</v>
      </c>
      <c r="AY91" s="13" t="s">
        <v>111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3" t="s">
        <v>77</v>
      </c>
      <c r="BK91" s="212">
        <f>ROUND(I91*H91,2)</f>
        <v>0</v>
      </c>
      <c r="BL91" s="13" t="s">
        <v>119</v>
      </c>
      <c r="BM91" s="13" t="s">
        <v>141</v>
      </c>
    </row>
    <row r="92" s="1" customFormat="1" ht="22.5" customHeight="1">
      <c r="B92" s="34"/>
      <c r="C92" s="201" t="s">
        <v>142</v>
      </c>
      <c r="D92" s="201" t="s">
        <v>114</v>
      </c>
      <c r="E92" s="202" t="s">
        <v>212</v>
      </c>
      <c r="F92" s="203" t="s">
        <v>213</v>
      </c>
      <c r="G92" s="204" t="s">
        <v>164</v>
      </c>
      <c r="H92" s="205">
        <v>3200</v>
      </c>
      <c r="I92" s="206"/>
      <c r="J92" s="207">
        <f>ROUND(I92*H92,2)</f>
        <v>0</v>
      </c>
      <c r="K92" s="203" t="s">
        <v>195</v>
      </c>
      <c r="L92" s="39"/>
      <c r="M92" s="208" t="s">
        <v>1</v>
      </c>
      <c r="N92" s="209" t="s">
        <v>40</v>
      </c>
      <c r="O92" s="75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13" t="s">
        <v>119</v>
      </c>
      <c r="AT92" s="13" t="s">
        <v>114</v>
      </c>
      <c r="AU92" s="13" t="s">
        <v>79</v>
      </c>
      <c r="AY92" s="13" t="s">
        <v>111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3" t="s">
        <v>77</v>
      </c>
      <c r="BK92" s="212">
        <f>ROUND(I92*H92,2)</f>
        <v>0</v>
      </c>
      <c r="BL92" s="13" t="s">
        <v>119</v>
      </c>
      <c r="BM92" s="13" t="s">
        <v>145</v>
      </c>
    </row>
    <row r="93" s="1" customFormat="1" ht="16.5" customHeight="1">
      <c r="B93" s="34"/>
      <c r="C93" s="201" t="s">
        <v>131</v>
      </c>
      <c r="D93" s="201" t="s">
        <v>114</v>
      </c>
      <c r="E93" s="202" t="s">
        <v>214</v>
      </c>
      <c r="F93" s="203" t="s">
        <v>215</v>
      </c>
      <c r="G93" s="204" t="s">
        <v>194</v>
      </c>
      <c r="H93" s="205">
        <v>1700</v>
      </c>
      <c r="I93" s="206"/>
      <c r="J93" s="207">
        <f>ROUND(I93*H93,2)</f>
        <v>0</v>
      </c>
      <c r="K93" s="203" t="s">
        <v>195</v>
      </c>
      <c r="L93" s="39"/>
      <c r="M93" s="208" t="s">
        <v>1</v>
      </c>
      <c r="N93" s="209" t="s">
        <v>40</v>
      </c>
      <c r="O93" s="75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13" t="s">
        <v>119</v>
      </c>
      <c r="AT93" s="13" t="s">
        <v>114</v>
      </c>
      <c r="AU93" s="13" t="s">
        <v>79</v>
      </c>
      <c r="AY93" s="13" t="s">
        <v>111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3" t="s">
        <v>77</v>
      </c>
      <c r="BK93" s="212">
        <f>ROUND(I93*H93,2)</f>
        <v>0</v>
      </c>
      <c r="BL93" s="13" t="s">
        <v>119</v>
      </c>
      <c r="BM93" s="13" t="s">
        <v>148</v>
      </c>
    </row>
    <row r="94" s="1" customFormat="1" ht="16.5" customHeight="1">
      <c r="B94" s="34"/>
      <c r="C94" s="201" t="s">
        <v>149</v>
      </c>
      <c r="D94" s="201" t="s">
        <v>114</v>
      </c>
      <c r="E94" s="202" t="s">
        <v>216</v>
      </c>
      <c r="F94" s="203" t="s">
        <v>217</v>
      </c>
      <c r="G94" s="204" t="s">
        <v>164</v>
      </c>
      <c r="H94" s="205">
        <v>3500</v>
      </c>
      <c r="I94" s="206"/>
      <c r="J94" s="207">
        <f>ROUND(I94*H94,2)</f>
        <v>0</v>
      </c>
      <c r="K94" s="203" t="s">
        <v>195</v>
      </c>
      <c r="L94" s="39"/>
      <c r="M94" s="208" t="s">
        <v>1</v>
      </c>
      <c r="N94" s="209" t="s">
        <v>40</v>
      </c>
      <c r="O94" s="75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13" t="s">
        <v>119</v>
      </c>
      <c r="AT94" s="13" t="s">
        <v>114</v>
      </c>
      <c r="AU94" s="13" t="s">
        <v>79</v>
      </c>
      <c r="AY94" s="13" t="s">
        <v>111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3" t="s">
        <v>77</v>
      </c>
      <c r="BK94" s="212">
        <f>ROUND(I94*H94,2)</f>
        <v>0</v>
      </c>
      <c r="BL94" s="13" t="s">
        <v>119</v>
      </c>
      <c r="BM94" s="13" t="s">
        <v>152</v>
      </c>
    </row>
    <row r="95" s="1" customFormat="1" ht="16.5" customHeight="1">
      <c r="B95" s="34"/>
      <c r="C95" s="201" t="s">
        <v>134</v>
      </c>
      <c r="D95" s="201" t="s">
        <v>114</v>
      </c>
      <c r="E95" s="202" t="s">
        <v>218</v>
      </c>
      <c r="F95" s="203" t="s">
        <v>219</v>
      </c>
      <c r="G95" s="204" t="s">
        <v>164</v>
      </c>
      <c r="H95" s="205">
        <v>3500</v>
      </c>
      <c r="I95" s="206"/>
      <c r="J95" s="207">
        <f>ROUND(I95*H95,2)</f>
        <v>0</v>
      </c>
      <c r="K95" s="203" t="s">
        <v>195</v>
      </c>
      <c r="L95" s="39"/>
      <c r="M95" s="208" t="s">
        <v>1</v>
      </c>
      <c r="N95" s="209" t="s">
        <v>40</v>
      </c>
      <c r="O95" s="75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13" t="s">
        <v>119</v>
      </c>
      <c r="AT95" s="13" t="s">
        <v>114</v>
      </c>
      <c r="AU95" s="13" t="s">
        <v>79</v>
      </c>
      <c r="AY95" s="13" t="s">
        <v>111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3" t="s">
        <v>77</v>
      </c>
      <c r="BK95" s="212">
        <f>ROUND(I95*H95,2)</f>
        <v>0</v>
      </c>
      <c r="BL95" s="13" t="s">
        <v>119</v>
      </c>
      <c r="BM95" s="13" t="s">
        <v>155</v>
      </c>
    </row>
    <row r="96" s="1" customFormat="1" ht="22.5" customHeight="1">
      <c r="B96" s="34"/>
      <c r="C96" s="201" t="s">
        <v>156</v>
      </c>
      <c r="D96" s="201" t="s">
        <v>114</v>
      </c>
      <c r="E96" s="202" t="s">
        <v>220</v>
      </c>
      <c r="F96" s="203" t="s">
        <v>221</v>
      </c>
      <c r="G96" s="204" t="s">
        <v>164</v>
      </c>
      <c r="H96" s="205">
        <v>3500</v>
      </c>
      <c r="I96" s="206"/>
      <c r="J96" s="207">
        <f>ROUND(I96*H96,2)</f>
        <v>0</v>
      </c>
      <c r="K96" s="203" t="s">
        <v>195</v>
      </c>
      <c r="L96" s="39"/>
      <c r="M96" s="208" t="s">
        <v>1</v>
      </c>
      <c r="N96" s="209" t="s">
        <v>40</v>
      </c>
      <c r="O96" s="75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13" t="s">
        <v>119</v>
      </c>
      <c r="AT96" s="13" t="s">
        <v>114</v>
      </c>
      <c r="AU96" s="13" t="s">
        <v>79</v>
      </c>
      <c r="AY96" s="13" t="s">
        <v>111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3" t="s">
        <v>77</v>
      </c>
      <c r="BK96" s="212">
        <f>ROUND(I96*H96,2)</f>
        <v>0</v>
      </c>
      <c r="BL96" s="13" t="s">
        <v>119</v>
      </c>
      <c r="BM96" s="13" t="s">
        <v>159</v>
      </c>
    </row>
    <row r="97" s="1" customFormat="1" ht="22.5" customHeight="1">
      <c r="B97" s="34"/>
      <c r="C97" s="201" t="s">
        <v>138</v>
      </c>
      <c r="D97" s="201" t="s">
        <v>114</v>
      </c>
      <c r="E97" s="202" t="s">
        <v>222</v>
      </c>
      <c r="F97" s="203" t="s">
        <v>223</v>
      </c>
      <c r="G97" s="204" t="s">
        <v>164</v>
      </c>
      <c r="H97" s="205">
        <v>5000</v>
      </c>
      <c r="I97" s="206"/>
      <c r="J97" s="207">
        <f>ROUND(I97*H97,2)</f>
        <v>0</v>
      </c>
      <c r="K97" s="203" t="s">
        <v>195</v>
      </c>
      <c r="L97" s="39"/>
      <c r="M97" s="208" t="s">
        <v>1</v>
      </c>
      <c r="N97" s="209" t="s">
        <v>40</v>
      </c>
      <c r="O97" s="75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3" t="s">
        <v>119</v>
      </c>
      <c r="AT97" s="13" t="s">
        <v>114</v>
      </c>
      <c r="AU97" s="13" t="s">
        <v>79</v>
      </c>
      <c r="AY97" s="13" t="s">
        <v>111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3" t="s">
        <v>77</v>
      </c>
      <c r="BK97" s="212">
        <f>ROUND(I97*H97,2)</f>
        <v>0</v>
      </c>
      <c r="BL97" s="13" t="s">
        <v>119</v>
      </c>
      <c r="BM97" s="13" t="s">
        <v>224</v>
      </c>
    </row>
    <row r="98" s="1" customFormat="1" ht="22.5" customHeight="1">
      <c r="B98" s="34"/>
      <c r="C98" s="201" t="s">
        <v>8</v>
      </c>
      <c r="D98" s="201" t="s">
        <v>114</v>
      </c>
      <c r="E98" s="202" t="s">
        <v>225</v>
      </c>
      <c r="F98" s="203" t="s">
        <v>226</v>
      </c>
      <c r="G98" s="204" t="s">
        <v>203</v>
      </c>
      <c r="H98" s="205">
        <v>500</v>
      </c>
      <c r="I98" s="206"/>
      <c r="J98" s="207">
        <f>ROUND(I98*H98,2)</f>
        <v>0</v>
      </c>
      <c r="K98" s="203" t="s">
        <v>195</v>
      </c>
      <c r="L98" s="39"/>
      <c r="M98" s="208" t="s">
        <v>1</v>
      </c>
      <c r="N98" s="209" t="s">
        <v>40</v>
      </c>
      <c r="O98" s="75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13" t="s">
        <v>119</v>
      </c>
      <c r="AT98" s="13" t="s">
        <v>114</v>
      </c>
      <c r="AU98" s="13" t="s">
        <v>79</v>
      </c>
      <c r="AY98" s="13" t="s">
        <v>111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3" t="s">
        <v>77</v>
      </c>
      <c r="BK98" s="212">
        <f>ROUND(I98*H98,2)</f>
        <v>0</v>
      </c>
      <c r="BL98" s="13" t="s">
        <v>119</v>
      </c>
      <c r="BM98" s="13" t="s">
        <v>227</v>
      </c>
    </row>
    <row r="99" s="1" customFormat="1" ht="22.5" customHeight="1">
      <c r="B99" s="34"/>
      <c r="C99" s="201" t="s">
        <v>141</v>
      </c>
      <c r="D99" s="201" t="s">
        <v>114</v>
      </c>
      <c r="E99" s="202" t="s">
        <v>228</v>
      </c>
      <c r="F99" s="203" t="s">
        <v>229</v>
      </c>
      <c r="G99" s="204" t="s">
        <v>203</v>
      </c>
      <c r="H99" s="205">
        <v>500</v>
      </c>
      <c r="I99" s="206"/>
      <c r="J99" s="207">
        <f>ROUND(I99*H99,2)</f>
        <v>0</v>
      </c>
      <c r="K99" s="203" t="s">
        <v>195</v>
      </c>
      <c r="L99" s="39"/>
      <c r="M99" s="208" t="s">
        <v>1</v>
      </c>
      <c r="N99" s="209" t="s">
        <v>40</v>
      </c>
      <c r="O99" s="75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13" t="s">
        <v>119</v>
      </c>
      <c r="AT99" s="13" t="s">
        <v>114</v>
      </c>
      <c r="AU99" s="13" t="s">
        <v>79</v>
      </c>
      <c r="AY99" s="13" t="s">
        <v>111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3" t="s">
        <v>77</v>
      </c>
      <c r="BK99" s="212">
        <f>ROUND(I99*H99,2)</f>
        <v>0</v>
      </c>
      <c r="BL99" s="13" t="s">
        <v>119</v>
      </c>
      <c r="BM99" s="13" t="s">
        <v>230</v>
      </c>
    </row>
    <row r="100" s="1" customFormat="1" ht="22.5" customHeight="1">
      <c r="B100" s="34"/>
      <c r="C100" s="201" t="s">
        <v>175</v>
      </c>
      <c r="D100" s="201" t="s">
        <v>114</v>
      </c>
      <c r="E100" s="202" t="s">
        <v>231</v>
      </c>
      <c r="F100" s="203" t="s">
        <v>232</v>
      </c>
      <c r="G100" s="204" t="s">
        <v>117</v>
      </c>
      <c r="H100" s="205">
        <v>20</v>
      </c>
      <c r="I100" s="206"/>
      <c r="J100" s="207">
        <f>ROUND(I100*H100,2)</f>
        <v>0</v>
      </c>
      <c r="K100" s="203" t="s">
        <v>195</v>
      </c>
      <c r="L100" s="39"/>
      <c r="M100" s="208" t="s">
        <v>1</v>
      </c>
      <c r="N100" s="209" t="s">
        <v>40</v>
      </c>
      <c r="O100" s="75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AR100" s="13" t="s">
        <v>119</v>
      </c>
      <c r="AT100" s="13" t="s">
        <v>114</v>
      </c>
      <c r="AU100" s="13" t="s">
        <v>79</v>
      </c>
      <c r="AY100" s="13" t="s">
        <v>111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3" t="s">
        <v>77</v>
      </c>
      <c r="BK100" s="212">
        <f>ROUND(I100*H100,2)</f>
        <v>0</v>
      </c>
      <c r="BL100" s="13" t="s">
        <v>119</v>
      </c>
      <c r="BM100" s="13" t="s">
        <v>233</v>
      </c>
    </row>
    <row r="101" s="1" customFormat="1" ht="22.5" customHeight="1">
      <c r="B101" s="34"/>
      <c r="C101" s="201" t="s">
        <v>145</v>
      </c>
      <c r="D101" s="201" t="s">
        <v>114</v>
      </c>
      <c r="E101" s="202" t="s">
        <v>234</v>
      </c>
      <c r="F101" s="203" t="s">
        <v>235</v>
      </c>
      <c r="G101" s="204" t="s">
        <v>117</v>
      </c>
      <c r="H101" s="205">
        <v>15</v>
      </c>
      <c r="I101" s="206"/>
      <c r="J101" s="207">
        <f>ROUND(I101*H101,2)</f>
        <v>0</v>
      </c>
      <c r="K101" s="203" t="s">
        <v>195</v>
      </c>
      <c r="L101" s="39"/>
      <c r="M101" s="208" t="s">
        <v>1</v>
      </c>
      <c r="N101" s="209" t="s">
        <v>40</v>
      </c>
      <c r="O101" s="75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3" t="s">
        <v>119</v>
      </c>
      <c r="AT101" s="13" t="s">
        <v>114</v>
      </c>
      <c r="AU101" s="13" t="s">
        <v>79</v>
      </c>
      <c r="AY101" s="13" t="s">
        <v>111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3" t="s">
        <v>77</v>
      </c>
      <c r="BK101" s="212">
        <f>ROUND(I101*H101,2)</f>
        <v>0</v>
      </c>
      <c r="BL101" s="13" t="s">
        <v>119</v>
      </c>
      <c r="BM101" s="13" t="s">
        <v>236</v>
      </c>
    </row>
    <row r="102" s="1" customFormat="1" ht="22.5" customHeight="1">
      <c r="B102" s="34"/>
      <c r="C102" s="201" t="s">
        <v>182</v>
      </c>
      <c r="D102" s="201" t="s">
        <v>114</v>
      </c>
      <c r="E102" s="202" t="s">
        <v>237</v>
      </c>
      <c r="F102" s="203" t="s">
        <v>238</v>
      </c>
      <c r="G102" s="204" t="s">
        <v>117</v>
      </c>
      <c r="H102" s="205">
        <v>10</v>
      </c>
      <c r="I102" s="206"/>
      <c r="J102" s="207">
        <f>ROUND(I102*H102,2)</f>
        <v>0</v>
      </c>
      <c r="K102" s="203" t="s">
        <v>195</v>
      </c>
      <c r="L102" s="39"/>
      <c r="M102" s="208" t="s">
        <v>1</v>
      </c>
      <c r="N102" s="209" t="s">
        <v>40</v>
      </c>
      <c r="O102" s="75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13" t="s">
        <v>119</v>
      </c>
      <c r="AT102" s="13" t="s">
        <v>114</v>
      </c>
      <c r="AU102" s="13" t="s">
        <v>79</v>
      </c>
      <c r="AY102" s="13" t="s">
        <v>111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3" t="s">
        <v>77</v>
      </c>
      <c r="BK102" s="212">
        <f>ROUND(I102*H102,2)</f>
        <v>0</v>
      </c>
      <c r="BL102" s="13" t="s">
        <v>119</v>
      </c>
      <c r="BM102" s="13" t="s">
        <v>239</v>
      </c>
    </row>
    <row r="103" s="1" customFormat="1" ht="22.5" customHeight="1">
      <c r="B103" s="34"/>
      <c r="C103" s="201" t="s">
        <v>148</v>
      </c>
      <c r="D103" s="201" t="s">
        <v>114</v>
      </c>
      <c r="E103" s="202" t="s">
        <v>240</v>
      </c>
      <c r="F103" s="203" t="s">
        <v>241</v>
      </c>
      <c r="G103" s="204" t="s">
        <v>117</v>
      </c>
      <c r="H103" s="205">
        <v>25</v>
      </c>
      <c r="I103" s="206"/>
      <c r="J103" s="207">
        <f>ROUND(I103*H103,2)</f>
        <v>0</v>
      </c>
      <c r="K103" s="203" t="s">
        <v>195</v>
      </c>
      <c r="L103" s="39"/>
      <c r="M103" s="208" t="s">
        <v>1</v>
      </c>
      <c r="N103" s="209" t="s">
        <v>40</v>
      </c>
      <c r="O103" s="75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13" t="s">
        <v>119</v>
      </c>
      <c r="AT103" s="13" t="s">
        <v>114</v>
      </c>
      <c r="AU103" s="13" t="s">
        <v>79</v>
      </c>
      <c r="AY103" s="13" t="s">
        <v>111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3" t="s">
        <v>77</v>
      </c>
      <c r="BK103" s="212">
        <f>ROUND(I103*H103,2)</f>
        <v>0</v>
      </c>
      <c r="BL103" s="13" t="s">
        <v>119</v>
      </c>
      <c r="BM103" s="13" t="s">
        <v>242</v>
      </c>
    </row>
    <row r="104" s="1" customFormat="1" ht="22.5" customHeight="1">
      <c r="B104" s="34"/>
      <c r="C104" s="201" t="s">
        <v>7</v>
      </c>
      <c r="D104" s="201" t="s">
        <v>114</v>
      </c>
      <c r="E104" s="202" t="s">
        <v>243</v>
      </c>
      <c r="F104" s="203" t="s">
        <v>244</v>
      </c>
      <c r="G104" s="204" t="s">
        <v>117</v>
      </c>
      <c r="H104" s="205">
        <v>15</v>
      </c>
      <c r="I104" s="206"/>
      <c r="J104" s="207">
        <f>ROUND(I104*H104,2)</f>
        <v>0</v>
      </c>
      <c r="K104" s="203" t="s">
        <v>195</v>
      </c>
      <c r="L104" s="39"/>
      <c r="M104" s="208" t="s">
        <v>1</v>
      </c>
      <c r="N104" s="209" t="s">
        <v>40</v>
      </c>
      <c r="O104" s="75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13" t="s">
        <v>119</v>
      </c>
      <c r="AT104" s="13" t="s">
        <v>114</v>
      </c>
      <c r="AU104" s="13" t="s">
        <v>79</v>
      </c>
      <c r="AY104" s="13" t="s">
        <v>111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3" t="s">
        <v>77</v>
      </c>
      <c r="BK104" s="212">
        <f>ROUND(I104*H104,2)</f>
        <v>0</v>
      </c>
      <c r="BL104" s="13" t="s">
        <v>119</v>
      </c>
      <c r="BM104" s="13" t="s">
        <v>245</v>
      </c>
    </row>
    <row r="105" s="1" customFormat="1" ht="16.5" customHeight="1">
      <c r="B105" s="34"/>
      <c r="C105" s="201" t="s">
        <v>152</v>
      </c>
      <c r="D105" s="201" t="s">
        <v>114</v>
      </c>
      <c r="E105" s="202" t="s">
        <v>246</v>
      </c>
      <c r="F105" s="203" t="s">
        <v>247</v>
      </c>
      <c r="G105" s="204" t="s">
        <v>248</v>
      </c>
      <c r="H105" s="205">
        <v>120</v>
      </c>
      <c r="I105" s="206"/>
      <c r="J105" s="207">
        <f>ROUND(I105*H105,2)</f>
        <v>0</v>
      </c>
      <c r="K105" s="203" t="s">
        <v>195</v>
      </c>
      <c r="L105" s="39"/>
      <c r="M105" s="208" t="s">
        <v>1</v>
      </c>
      <c r="N105" s="209" t="s">
        <v>40</v>
      </c>
      <c r="O105" s="7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3" t="s">
        <v>119</v>
      </c>
      <c r="AT105" s="13" t="s">
        <v>114</v>
      </c>
      <c r="AU105" s="13" t="s">
        <v>79</v>
      </c>
      <c r="AY105" s="13" t="s">
        <v>111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3" t="s">
        <v>77</v>
      </c>
      <c r="BK105" s="212">
        <f>ROUND(I105*H105,2)</f>
        <v>0</v>
      </c>
      <c r="BL105" s="13" t="s">
        <v>119</v>
      </c>
      <c r="BM105" s="13" t="s">
        <v>249</v>
      </c>
    </row>
    <row r="106" s="1" customFormat="1" ht="16.5" customHeight="1">
      <c r="B106" s="34"/>
      <c r="C106" s="228" t="s">
        <v>250</v>
      </c>
      <c r="D106" s="228" t="s">
        <v>251</v>
      </c>
      <c r="E106" s="229" t="s">
        <v>252</v>
      </c>
      <c r="F106" s="230" t="s">
        <v>253</v>
      </c>
      <c r="G106" s="231" t="s">
        <v>164</v>
      </c>
      <c r="H106" s="232">
        <v>0.96999999999999997</v>
      </c>
      <c r="I106" s="233"/>
      <c r="J106" s="234">
        <f>ROUND(I106*H106,2)</f>
        <v>0</v>
      </c>
      <c r="K106" s="230" t="s">
        <v>195</v>
      </c>
      <c r="L106" s="235"/>
      <c r="M106" s="236" t="s">
        <v>1</v>
      </c>
      <c r="N106" s="237" t="s">
        <v>40</v>
      </c>
      <c r="O106" s="75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13" t="s">
        <v>128</v>
      </c>
      <c r="AT106" s="13" t="s">
        <v>251</v>
      </c>
      <c r="AU106" s="13" t="s">
        <v>79</v>
      </c>
      <c r="AY106" s="13" t="s">
        <v>111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3" t="s">
        <v>77</v>
      </c>
      <c r="BK106" s="212">
        <f>ROUND(I106*H106,2)</f>
        <v>0</v>
      </c>
      <c r="BL106" s="13" t="s">
        <v>119</v>
      </c>
      <c r="BM106" s="13" t="s">
        <v>254</v>
      </c>
    </row>
    <row r="107" s="1" customFormat="1" ht="22.5" customHeight="1">
      <c r="B107" s="34"/>
      <c r="C107" s="201" t="s">
        <v>155</v>
      </c>
      <c r="D107" s="201" t="s">
        <v>114</v>
      </c>
      <c r="E107" s="202" t="s">
        <v>255</v>
      </c>
      <c r="F107" s="203" t="s">
        <v>256</v>
      </c>
      <c r="G107" s="204" t="s">
        <v>203</v>
      </c>
      <c r="H107" s="205">
        <v>1200</v>
      </c>
      <c r="I107" s="206"/>
      <c r="J107" s="207">
        <f>ROUND(I107*H107,2)</f>
        <v>0</v>
      </c>
      <c r="K107" s="203" t="s">
        <v>195</v>
      </c>
      <c r="L107" s="39"/>
      <c r="M107" s="208" t="s">
        <v>1</v>
      </c>
      <c r="N107" s="209" t="s">
        <v>40</v>
      </c>
      <c r="O107" s="75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13" t="s">
        <v>119</v>
      </c>
      <c r="AT107" s="13" t="s">
        <v>114</v>
      </c>
      <c r="AU107" s="13" t="s">
        <v>79</v>
      </c>
      <c r="AY107" s="13" t="s">
        <v>111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3" t="s">
        <v>77</v>
      </c>
      <c r="BK107" s="212">
        <f>ROUND(I107*H107,2)</f>
        <v>0</v>
      </c>
      <c r="BL107" s="13" t="s">
        <v>119</v>
      </c>
      <c r="BM107" s="13" t="s">
        <v>257</v>
      </c>
    </row>
    <row r="108" s="1" customFormat="1" ht="22.5" customHeight="1">
      <c r="B108" s="34"/>
      <c r="C108" s="201" t="s">
        <v>258</v>
      </c>
      <c r="D108" s="201" t="s">
        <v>114</v>
      </c>
      <c r="E108" s="202" t="s">
        <v>259</v>
      </c>
      <c r="F108" s="203" t="s">
        <v>260</v>
      </c>
      <c r="G108" s="204" t="s">
        <v>117</v>
      </c>
      <c r="H108" s="205">
        <v>60</v>
      </c>
      <c r="I108" s="206"/>
      <c r="J108" s="207">
        <f>ROUND(I108*H108,2)</f>
        <v>0</v>
      </c>
      <c r="K108" s="203" t="s">
        <v>195</v>
      </c>
      <c r="L108" s="39"/>
      <c r="M108" s="208" t="s">
        <v>1</v>
      </c>
      <c r="N108" s="209" t="s">
        <v>40</v>
      </c>
      <c r="O108" s="75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13" t="s">
        <v>119</v>
      </c>
      <c r="AT108" s="13" t="s">
        <v>114</v>
      </c>
      <c r="AU108" s="13" t="s">
        <v>79</v>
      </c>
      <c r="AY108" s="13" t="s">
        <v>111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3" t="s">
        <v>77</v>
      </c>
      <c r="BK108" s="212">
        <f>ROUND(I108*H108,2)</f>
        <v>0</v>
      </c>
      <c r="BL108" s="13" t="s">
        <v>119</v>
      </c>
      <c r="BM108" s="13" t="s">
        <v>261</v>
      </c>
    </row>
    <row r="109" s="1" customFormat="1" ht="22.5" customHeight="1">
      <c r="B109" s="34"/>
      <c r="C109" s="201" t="s">
        <v>159</v>
      </c>
      <c r="D109" s="201" t="s">
        <v>114</v>
      </c>
      <c r="E109" s="202" t="s">
        <v>262</v>
      </c>
      <c r="F109" s="203" t="s">
        <v>263</v>
      </c>
      <c r="G109" s="204" t="s">
        <v>117</v>
      </c>
      <c r="H109" s="205">
        <v>120</v>
      </c>
      <c r="I109" s="206"/>
      <c r="J109" s="207">
        <f>ROUND(I109*H109,2)</f>
        <v>0</v>
      </c>
      <c r="K109" s="203" t="s">
        <v>195</v>
      </c>
      <c r="L109" s="39"/>
      <c r="M109" s="208" t="s">
        <v>1</v>
      </c>
      <c r="N109" s="209" t="s">
        <v>40</v>
      </c>
      <c r="O109" s="75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13" t="s">
        <v>119</v>
      </c>
      <c r="AT109" s="13" t="s">
        <v>114</v>
      </c>
      <c r="AU109" s="13" t="s">
        <v>79</v>
      </c>
      <c r="AY109" s="13" t="s">
        <v>111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3" t="s">
        <v>77</v>
      </c>
      <c r="BK109" s="212">
        <f>ROUND(I109*H109,2)</f>
        <v>0</v>
      </c>
      <c r="BL109" s="13" t="s">
        <v>119</v>
      </c>
      <c r="BM109" s="13" t="s">
        <v>264</v>
      </c>
    </row>
    <row r="110" s="1" customFormat="1" ht="22.5" customHeight="1">
      <c r="B110" s="34"/>
      <c r="C110" s="201" t="s">
        <v>265</v>
      </c>
      <c r="D110" s="201" t="s">
        <v>114</v>
      </c>
      <c r="E110" s="202" t="s">
        <v>266</v>
      </c>
      <c r="F110" s="203" t="s">
        <v>267</v>
      </c>
      <c r="G110" s="204" t="s">
        <v>117</v>
      </c>
      <c r="H110" s="205">
        <v>100</v>
      </c>
      <c r="I110" s="206"/>
      <c r="J110" s="207">
        <f>ROUND(I110*H110,2)</f>
        <v>0</v>
      </c>
      <c r="K110" s="203" t="s">
        <v>195</v>
      </c>
      <c r="L110" s="39"/>
      <c r="M110" s="208" t="s">
        <v>1</v>
      </c>
      <c r="N110" s="209" t="s">
        <v>40</v>
      </c>
      <c r="O110" s="75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13" t="s">
        <v>119</v>
      </c>
      <c r="AT110" s="13" t="s">
        <v>114</v>
      </c>
      <c r="AU110" s="13" t="s">
        <v>79</v>
      </c>
      <c r="AY110" s="13" t="s">
        <v>111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3" t="s">
        <v>77</v>
      </c>
      <c r="BK110" s="212">
        <f>ROUND(I110*H110,2)</f>
        <v>0</v>
      </c>
      <c r="BL110" s="13" t="s">
        <v>119</v>
      </c>
      <c r="BM110" s="13" t="s">
        <v>268</v>
      </c>
    </row>
    <row r="111" s="1" customFormat="1" ht="22.5" customHeight="1">
      <c r="B111" s="34"/>
      <c r="C111" s="201" t="s">
        <v>224</v>
      </c>
      <c r="D111" s="201" t="s">
        <v>114</v>
      </c>
      <c r="E111" s="202" t="s">
        <v>269</v>
      </c>
      <c r="F111" s="203" t="s">
        <v>270</v>
      </c>
      <c r="G111" s="204" t="s">
        <v>117</v>
      </c>
      <c r="H111" s="205">
        <v>80</v>
      </c>
      <c r="I111" s="206"/>
      <c r="J111" s="207">
        <f>ROUND(I111*H111,2)</f>
        <v>0</v>
      </c>
      <c r="K111" s="203" t="s">
        <v>195</v>
      </c>
      <c r="L111" s="39"/>
      <c r="M111" s="208" t="s">
        <v>1</v>
      </c>
      <c r="N111" s="209" t="s">
        <v>40</v>
      </c>
      <c r="O111" s="75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13" t="s">
        <v>119</v>
      </c>
      <c r="AT111" s="13" t="s">
        <v>114</v>
      </c>
      <c r="AU111" s="13" t="s">
        <v>79</v>
      </c>
      <c r="AY111" s="13" t="s">
        <v>111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3" t="s">
        <v>77</v>
      </c>
      <c r="BK111" s="212">
        <f>ROUND(I111*H111,2)</f>
        <v>0</v>
      </c>
      <c r="BL111" s="13" t="s">
        <v>119</v>
      </c>
      <c r="BM111" s="13" t="s">
        <v>271</v>
      </c>
    </row>
    <row r="112" s="1" customFormat="1" ht="22.5" customHeight="1">
      <c r="B112" s="34"/>
      <c r="C112" s="201" t="s">
        <v>272</v>
      </c>
      <c r="D112" s="201" t="s">
        <v>114</v>
      </c>
      <c r="E112" s="202" t="s">
        <v>273</v>
      </c>
      <c r="F112" s="203" t="s">
        <v>274</v>
      </c>
      <c r="G112" s="204" t="s">
        <v>117</v>
      </c>
      <c r="H112" s="205">
        <v>50</v>
      </c>
      <c r="I112" s="206"/>
      <c r="J112" s="207">
        <f>ROUND(I112*H112,2)</f>
        <v>0</v>
      </c>
      <c r="K112" s="203" t="s">
        <v>195</v>
      </c>
      <c r="L112" s="39"/>
      <c r="M112" s="208" t="s">
        <v>1</v>
      </c>
      <c r="N112" s="209" t="s">
        <v>40</v>
      </c>
      <c r="O112" s="75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AR112" s="13" t="s">
        <v>119</v>
      </c>
      <c r="AT112" s="13" t="s">
        <v>114</v>
      </c>
      <c r="AU112" s="13" t="s">
        <v>79</v>
      </c>
      <c r="AY112" s="13" t="s">
        <v>111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3" t="s">
        <v>77</v>
      </c>
      <c r="BK112" s="212">
        <f>ROUND(I112*H112,2)</f>
        <v>0</v>
      </c>
      <c r="BL112" s="13" t="s">
        <v>119</v>
      </c>
      <c r="BM112" s="13" t="s">
        <v>275</v>
      </c>
    </row>
    <row r="113" s="1" customFormat="1" ht="22.5" customHeight="1">
      <c r="B113" s="34"/>
      <c r="C113" s="201" t="s">
        <v>227</v>
      </c>
      <c r="D113" s="201" t="s">
        <v>114</v>
      </c>
      <c r="E113" s="202" t="s">
        <v>276</v>
      </c>
      <c r="F113" s="203" t="s">
        <v>277</v>
      </c>
      <c r="G113" s="204" t="s">
        <v>117</v>
      </c>
      <c r="H113" s="205">
        <v>50</v>
      </c>
      <c r="I113" s="206"/>
      <c r="J113" s="207">
        <f>ROUND(I113*H113,2)</f>
        <v>0</v>
      </c>
      <c r="K113" s="203" t="s">
        <v>195</v>
      </c>
      <c r="L113" s="39"/>
      <c r="M113" s="208" t="s">
        <v>1</v>
      </c>
      <c r="N113" s="209" t="s">
        <v>40</v>
      </c>
      <c r="O113" s="75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13" t="s">
        <v>119</v>
      </c>
      <c r="AT113" s="13" t="s">
        <v>114</v>
      </c>
      <c r="AU113" s="13" t="s">
        <v>79</v>
      </c>
      <c r="AY113" s="13" t="s">
        <v>111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3" t="s">
        <v>77</v>
      </c>
      <c r="BK113" s="212">
        <f>ROUND(I113*H113,2)</f>
        <v>0</v>
      </c>
      <c r="BL113" s="13" t="s">
        <v>119</v>
      </c>
      <c r="BM113" s="13" t="s">
        <v>278</v>
      </c>
    </row>
    <row r="114" s="1" customFormat="1" ht="22.5" customHeight="1">
      <c r="B114" s="34"/>
      <c r="C114" s="201" t="s">
        <v>279</v>
      </c>
      <c r="D114" s="201" t="s">
        <v>114</v>
      </c>
      <c r="E114" s="202" t="s">
        <v>280</v>
      </c>
      <c r="F114" s="203" t="s">
        <v>281</v>
      </c>
      <c r="G114" s="204" t="s">
        <v>117</v>
      </c>
      <c r="H114" s="205">
        <v>70</v>
      </c>
      <c r="I114" s="206"/>
      <c r="J114" s="207">
        <f>ROUND(I114*H114,2)</f>
        <v>0</v>
      </c>
      <c r="K114" s="203" t="s">
        <v>195</v>
      </c>
      <c r="L114" s="39"/>
      <c r="M114" s="208" t="s">
        <v>1</v>
      </c>
      <c r="N114" s="209" t="s">
        <v>40</v>
      </c>
      <c r="O114" s="75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13" t="s">
        <v>119</v>
      </c>
      <c r="AT114" s="13" t="s">
        <v>114</v>
      </c>
      <c r="AU114" s="13" t="s">
        <v>79</v>
      </c>
      <c r="AY114" s="13" t="s">
        <v>111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3" t="s">
        <v>77</v>
      </c>
      <c r="BK114" s="212">
        <f>ROUND(I114*H114,2)</f>
        <v>0</v>
      </c>
      <c r="BL114" s="13" t="s">
        <v>119</v>
      </c>
      <c r="BM114" s="13" t="s">
        <v>282</v>
      </c>
    </row>
    <row r="115" s="1" customFormat="1" ht="22.5" customHeight="1">
      <c r="B115" s="34"/>
      <c r="C115" s="201" t="s">
        <v>230</v>
      </c>
      <c r="D115" s="201" t="s">
        <v>114</v>
      </c>
      <c r="E115" s="202" t="s">
        <v>283</v>
      </c>
      <c r="F115" s="203" t="s">
        <v>284</v>
      </c>
      <c r="G115" s="204" t="s">
        <v>117</v>
      </c>
      <c r="H115" s="205">
        <v>80</v>
      </c>
      <c r="I115" s="206"/>
      <c r="J115" s="207">
        <f>ROUND(I115*H115,2)</f>
        <v>0</v>
      </c>
      <c r="K115" s="203" t="s">
        <v>195</v>
      </c>
      <c r="L115" s="39"/>
      <c r="M115" s="208" t="s">
        <v>1</v>
      </c>
      <c r="N115" s="209" t="s">
        <v>40</v>
      </c>
      <c r="O115" s="75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3" t="s">
        <v>119</v>
      </c>
      <c r="AT115" s="13" t="s">
        <v>114</v>
      </c>
      <c r="AU115" s="13" t="s">
        <v>79</v>
      </c>
      <c r="AY115" s="13" t="s">
        <v>111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3" t="s">
        <v>77</v>
      </c>
      <c r="BK115" s="212">
        <f>ROUND(I115*H115,2)</f>
        <v>0</v>
      </c>
      <c r="BL115" s="13" t="s">
        <v>119</v>
      </c>
      <c r="BM115" s="13" t="s">
        <v>285</v>
      </c>
    </row>
    <row r="116" s="1" customFormat="1" ht="16.5" customHeight="1">
      <c r="B116" s="34"/>
      <c r="C116" s="201" t="s">
        <v>286</v>
      </c>
      <c r="D116" s="201" t="s">
        <v>114</v>
      </c>
      <c r="E116" s="202" t="s">
        <v>287</v>
      </c>
      <c r="F116" s="203" t="s">
        <v>288</v>
      </c>
      <c r="G116" s="204" t="s">
        <v>198</v>
      </c>
      <c r="H116" s="205">
        <v>1000</v>
      </c>
      <c r="I116" s="206"/>
      <c r="J116" s="207">
        <f>ROUND(I116*H116,2)</f>
        <v>0</v>
      </c>
      <c r="K116" s="203" t="s">
        <v>195</v>
      </c>
      <c r="L116" s="39"/>
      <c r="M116" s="208" t="s">
        <v>1</v>
      </c>
      <c r="N116" s="209" t="s">
        <v>40</v>
      </c>
      <c r="O116" s="75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13" t="s">
        <v>119</v>
      </c>
      <c r="AT116" s="13" t="s">
        <v>114</v>
      </c>
      <c r="AU116" s="13" t="s">
        <v>79</v>
      </c>
      <c r="AY116" s="13" t="s">
        <v>111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3" t="s">
        <v>77</v>
      </c>
      <c r="BK116" s="212">
        <f>ROUND(I116*H116,2)</f>
        <v>0</v>
      </c>
      <c r="BL116" s="13" t="s">
        <v>119</v>
      </c>
      <c r="BM116" s="13" t="s">
        <v>289</v>
      </c>
    </row>
    <row r="117" s="1" customFormat="1" ht="16.5" customHeight="1">
      <c r="B117" s="34"/>
      <c r="C117" s="228" t="s">
        <v>233</v>
      </c>
      <c r="D117" s="228" t="s">
        <v>251</v>
      </c>
      <c r="E117" s="229" t="s">
        <v>290</v>
      </c>
      <c r="F117" s="230" t="s">
        <v>291</v>
      </c>
      <c r="G117" s="231" t="s">
        <v>198</v>
      </c>
      <c r="H117" s="232">
        <v>300</v>
      </c>
      <c r="I117" s="233"/>
      <c r="J117" s="234">
        <f>ROUND(I117*H117,2)</f>
        <v>0</v>
      </c>
      <c r="K117" s="230" t="s">
        <v>195</v>
      </c>
      <c r="L117" s="235"/>
      <c r="M117" s="236" t="s">
        <v>1</v>
      </c>
      <c r="N117" s="237" t="s">
        <v>40</v>
      </c>
      <c r="O117" s="75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13" t="s">
        <v>128</v>
      </c>
      <c r="AT117" s="13" t="s">
        <v>251</v>
      </c>
      <c r="AU117" s="13" t="s">
        <v>79</v>
      </c>
      <c r="AY117" s="13" t="s">
        <v>111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3" t="s">
        <v>77</v>
      </c>
      <c r="BK117" s="212">
        <f>ROUND(I117*H117,2)</f>
        <v>0</v>
      </c>
      <c r="BL117" s="13" t="s">
        <v>119</v>
      </c>
      <c r="BM117" s="13" t="s">
        <v>292</v>
      </c>
    </row>
    <row r="118" s="1" customFormat="1" ht="16.5" customHeight="1">
      <c r="B118" s="34"/>
      <c r="C118" s="228" t="s">
        <v>293</v>
      </c>
      <c r="D118" s="228" t="s">
        <v>251</v>
      </c>
      <c r="E118" s="229" t="s">
        <v>294</v>
      </c>
      <c r="F118" s="230" t="s">
        <v>295</v>
      </c>
      <c r="G118" s="231" t="s">
        <v>198</v>
      </c>
      <c r="H118" s="232">
        <v>300</v>
      </c>
      <c r="I118" s="233"/>
      <c r="J118" s="234">
        <f>ROUND(I118*H118,2)</f>
        <v>0</v>
      </c>
      <c r="K118" s="230" t="s">
        <v>195</v>
      </c>
      <c r="L118" s="235"/>
      <c r="M118" s="236" t="s">
        <v>1</v>
      </c>
      <c r="N118" s="237" t="s">
        <v>40</v>
      </c>
      <c r="O118" s="75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13" t="s">
        <v>128</v>
      </c>
      <c r="AT118" s="13" t="s">
        <v>251</v>
      </c>
      <c r="AU118" s="13" t="s">
        <v>79</v>
      </c>
      <c r="AY118" s="13" t="s">
        <v>111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3" t="s">
        <v>77</v>
      </c>
      <c r="BK118" s="212">
        <f>ROUND(I118*H118,2)</f>
        <v>0</v>
      </c>
      <c r="BL118" s="13" t="s">
        <v>119</v>
      </c>
      <c r="BM118" s="13" t="s">
        <v>296</v>
      </c>
    </row>
    <row r="119" s="1" customFormat="1" ht="16.5" customHeight="1">
      <c r="B119" s="34"/>
      <c r="C119" s="228" t="s">
        <v>236</v>
      </c>
      <c r="D119" s="228" t="s">
        <v>251</v>
      </c>
      <c r="E119" s="229" t="s">
        <v>297</v>
      </c>
      <c r="F119" s="230" t="s">
        <v>298</v>
      </c>
      <c r="G119" s="231" t="s">
        <v>198</v>
      </c>
      <c r="H119" s="232">
        <v>300</v>
      </c>
      <c r="I119" s="233"/>
      <c r="J119" s="234">
        <f>ROUND(I119*H119,2)</f>
        <v>0</v>
      </c>
      <c r="K119" s="230" t="s">
        <v>195</v>
      </c>
      <c r="L119" s="235"/>
      <c r="M119" s="236" t="s">
        <v>1</v>
      </c>
      <c r="N119" s="237" t="s">
        <v>40</v>
      </c>
      <c r="O119" s="75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13" t="s">
        <v>128</v>
      </c>
      <c r="AT119" s="13" t="s">
        <v>251</v>
      </c>
      <c r="AU119" s="13" t="s">
        <v>79</v>
      </c>
      <c r="AY119" s="13" t="s">
        <v>111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3" t="s">
        <v>77</v>
      </c>
      <c r="BK119" s="212">
        <f>ROUND(I119*H119,2)</f>
        <v>0</v>
      </c>
      <c r="BL119" s="13" t="s">
        <v>119</v>
      </c>
      <c r="BM119" s="13" t="s">
        <v>299</v>
      </c>
    </row>
    <row r="120" s="1" customFormat="1" ht="16.5" customHeight="1">
      <c r="B120" s="34"/>
      <c r="C120" s="228" t="s">
        <v>300</v>
      </c>
      <c r="D120" s="228" t="s">
        <v>251</v>
      </c>
      <c r="E120" s="229" t="s">
        <v>301</v>
      </c>
      <c r="F120" s="230" t="s">
        <v>302</v>
      </c>
      <c r="G120" s="231" t="s">
        <v>198</v>
      </c>
      <c r="H120" s="232">
        <v>300</v>
      </c>
      <c r="I120" s="233"/>
      <c r="J120" s="234">
        <f>ROUND(I120*H120,2)</f>
        <v>0</v>
      </c>
      <c r="K120" s="230" t="s">
        <v>195</v>
      </c>
      <c r="L120" s="235"/>
      <c r="M120" s="236" t="s">
        <v>1</v>
      </c>
      <c r="N120" s="237" t="s">
        <v>40</v>
      </c>
      <c r="O120" s="75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13" t="s">
        <v>128</v>
      </c>
      <c r="AT120" s="13" t="s">
        <v>251</v>
      </c>
      <c r="AU120" s="13" t="s">
        <v>79</v>
      </c>
      <c r="AY120" s="13" t="s">
        <v>111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3" t="s">
        <v>77</v>
      </c>
      <c r="BK120" s="212">
        <f>ROUND(I120*H120,2)</f>
        <v>0</v>
      </c>
      <c r="BL120" s="13" t="s">
        <v>119</v>
      </c>
      <c r="BM120" s="13" t="s">
        <v>303</v>
      </c>
    </row>
    <row r="121" s="1" customFormat="1" ht="16.5" customHeight="1">
      <c r="B121" s="34"/>
      <c r="C121" s="228" t="s">
        <v>239</v>
      </c>
      <c r="D121" s="228" t="s">
        <v>251</v>
      </c>
      <c r="E121" s="229" t="s">
        <v>304</v>
      </c>
      <c r="F121" s="230" t="s">
        <v>305</v>
      </c>
      <c r="G121" s="231" t="s">
        <v>198</v>
      </c>
      <c r="H121" s="232">
        <v>300</v>
      </c>
      <c r="I121" s="233"/>
      <c r="J121" s="234">
        <f>ROUND(I121*H121,2)</f>
        <v>0</v>
      </c>
      <c r="K121" s="230" t="s">
        <v>195</v>
      </c>
      <c r="L121" s="235"/>
      <c r="M121" s="236" t="s">
        <v>1</v>
      </c>
      <c r="N121" s="237" t="s">
        <v>40</v>
      </c>
      <c r="O121" s="75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13" t="s">
        <v>128</v>
      </c>
      <c r="AT121" s="13" t="s">
        <v>251</v>
      </c>
      <c r="AU121" s="13" t="s">
        <v>79</v>
      </c>
      <c r="AY121" s="13" t="s">
        <v>111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3" t="s">
        <v>77</v>
      </c>
      <c r="BK121" s="212">
        <f>ROUND(I121*H121,2)</f>
        <v>0</v>
      </c>
      <c r="BL121" s="13" t="s">
        <v>119</v>
      </c>
      <c r="BM121" s="13" t="s">
        <v>306</v>
      </c>
    </row>
    <row r="122" s="1" customFormat="1" ht="16.5" customHeight="1">
      <c r="B122" s="34"/>
      <c r="C122" s="228" t="s">
        <v>307</v>
      </c>
      <c r="D122" s="228" t="s">
        <v>251</v>
      </c>
      <c r="E122" s="229" t="s">
        <v>308</v>
      </c>
      <c r="F122" s="230" t="s">
        <v>309</v>
      </c>
      <c r="G122" s="231" t="s">
        <v>198</v>
      </c>
      <c r="H122" s="232">
        <v>300</v>
      </c>
      <c r="I122" s="233"/>
      <c r="J122" s="234">
        <f>ROUND(I122*H122,2)</f>
        <v>0</v>
      </c>
      <c r="K122" s="230" t="s">
        <v>195</v>
      </c>
      <c r="L122" s="235"/>
      <c r="M122" s="236" t="s">
        <v>1</v>
      </c>
      <c r="N122" s="237" t="s">
        <v>40</v>
      </c>
      <c r="O122" s="75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13" t="s">
        <v>128</v>
      </c>
      <c r="AT122" s="13" t="s">
        <v>251</v>
      </c>
      <c r="AU122" s="13" t="s">
        <v>79</v>
      </c>
      <c r="AY122" s="13" t="s">
        <v>111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3" t="s">
        <v>77</v>
      </c>
      <c r="BK122" s="212">
        <f>ROUND(I122*H122,2)</f>
        <v>0</v>
      </c>
      <c r="BL122" s="13" t="s">
        <v>119</v>
      </c>
      <c r="BM122" s="13" t="s">
        <v>310</v>
      </c>
    </row>
    <row r="123" s="1" customFormat="1" ht="16.5" customHeight="1">
      <c r="B123" s="34"/>
      <c r="C123" s="228" t="s">
        <v>242</v>
      </c>
      <c r="D123" s="228" t="s">
        <v>251</v>
      </c>
      <c r="E123" s="229" t="s">
        <v>311</v>
      </c>
      <c r="F123" s="230" t="s">
        <v>312</v>
      </c>
      <c r="G123" s="231" t="s">
        <v>198</v>
      </c>
      <c r="H123" s="232">
        <v>300</v>
      </c>
      <c r="I123" s="233"/>
      <c r="J123" s="234">
        <f>ROUND(I123*H123,2)</f>
        <v>0</v>
      </c>
      <c r="K123" s="230" t="s">
        <v>195</v>
      </c>
      <c r="L123" s="235"/>
      <c r="M123" s="236" t="s">
        <v>1</v>
      </c>
      <c r="N123" s="237" t="s">
        <v>40</v>
      </c>
      <c r="O123" s="75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13" t="s">
        <v>128</v>
      </c>
      <c r="AT123" s="13" t="s">
        <v>251</v>
      </c>
      <c r="AU123" s="13" t="s">
        <v>79</v>
      </c>
      <c r="AY123" s="13" t="s">
        <v>111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3" t="s">
        <v>77</v>
      </c>
      <c r="BK123" s="212">
        <f>ROUND(I123*H123,2)</f>
        <v>0</v>
      </c>
      <c r="BL123" s="13" t="s">
        <v>119</v>
      </c>
      <c r="BM123" s="13" t="s">
        <v>313</v>
      </c>
    </row>
    <row r="124" s="1" customFormat="1" ht="16.5" customHeight="1">
      <c r="B124" s="34"/>
      <c r="C124" s="201" t="s">
        <v>314</v>
      </c>
      <c r="D124" s="201" t="s">
        <v>114</v>
      </c>
      <c r="E124" s="202" t="s">
        <v>315</v>
      </c>
      <c r="F124" s="203" t="s">
        <v>316</v>
      </c>
      <c r="G124" s="204" t="s">
        <v>198</v>
      </c>
      <c r="H124" s="205">
        <v>300</v>
      </c>
      <c r="I124" s="206"/>
      <c r="J124" s="207">
        <f>ROUND(I124*H124,2)</f>
        <v>0</v>
      </c>
      <c r="K124" s="203" t="s">
        <v>195</v>
      </c>
      <c r="L124" s="39"/>
      <c r="M124" s="208" t="s">
        <v>1</v>
      </c>
      <c r="N124" s="209" t="s">
        <v>40</v>
      </c>
      <c r="O124" s="75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13" t="s">
        <v>119</v>
      </c>
      <c r="AT124" s="13" t="s">
        <v>114</v>
      </c>
      <c r="AU124" s="13" t="s">
        <v>79</v>
      </c>
      <c r="AY124" s="13" t="s">
        <v>111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3" t="s">
        <v>77</v>
      </c>
      <c r="BK124" s="212">
        <f>ROUND(I124*H124,2)</f>
        <v>0</v>
      </c>
      <c r="BL124" s="13" t="s">
        <v>119</v>
      </c>
      <c r="BM124" s="13" t="s">
        <v>317</v>
      </c>
    </row>
    <row r="125" s="1" customFormat="1" ht="16.5" customHeight="1">
      <c r="B125" s="34"/>
      <c r="C125" s="228" t="s">
        <v>245</v>
      </c>
      <c r="D125" s="228" t="s">
        <v>251</v>
      </c>
      <c r="E125" s="229" t="s">
        <v>318</v>
      </c>
      <c r="F125" s="230" t="s">
        <v>319</v>
      </c>
      <c r="G125" s="231" t="s">
        <v>198</v>
      </c>
      <c r="H125" s="232">
        <v>300</v>
      </c>
      <c r="I125" s="233"/>
      <c r="J125" s="234">
        <f>ROUND(I125*H125,2)</f>
        <v>0</v>
      </c>
      <c r="K125" s="230" t="s">
        <v>195</v>
      </c>
      <c r="L125" s="235"/>
      <c r="M125" s="236" t="s">
        <v>1</v>
      </c>
      <c r="N125" s="237" t="s">
        <v>40</v>
      </c>
      <c r="O125" s="75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13" t="s">
        <v>128</v>
      </c>
      <c r="AT125" s="13" t="s">
        <v>251</v>
      </c>
      <c r="AU125" s="13" t="s">
        <v>79</v>
      </c>
      <c r="AY125" s="13" t="s">
        <v>111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3" t="s">
        <v>77</v>
      </c>
      <c r="BK125" s="212">
        <f>ROUND(I125*H125,2)</f>
        <v>0</v>
      </c>
      <c r="BL125" s="13" t="s">
        <v>119</v>
      </c>
      <c r="BM125" s="13" t="s">
        <v>320</v>
      </c>
    </row>
    <row r="126" s="1" customFormat="1" ht="16.5" customHeight="1">
      <c r="B126" s="34"/>
      <c r="C126" s="228" t="s">
        <v>321</v>
      </c>
      <c r="D126" s="228" t="s">
        <v>251</v>
      </c>
      <c r="E126" s="229" t="s">
        <v>322</v>
      </c>
      <c r="F126" s="230" t="s">
        <v>323</v>
      </c>
      <c r="G126" s="231" t="s">
        <v>198</v>
      </c>
      <c r="H126" s="232">
        <v>300</v>
      </c>
      <c r="I126" s="233"/>
      <c r="J126" s="234">
        <f>ROUND(I126*H126,2)</f>
        <v>0</v>
      </c>
      <c r="K126" s="230" t="s">
        <v>195</v>
      </c>
      <c r="L126" s="235"/>
      <c r="M126" s="236" t="s">
        <v>1</v>
      </c>
      <c r="N126" s="237" t="s">
        <v>40</v>
      </c>
      <c r="O126" s="75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13" t="s">
        <v>128</v>
      </c>
      <c r="AT126" s="13" t="s">
        <v>251</v>
      </c>
      <c r="AU126" s="13" t="s">
        <v>79</v>
      </c>
      <c r="AY126" s="13" t="s">
        <v>111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3" t="s">
        <v>77</v>
      </c>
      <c r="BK126" s="212">
        <f>ROUND(I126*H126,2)</f>
        <v>0</v>
      </c>
      <c r="BL126" s="13" t="s">
        <v>119</v>
      </c>
      <c r="BM126" s="13" t="s">
        <v>324</v>
      </c>
    </row>
    <row r="127" s="1" customFormat="1" ht="16.5" customHeight="1">
      <c r="B127" s="34"/>
      <c r="C127" s="201" t="s">
        <v>249</v>
      </c>
      <c r="D127" s="201" t="s">
        <v>114</v>
      </c>
      <c r="E127" s="202" t="s">
        <v>325</v>
      </c>
      <c r="F127" s="203" t="s">
        <v>326</v>
      </c>
      <c r="G127" s="204" t="s">
        <v>203</v>
      </c>
      <c r="H127" s="205">
        <v>200</v>
      </c>
      <c r="I127" s="206"/>
      <c r="J127" s="207">
        <f>ROUND(I127*H127,2)</f>
        <v>0</v>
      </c>
      <c r="K127" s="203" t="s">
        <v>195</v>
      </c>
      <c r="L127" s="39"/>
      <c r="M127" s="208" t="s">
        <v>1</v>
      </c>
      <c r="N127" s="209" t="s">
        <v>40</v>
      </c>
      <c r="O127" s="75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13" t="s">
        <v>119</v>
      </c>
      <c r="AT127" s="13" t="s">
        <v>114</v>
      </c>
      <c r="AU127" s="13" t="s">
        <v>79</v>
      </c>
      <c r="AY127" s="13" t="s">
        <v>111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3" t="s">
        <v>77</v>
      </c>
      <c r="BK127" s="212">
        <f>ROUND(I127*H127,2)</f>
        <v>0</v>
      </c>
      <c r="BL127" s="13" t="s">
        <v>119</v>
      </c>
      <c r="BM127" s="13" t="s">
        <v>327</v>
      </c>
    </row>
    <row r="128" s="1" customFormat="1" ht="16.5" customHeight="1">
      <c r="B128" s="34"/>
      <c r="C128" s="228" t="s">
        <v>328</v>
      </c>
      <c r="D128" s="228" t="s">
        <v>251</v>
      </c>
      <c r="E128" s="229" t="s">
        <v>329</v>
      </c>
      <c r="F128" s="230" t="s">
        <v>330</v>
      </c>
      <c r="G128" s="231" t="s">
        <v>203</v>
      </c>
      <c r="H128" s="232">
        <v>200</v>
      </c>
      <c r="I128" s="233"/>
      <c r="J128" s="234">
        <f>ROUND(I128*H128,2)</f>
        <v>0</v>
      </c>
      <c r="K128" s="230" t="s">
        <v>195</v>
      </c>
      <c r="L128" s="235"/>
      <c r="M128" s="236" t="s">
        <v>1</v>
      </c>
      <c r="N128" s="237" t="s">
        <v>40</v>
      </c>
      <c r="O128" s="75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13" t="s">
        <v>128</v>
      </c>
      <c r="AT128" s="13" t="s">
        <v>251</v>
      </c>
      <c r="AU128" s="13" t="s">
        <v>79</v>
      </c>
      <c r="AY128" s="13" t="s">
        <v>111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3" t="s">
        <v>77</v>
      </c>
      <c r="BK128" s="212">
        <f>ROUND(I128*H128,2)</f>
        <v>0</v>
      </c>
      <c r="BL128" s="13" t="s">
        <v>119</v>
      </c>
      <c r="BM128" s="13" t="s">
        <v>331</v>
      </c>
    </row>
    <row r="129" s="1" customFormat="1" ht="16.5" customHeight="1">
      <c r="B129" s="34"/>
      <c r="C129" s="228" t="s">
        <v>254</v>
      </c>
      <c r="D129" s="228" t="s">
        <v>251</v>
      </c>
      <c r="E129" s="229" t="s">
        <v>332</v>
      </c>
      <c r="F129" s="230" t="s">
        <v>333</v>
      </c>
      <c r="G129" s="231" t="s">
        <v>203</v>
      </c>
      <c r="H129" s="232">
        <v>200</v>
      </c>
      <c r="I129" s="233"/>
      <c r="J129" s="234">
        <f>ROUND(I129*H129,2)</f>
        <v>0</v>
      </c>
      <c r="K129" s="230" t="s">
        <v>195</v>
      </c>
      <c r="L129" s="235"/>
      <c r="M129" s="236" t="s">
        <v>1</v>
      </c>
      <c r="N129" s="237" t="s">
        <v>40</v>
      </c>
      <c r="O129" s="75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13" t="s">
        <v>128</v>
      </c>
      <c r="AT129" s="13" t="s">
        <v>251</v>
      </c>
      <c r="AU129" s="13" t="s">
        <v>79</v>
      </c>
      <c r="AY129" s="13" t="s">
        <v>111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3" t="s">
        <v>77</v>
      </c>
      <c r="BK129" s="212">
        <f>ROUND(I129*H129,2)</f>
        <v>0</v>
      </c>
      <c r="BL129" s="13" t="s">
        <v>119</v>
      </c>
      <c r="BM129" s="13" t="s">
        <v>334</v>
      </c>
    </row>
    <row r="130" s="1" customFormat="1" ht="16.5" customHeight="1">
      <c r="B130" s="34"/>
      <c r="C130" s="201" t="s">
        <v>335</v>
      </c>
      <c r="D130" s="201" t="s">
        <v>114</v>
      </c>
      <c r="E130" s="202" t="s">
        <v>336</v>
      </c>
      <c r="F130" s="203" t="s">
        <v>337</v>
      </c>
      <c r="G130" s="204" t="s">
        <v>203</v>
      </c>
      <c r="H130" s="205">
        <v>300</v>
      </c>
      <c r="I130" s="206"/>
      <c r="J130" s="207">
        <f>ROUND(I130*H130,2)</f>
        <v>0</v>
      </c>
      <c r="K130" s="203" t="s">
        <v>195</v>
      </c>
      <c r="L130" s="39"/>
      <c r="M130" s="208" t="s">
        <v>1</v>
      </c>
      <c r="N130" s="209" t="s">
        <v>40</v>
      </c>
      <c r="O130" s="75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13" t="s">
        <v>119</v>
      </c>
      <c r="AT130" s="13" t="s">
        <v>114</v>
      </c>
      <c r="AU130" s="13" t="s">
        <v>79</v>
      </c>
      <c r="AY130" s="13" t="s">
        <v>111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3" t="s">
        <v>77</v>
      </c>
      <c r="BK130" s="212">
        <f>ROUND(I130*H130,2)</f>
        <v>0</v>
      </c>
      <c r="BL130" s="13" t="s">
        <v>119</v>
      </c>
      <c r="BM130" s="13" t="s">
        <v>338</v>
      </c>
    </row>
    <row r="131" s="1" customFormat="1" ht="16.5" customHeight="1">
      <c r="B131" s="34"/>
      <c r="C131" s="228" t="s">
        <v>257</v>
      </c>
      <c r="D131" s="228" t="s">
        <v>251</v>
      </c>
      <c r="E131" s="229" t="s">
        <v>339</v>
      </c>
      <c r="F131" s="230" t="s">
        <v>340</v>
      </c>
      <c r="G131" s="231" t="s">
        <v>203</v>
      </c>
      <c r="H131" s="232">
        <v>300</v>
      </c>
      <c r="I131" s="233"/>
      <c r="J131" s="234">
        <f>ROUND(I131*H131,2)</f>
        <v>0</v>
      </c>
      <c r="K131" s="230" t="s">
        <v>195</v>
      </c>
      <c r="L131" s="235"/>
      <c r="M131" s="236" t="s">
        <v>1</v>
      </c>
      <c r="N131" s="237" t="s">
        <v>40</v>
      </c>
      <c r="O131" s="75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13" t="s">
        <v>128</v>
      </c>
      <c r="AT131" s="13" t="s">
        <v>251</v>
      </c>
      <c r="AU131" s="13" t="s">
        <v>79</v>
      </c>
      <c r="AY131" s="13" t="s">
        <v>111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3" t="s">
        <v>77</v>
      </c>
      <c r="BK131" s="212">
        <f>ROUND(I131*H131,2)</f>
        <v>0</v>
      </c>
      <c r="BL131" s="13" t="s">
        <v>119</v>
      </c>
      <c r="BM131" s="13" t="s">
        <v>341</v>
      </c>
    </row>
    <row r="132" s="1" customFormat="1" ht="16.5" customHeight="1">
      <c r="B132" s="34"/>
      <c r="C132" s="228" t="s">
        <v>342</v>
      </c>
      <c r="D132" s="228" t="s">
        <v>251</v>
      </c>
      <c r="E132" s="229" t="s">
        <v>343</v>
      </c>
      <c r="F132" s="230" t="s">
        <v>344</v>
      </c>
      <c r="G132" s="231" t="s">
        <v>203</v>
      </c>
      <c r="H132" s="232">
        <v>300</v>
      </c>
      <c r="I132" s="233"/>
      <c r="J132" s="234">
        <f>ROUND(I132*H132,2)</f>
        <v>0</v>
      </c>
      <c r="K132" s="230" t="s">
        <v>195</v>
      </c>
      <c r="L132" s="235"/>
      <c r="M132" s="236" t="s">
        <v>1</v>
      </c>
      <c r="N132" s="237" t="s">
        <v>40</v>
      </c>
      <c r="O132" s="75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3" t="s">
        <v>128</v>
      </c>
      <c r="AT132" s="13" t="s">
        <v>251</v>
      </c>
      <c r="AU132" s="13" t="s">
        <v>79</v>
      </c>
      <c r="AY132" s="13" t="s">
        <v>111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3" t="s">
        <v>77</v>
      </c>
      <c r="BK132" s="212">
        <f>ROUND(I132*H132,2)</f>
        <v>0</v>
      </c>
      <c r="BL132" s="13" t="s">
        <v>119</v>
      </c>
      <c r="BM132" s="13" t="s">
        <v>345</v>
      </c>
    </row>
    <row r="133" s="1" customFormat="1" ht="22.5" customHeight="1">
      <c r="B133" s="34"/>
      <c r="C133" s="201" t="s">
        <v>261</v>
      </c>
      <c r="D133" s="201" t="s">
        <v>114</v>
      </c>
      <c r="E133" s="202" t="s">
        <v>346</v>
      </c>
      <c r="F133" s="203" t="s">
        <v>347</v>
      </c>
      <c r="G133" s="204" t="s">
        <v>117</v>
      </c>
      <c r="H133" s="205">
        <v>90</v>
      </c>
      <c r="I133" s="206"/>
      <c r="J133" s="207">
        <f>ROUND(I133*H133,2)</f>
        <v>0</v>
      </c>
      <c r="K133" s="203" t="s">
        <v>195</v>
      </c>
      <c r="L133" s="39"/>
      <c r="M133" s="208" t="s">
        <v>1</v>
      </c>
      <c r="N133" s="209" t="s">
        <v>40</v>
      </c>
      <c r="O133" s="75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13" t="s">
        <v>119</v>
      </c>
      <c r="AT133" s="13" t="s">
        <v>114</v>
      </c>
      <c r="AU133" s="13" t="s">
        <v>79</v>
      </c>
      <c r="AY133" s="13" t="s">
        <v>111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3" t="s">
        <v>77</v>
      </c>
      <c r="BK133" s="212">
        <f>ROUND(I133*H133,2)</f>
        <v>0</v>
      </c>
      <c r="BL133" s="13" t="s">
        <v>119</v>
      </c>
      <c r="BM133" s="13" t="s">
        <v>348</v>
      </c>
    </row>
    <row r="134" s="1" customFormat="1" ht="22.5" customHeight="1">
      <c r="B134" s="34"/>
      <c r="C134" s="201" t="s">
        <v>349</v>
      </c>
      <c r="D134" s="201" t="s">
        <v>114</v>
      </c>
      <c r="E134" s="202" t="s">
        <v>350</v>
      </c>
      <c r="F134" s="203" t="s">
        <v>351</v>
      </c>
      <c r="G134" s="204" t="s">
        <v>117</v>
      </c>
      <c r="H134" s="205">
        <v>90</v>
      </c>
      <c r="I134" s="206"/>
      <c r="J134" s="207">
        <f>ROUND(I134*H134,2)</f>
        <v>0</v>
      </c>
      <c r="K134" s="203" t="s">
        <v>195</v>
      </c>
      <c r="L134" s="39"/>
      <c r="M134" s="208" t="s">
        <v>1</v>
      </c>
      <c r="N134" s="209" t="s">
        <v>40</v>
      </c>
      <c r="O134" s="75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13" t="s">
        <v>119</v>
      </c>
      <c r="AT134" s="13" t="s">
        <v>114</v>
      </c>
      <c r="AU134" s="13" t="s">
        <v>79</v>
      </c>
      <c r="AY134" s="13" t="s">
        <v>111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3" t="s">
        <v>77</v>
      </c>
      <c r="BK134" s="212">
        <f>ROUND(I134*H134,2)</f>
        <v>0</v>
      </c>
      <c r="BL134" s="13" t="s">
        <v>119</v>
      </c>
      <c r="BM134" s="13" t="s">
        <v>352</v>
      </c>
    </row>
    <row r="135" s="1" customFormat="1" ht="16.5" customHeight="1">
      <c r="B135" s="34"/>
      <c r="C135" s="201" t="s">
        <v>264</v>
      </c>
      <c r="D135" s="201" t="s">
        <v>114</v>
      </c>
      <c r="E135" s="202" t="s">
        <v>353</v>
      </c>
      <c r="F135" s="203" t="s">
        <v>354</v>
      </c>
      <c r="G135" s="204" t="s">
        <v>117</v>
      </c>
      <c r="H135" s="205">
        <v>100</v>
      </c>
      <c r="I135" s="206"/>
      <c r="J135" s="207">
        <f>ROUND(I135*H135,2)</f>
        <v>0</v>
      </c>
      <c r="K135" s="203" t="s">
        <v>195</v>
      </c>
      <c r="L135" s="39"/>
      <c r="M135" s="208" t="s">
        <v>1</v>
      </c>
      <c r="N135" s="209" t="s">
        <v>40</v>
      </c>
      <c r="O135" s="75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13" t="s">
        <v>119</v>
      </c>
      <c r="AT135" s="13" t="s">
        <v>114</v>
      </c>
      <c r="AU135" s="13" t="s">
        <v>79</v>
      </c>
      <c r="AY135" s="13" t="s">
        <v>111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3" t="s">
        <v>77</v>
      </c>
      <c r="BK135" s="212">
        <f>ROUND(I135*H135,2)</f>
        <v>0</v>
      </c>
      <c r="BL135" s="13" t="s">
        <v>119</v>
      </c>
      <c r="BM135" s="13" t="s">
        <v>355</v>
      </c>
    </row>
    <row r="136" s="1" customFormat="1" ht="16.5" customHeight="1">
      <c r="B136" s="34"/>
      <c r="C136" s="201" t="s">
        <v>356</v>
      </c>
      <c r="D136" s="201" t="s">
        <v>114</v>
      </c>
      <c r="E136" s="202" t="s">
        <v>357</v>
      </c>
      <c r="F136" s="203" t="s">
        <v>358</v>
      </c>
      <c r="G136" s="204" t="s">
        <v>198</v>
      </c>
      <c r="H136" s="205">
        <v>500</v>
      </c>
      <c r="I136" s="206"/>
      <c r="J136" s="207">
        <f>ROUND(I136*H136,2)</f>
        <v>0</v>
      </c>
      <c r="K136" s="203" t="s">
        <v>195</v>
      </c>
      <c r="L136" s="39"/>
      <c r="M136" s="208" t="s">
        <v>1</v>
      </c>
      <c r="N136" s="209" t="s">
        <v>40</v>
      </c>
      <c r="O136" s="75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13" t="s">
        <v>119</v>
      </c>
      <c r="AT136" s="13" t="s">
        <v>114</v>
      </c>
      <c r="AU136" s="13" t="s">
        <v>79</v>
      </c>
      <c r="AY136" s="13" t="s">
        <v>111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3" t="s">
        <v>77</v>
      </c>
      <c r="BK136" s="212">
        <f>ROUND(I136*H136,2)</f>
        <v>0</v>
      </c>
      <c r="BL136" s="13" t="s">
        <v>119</v>
      </c>
      <c r="BM136" s="13" t="s">
        <v>359</v>
      </c>
    </row>
    <row r="137" s="1" customFormat="1" ht="16.5" customHeight="1">
      <c r="B137" s="34"/>
      <c r="C137" s="228" t="s">
        <v>268</v>
      </c>
      <c r="D137" s="228" t="s">
        <v>251</v>
      </c>
      <c r="E137" s="229" t="s">
        <v>360</v>
      </c>
      <c r="F137" s="230" t="s">
        <v>361</v>
      </c>
      <c r="G137" s="231" t="s">
        <v>198</v>
      </c>
      <c r="H137" s="232">
        <v>1000</v>
      </c>
      <c r="I137" s="233"/>
      <c r="J137" s="234">
        <f>ROUND(I137*H137,2)</f>
        <v>0</v>
      </c>
      <c r="K137" s="230" t="s">
        <v>195</v>
      </c>
      <c r="L137" s="235"/>
      <c r="M137" s="236" t="s">
        <v>1</v>
      </c>
      <c r="N137" s="237" t="s">
        <v>40</v>
      </c>
      <c r="O137" s="75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13" t="s">
        <v>128</v>
      </c>
      <c r="AT137" s="13" t="s">
        <v>251</v>
      </c>
      <c r="AU137" s="13" t="s">
        <v>79</v>
      </c>
      <c r="AY137" s="13" t="s">
        <v>111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3" t="s">
        <v>77</v>
      </c>
      <c r="BK137" s="212">
        <f>ROUND(I137*H137,2)</f>
        <v>0</v>
      </c>
      <c r="BL137" s="13" t="s">
        <v>119</v>
      </c>
      <c r="BM137" s="13" t="s">
        <v>362</v>
      </c>
    </row>
    <row r="138" s="1" customFormat="1" ht="16.5" customHeight="1">
      <c r="B138" s="34"/>
      <c r="C138" s="201" t="s">
        <v>363</v>
      </c>
      <c r="D138" s="201" t="s">
        <v>114</v>
      </c>
      <c r="E138" s="202" t="s">
        <v>364</v>
      </c>
      <c r="F138" s="203" t="s">
        <v>365</v>
      </c>
      <c r="G138" s="204" t="s">
        <v>198</v>
      </c>
      <c r="H138" s="205">
        <v>500</v>
      </c>
      <c r="I138" s="206"/>
      <c r="J138" s="207">
        <f>ROUND(I138*H138,2)</f>
        <v>0</v>
      </c>
      <c r="K138" s="203" t="s">
        <v>195</v>
      </c>
      <c r="L138" s="39"/>
      <c r="M138" s="208" t="s">
        <v>1</v>
      </c>
      <c r="N138" s="209" t="s">
        <v>40</v>
      </c>
      <c r="O138" s="75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AR138" s="13" t="s">
        <v>119</v>
      </c>
      <c r="AT138" s="13" t="s">
        <v>114</v>
      </c>
      <c r="AU138" s="13" t="s">
        <v>79</v>
      </c>
      <c r="AY138" s="13" t="s">
        <v>111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3" t="s">
        <v>77</v>
      </c>
      <c r="BK138" s="212">
        <f>ROUND(I138*H138,2)</f>
        <v>0</v>
      </c>
      <c r="BL138" s="13" t="s">
        <v>119</v>
      </c>
      <c r="BM138" s="13" t="s">
        <v>366</v>
      </c>
    </row>
    <row r="139" s="1" customFormat="1" ht="16.5" customHeight="1">
      <c r="B139" s="34"/>
      <c r="C139" s="201" t="s">
        <v>271</v>
      </c>
      <c r="D139" s="201" t="s">
        <v>114</v>
      </c>
      <c r="E139" s="202" t="s">
        <v>367</v>
      </c>
      <c r="F139" s="203" t="s">
        <v>368</v>
      </c>
      <c r="G139" s="204" t="s">
        <v>198</v>
      </c>
      <c r="H139" s="205">
        <v>500</v>
      </c>
      <c r="I139" s="206"/>
      <c r="J139" s="207">
        <f>ROUND(I139*H139,2)</f>
        <v>0</v>
      </c>
      <c r="K139" s="203" t="s">
        <v>195</v>
      </c>
      <c r="L139" s="39"/>
      <c r="M139" s="208" t="s">
        <v>1</v>
      </c>
      <c r="N139" s="209" t="s">
        <v>40</v>
      </c>
      <c r="O139" s="75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13" t="s">
        <v>119</v>
      </c>
      <c r="AT139" s="13" t="s">
        <v>114</v>
      </c>
      <c r="AU139" s="13" t="s">
        <v>79</v>
      </c>
      <c r="AY139" s="13" t="s">
        <v>111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3" t="s">
        <v>77</v>
      </c>
      <c r="BK139" s="212">
        <f>ROUND(I139*H139,2)</f>
        <v>0</v>
      </c>
      <c r="BL139" s="13" t="s">
        <v>119</v>
      </c>
      <c r="BM139" s="13" t="s">
        <v>369</v>
      </c>
    </row>
    <row r="140" s="1" customFormat="1" ht="16.5" customHeight="1">
      <c r="B140" s="34"/>
      <c r="C140" s="201" t="s">
        <v>370</v>
      </c>
      <c r="D140" s="201" t="s">
        <v>114</v>
      </c>
      <c r="E140" s="202" t="s">
        <v>371</v>
      </c>
      <c r="F140" s="203" t="s">
        <v>372</v>
      </c>
      <c r="G140" s="204" t="s">
        <v>198</v>
      </c>
      <c r="H140" s="205">
        <v>480</v>
      </c>
      <c r="I140" s="206"/>
      <c r="J140" s="207">
        <f>ROUND(I140*H140,2)</f>
        <v>0</v>
      </c>
      <c r="K140" s="203" t="s">
        <v>195</v>
      </c>
      <c r="L140" s="39"/>
      <c r="M140" s="208" t="s">
        <v>1</v>
      </c>
      <c r="N140" s="209" t="s">
        <v>40</v>
      </c>
      <c r="O140" s="75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13" t="s">
        <v>119</v>
      </c>
      <c r="AT140" s="13" t="s">
        <v>114</v>
      </c>
      <c r="AU140" s="13" t="s">
        <v>79</v>
      </c>
      <c r="AY140" s="13" t="s">
        <v>111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3" t="s">
        <v>77</v>
      </c>
      <c r="BK140" s="212">
        <f>ROUND(I140*H140,2)</f>
        <v>0</v>
      </c>
      <c r="BL140" s="13" t="s">
        <v>119</v>
      </c>
      <c r="BM140" s="13" t="s">
        <v>373</v>
      </c>
    </row>
    <row r="141" s="1" customFormat="1" ht="22.5" customHeight="1">
      <c r="B141" s="34"/>
      <c r="C141" s="201" t="s">
        <v>275</v>
      </c>
      <c r="D141" s="201" t="s">
        <v>114</v>
      </c>
      <c r="E141" s="202" t="s">
        <v>374</v>
      </c>
      <c r="F141" s="203" t="s">
        <v>375</v>
      </c>
      <c r="G141" s="204" t="s">
        <v>117</v>
      </c>
      <c r="H141" s="205">
        <v>100</v>
      </c>
      <c r="I141" s="206"/>
      <c r="J141" s="207">
        <f>ROUND(I141*H141,2)</f>
        <v>0</v>
      </c>
      <c r="K141" s="203" t="s">
        <v>195</v>
      </c>
      <c r="L141" s="39"/>
      <c r="M141" s="208" t="s">
        <v>1</v>
      </c>
      <c r="N141" s="209" t="s">
        <v>40</v>
      </c>
      <c r="O141" s="75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13" t="s">
        <v>119</v>
      </c>
      <c r="AT141" s="13" t="s">
        <v>114</v>
      </c>
      <c r="AU141" s="13" t="s">
        <v>79</v>
      </c>
      <c r="AY141" s="13" t="s">
        <v>111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3" t="s">
        <v>77</v>
      </c>
      <c r="BK141" s="212">
        <f>ROUND(I141*H141,2)</f>
        <v>0</v>
      </c>
      <c r="BL141" s="13" t="s">
        <v>119</v>
      </c>
      <c r="BM141" s="13" t="s">
        <v>376</v>
      </c>
    </row>
    <row r="142" s="1" customFormat="1" ht="16.5" customHeight="1">
      <c r="B142" s="34"/>
      <c r="C142" s="201" t="s">
        <v>377</v>
      </c>
      <c r="D142" s="201" t="s">
        <v>114</v>
      </c>
      <c r="E142" s="202" t="s">
        <v>378</v>
      </c>
      <c r="F142" s="203" t="s">
        <v>379</v>
      </c>
      <c r="G142" s="204" t="s">
        <v>194</v>
      </c>
      <c r="H142" s="205">
        <v>100</v>
      </c>
      <c r="I142" s="206"/>
      <c r="J142" s="207">
        <f>ROUND(I142*H142,2)</f>
        <v>0</v>
      </c>
      <c r="K142" s="203" t="s">
        <v>195</v>
      </c>
      <c r="L142" s="39"/>
      <c r="M142" s="208" t="s">
        <v>1</v>
      </c>
      <c r="N142" s="209" t="s">
        <v>40</v>
      </c>
      <c r="O142" s="75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AR142" s="13" t="s">
        <v>119</v>
      </c>
      <c r="AT142" s="13" t="s">
        <v>114</v>
      </c>
      <c r="AU142" s="13" t="s">
        <v>79</v>
      </c>
      <c r="AY142" s="13" t="s">
        <v>111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3" t="s">
        <v>77</v>
      </c>
      <c r="BK142" s="212">
        <f>ROUND(I142*H142,2)</f>
        <v>0</v>
      </c>
      <c r="BL142" s="13" t="s">
        <v>119</v>
      </c>
      <c r="BM142" s="13" t="s">
        <v>380</v>
      </c>
    </row>
    <row r="143" s="1" customFormat="1" ht="22.5" customHeight="1">
      <c r="B143" s="34"/>
      <c r="C143" s="201" t="s">
        <v>278</v>
      </c>
      <c r="D143" s="201" t="s">
        <v>114</v>
      </c>
      <c r="E143" s="202" t="s">
        <v>381</v>
      </c>
      <c r="F143" s="203" t="s">
        <v>382</v>
      </c>
      <c r="G143" s="204" t="s">
        <v>203</v>
      </c>
      <c r="H143" s="205">
        <v>100</v>
      </c>
      <c r="I143" s="206"/>
      <c r="J143" s="207">
        <f>ROUND(I143*H143,2)</f>
        <v>0</v>
      </c>
      <c r="K143" s="203" t="s">
        <v>195</v>
      </c>
      <c r="L143" s="39"/>
      <c r="M143" s="208" t="s">
        <v>1</v>
      </c>
      <c r="N143" s="209" t="s">
        <v>40</v>
      </c>
      <c r="O143" s="75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AR143" s="13" t="s">
        <v>119</v>
      </c>
      <c r="AT143" s="13" t="s">
        <v>114</v>
      </c>
      <c r="AU143" s="13" t="s">
        <v>79</v>
      </c>
      <c r="AY143" s="13" t="s">
        <v>111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3" t="s">
        <v>77</v>
      </c>
      <c r="BK143" s="212">
        <f>ROUND(I143*H143,2)</f>
        <v>0</v>
      </c>
      <c r="BL143" s="13" t="s">
        <v>119</v>
      </c>
      <c r="BM143" s="13" t="s">
        <v>383</v>
      </c>
    </row>
    <row r="144" s="1" customFormat="1" ht="22.5" customHeight="1">
      <c r="B144" s="34"/>
      <c r="C144" s="201" t="s">
        <v>384</v>
      </c>
      <c r="D144" s="201" t="s">
        <v>114</v>
      </c>
      <c r="E144" s="202" t="s">
        <v>385</v>
      </c>
      <c r="F144" s="203" t="s">
        <v>386</v>
      </c>
      <c r="G144" s="204" t="s">
        <v>203</v>
      </c>
      <c r="H144" s="205">
        <v>100</v>
      </c>
      <c r="I144" s="206"/>
      <c r="J144" s="207">
        <f>ROUND(I144*H144,2)</f>
        <v>0</v>
      </c>
      <c r="K144" s="203" t="s">
        <v>195</v>
      </c>
      <c r="L144" s="39"/>
      <c r="M144" s="208" t="s">
        <v>1</v>
      </c>
      <c r="N144" s="209" t="s">
        <v>40</v>
      </c>
      <c r="O144" s="75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13" t="s">
        <v>119</v>
      </c>
      <c r="AT144" s="13" t="s">
        <v>114</v>
      </c>
      <c r="AU144" s="13" t="s">
        <v>79</v>
      </c>
      <c r="AY144" s="13" t="s">
        <v>111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3" t="s">
        <v>77</v>
      </c>
      <c r="BK144" s="212">
        <f>ROUND(I144*H144,2)</f>
        <v>0</v>
      </c>
      <c r="BL144" s="13" t="s">
        <v>119</v>
      </c>
      <c r="BM144" s="13" t="s">
        <v>387</v>
      </c>
    </row>
    <row r="145" s="1" customFormat="1" ht="22.5" customHeight="1">
      <c r="B145" s="34"/>
      <c r="C145" s="201" t="s">
        <v>282</v>
      </c>
      <c r="D145" s="201" t="s">
        <v>114</v>
      </c>
      <c r="E145" s="202" t="s">
        <v>388</v>
      </c>
      <c r="F145" s="203" t="s">
        <v>389</v>
      </c>
      <c r="G145" s="204" t="s">
        <v>194</v>
      </c>
      <c r="H145" s="205">
        <v>100</v>
      </c>
      <c r="I145" s="206"/>
      <c r="J145" s="207">
        <f>ROUND(I145*H145,2)</f>
        <v>0</v>
      </c>
      <c r="K145" s="203" t="s">
        <v>195</v>
      </c>
      <c r="L145" s="39"/>
      <c r="M145" s="208" t="s">
        <v>1</v>
      </c>
      <c r="N145" s="209" t="s">
        <v>40</v>
      </c>
      <c r="O145" s="75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13" t="s">
        <v>119</v>
      </c>
      <c r="AT145" s="13" t="s">
        <v>114</v>
      </c>
      <c r="AU145" s="13" t="s">
        <v>79</v>
      </c>
      <c r="AY145" s="13" t="s">
        <v>111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3" t="s">
        <v>77</v>
      </c>
      <c r="BK145" s="212">
        <f>ROUND(I145*H145,2)</f>
        <v>0</v>
      </c>
      <c r="BL145" s="13" t="s">
        <v>119</v>
      </c>
      <c r="BM145" s="13" t="s">
        <v>390</v>
      </c>
    </row>
    <row r="146" s="1" customFormat="1" ht="22.5" customHeight="1">
      <c r="B146" s="34"/>
      <c r="C146" s="201" t="s">
        <v>391</v>
      </c>
      <c r="D146" s="201" t="s">
        <v>114</v>
      </c>
      <c r="E146" s="202" t="s">
        <v>392</v>
      </c>
      <c r="F146" s="203" t="s">
        <v>393</v>
      </c>
      <c r="G146" s="204" t="s">
        <v>194</v>
      </c>
      <c r="H146" s="205">
        <v>100</v>
      </c>
      <c r="I146" s="206"/>
      <c r="J146" s="207">
        <f>ROUND(I146*H146,2)</f>
        <v>0</v>
      </c>
      <c r="K146" s="203" t="s">
        <v>195</v>
      </c>
      <c r="L146" s="39"/>
      <c r="M146" s="208" t="s">
        <v>1</v>
      </c>
      <c r="N146" s="209" t="s">
        <v>40</v>
      </c>
      <c r="O146" s="75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AR146" s="13" t="s">
        <v>119</v>
      </c>
      <c r="AT146" s="13" t="s">
        <v>114</v>
      </c>
      <c r="AU146" s="13" t="s">
        <v>79</v>
      </c>
      <c r="AY146" s="13" t="s">
        <v>111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3" t="s">
        <v>77</v>
      </c>
      <c r="BK146" s="212">
        <f>ROUND(I146*H146,2)</f>
        <v>0</v>
      </c>
      <c r="BL146" s="13" t="s">
        <v>119</v>
      </c>
      <c r="BM146" s="13" t="s">
        <v>394</v>
      </c>
    </row>
    <row r="147" s="1" customFormat="1" ht="16.5" customHeight="1">
      <c r="B147" s="34"/>
      <c r="C147" s="201" t="s">
        <v>285</v>
      </c>
      <c r="D147" s="201" t="s">
        <v>114</v>
      </c>
      <c r="E147" s="202" t="s">
        <v>395</v>
      </c>
      <c r="F147" s="203" t="s">
        <v>396</v>
      </c>
      <c r="G147" s="204" t="s">
        <v>198</v>
      </c>
      <c r="H147" s="205">
        <v>500</v>
      </c>
      <c r="I147" s="206"/>
      <c r="J147" s="207">
        <f>ROUND(I147*H147,2)</f>
        <v>0</v>
      </c>
      <c r="K147" s="203" t="s">
        <v>195</v>
      </c>
      <c r="L147" s="39"/>
      <c r="M147" s="208" t="s">
        <v>1</v>
      </c>
      <c r="N147" s="209" t="s">
        <v>40</v>
      </c>
      <c r="O147" s="75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13" t="s">
        <v>119</v>
      </c>
      <c r="AT147" s="13" t="s">
        <v>114</v>
      </c>
      <c r="AU147" s="13" t="s">
        <v>79</v>
      </c>
      <c r="AY147" s="13" t="s">
        <v>111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3" t="s">
        <v>77</v>
      </c>
      <c r="BK147" s="212">
        <f>ROUND(I147*H147,2)</f>
        <v>0</v>
      </c>
      <c r="BL147" s="13" t="s">
        <v>119</v>
      </c>
      <c r="BM147" s="13" t="s">
        <v>397</v>
      </c>
    </row>
    <row r="148" s="1" customFormat="1" ht="16.5" customHeight="1">
      <c r="B148" s="34"/>
      <c r="C148" s="228" t="s">
        <v>398</v>
      </c>
      <c r="D148" s="228" t="s">
        <v>251</v>
      </c>
      <c r="E148" s="229" t="s">
        <v>399</v>
      </c>
      <c r="F148" s="230" t="s">
        <v>400</v>
      </c>
      <c r="G148" s="231" t="s">
        <v>164</v>
      </c>
      <c r="H148" s="232">
        <v>5</v>
      </c>
      <c r="I148" s="233"/>
      <c r="J148" s="234">
        <f>ROUND(I148*H148,2)</f>
        <v>0</v>
      </c>
      <c r="K148" s="230" t="s">
        <v>195</v>
      </c>
      <c r="L148" s="235"/>
      <c r="M148" s="236" t="s">
        <v>1</v>
      </c>
      <c r="N148" s="237" t="s">
        <v>40</v>
      </c>
      <c r="O148" s="75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13" t="s">
        <v>128</v>
      </c>
      <c r="AT148" s="13" t="s">
        <v>251</v>
      </c>
      <c r="AU148" s="13" t="s">
        <v>79</v>
      </c>
      <c r="AY148" s="13" t="s">
        <v>111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3" t="s">
        <v>77</v>
      </c>
      <c r="BK148" s="212">
        <f>ROUND(I148*H148,2)</f>
        <v>0</v>
      </c>
      <c r="BL148" s="13" t="s">
        <v>119</v>
      </c>
      <c r="BM148" s="13" t="s">
        <v>401</v>
      </c>
    </row>
    <row r="149" s="1" customFormat="1" ht="16.5" customHeight="1">
      <c r="B149" s="34"/>
      <c r="C149" s="201" t="s">
        <v>289</v>
      </c>
      <c r="D149" s="201" t="s">
        <v>114</v>
      </c>
      <c r="E149" s="202" t="s">
        <v>402</v>
      </c>
      <c r="F149" s="203" t="s">
        <v>403</v>
      </c>
      <c r="G149" s="204" t="s">
        <v>198</v>
      </c>
      <c r="H149" s="205">
        <v>45</v>
      </c>
      <c r="I149" s="206"/>
      <c r="J149" s="207">
        <f>ROUND(I149*H149,2)</f>
        <v>0</v>
      </c>
      <c r="K149" s="203" t="s">
        <v>195</v>
      </c>
      <c r="L149" s="39"/>
      <c r="M149" s="208" t="s">
        <v>1</v>
      </c>
      <c r="N149" s="209" t="s">
        <v>40</v>
      </c>
      <c r="O149" s="75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3" t="s">
        <v>119</v>
      </c>
      <c r="AT149" s="13" t="s">
        <v>114</v>
      </c>
      <c r="AU149" s="13" t="s">
        <v>79</v>
      </c>
      <c r="AY149" s="13" t="s">
        <v>111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3" t="s">
        <v>77</v>
      </c>
      <c r="BK149" s="212">
        <f>ROUND(I149*H149,2)</f>
        <v>0</v>
      </c>
      <c r="BL149" s="13" t="s">
        <v>119</v>
      </c>
      <c r="BM149" s="13" t="s">
        <v>404</v>
      </c>
    </row>
    <row r="150" s="1" customFormat="1" ht="16.5" customHeight="1">
      <c r="B150" s="34"/>
      <c r="C150" s="201" t="s">
        <v>405</v>
      </c>
      <c r="D150" s="201" t="s">
        <v>114</v>
      </c>
      <c r="E150" s="202" t="s">
        <v>406</v>
      </c>
      <c r="F150" s="203" t="s">
        <v>407</v>
      </c>
      <c r="G150" s="204" t="s">
        <v>408</v>
      </c>
      <c r="H150" s="205">
        <v>30</v>
      </c>
      <c r="I150" s="206"/>
      <c r="J150" s="207">
        <f>ROUND(I150*H150,2)</f>
        <v>0</v>
      </c>
      <c r="K150" s="203" t="s">
        <v>1</v>
      </c>
      <c r="L150" s="39"/>
      <c r="M150" s="208" t="s">
        <v>1</v>
      </c>
      <c r="N150" s="209" t="s">
        <v>40</v>
      </c>
      <c r="O150" s="75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AR150" s="13" t="s">
        <v>119</v>
      </c>
      <c r="AT150" s="13" t="s">
        <v>114</v>
      </c>
      <c r="AU150" s="13" t="s">
        <v>79</v>
      </c>
      <c r="AY150" s="13" t="s">
        <v>111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3" t="s">
        <v>77</v>
      </c>
      <c r="BK150" s="212">
        <f>ROUND(I150*H150,2)</f>
        <v>0</v>
      </c>
      <c r="BL150" s="13" t="s">
        <v>119</v>
      </c>
      <c r="BM150" s="13" t="s">
        <v>409</v>
      </c>
    </row>
    <row r="151" s="1" customFormat="1" ht="16.5" customHeight="1">
      <c r="B151" s="34"/>
      <c r="C151" s="201" t="s">
        <v>292</v>
      </c>
      <c r="D151" s="201" t="s">
        <v>114</v>
      </c>
      <c r="E151" s="202" t="s">
        <v>410</v>
      </c>
      <c r="F151" s="203" t="s">
        <v>411</v>
      </c>
      <c r="G151" s="204" t="s">
        <v>248</v>
      </c>
      <c r="H151" s="205">
        <v>200</v>
      </c>
      <c r="I151" s="206"/>
      <c r="J151" s="207">
        <f>ROUND(I151*H151,2)</f>
        <v>0</v>
      </c>
      <c r="K151" s="203" t="s">
        <v>1</v>
      </c>
      <c r="L151" s="39"/>
      <c r="M151" s="208" t="s">
        <v>1</v>
      </c>
      <c r="N151" s="209" t="s">
        <v>40</v>
      </c>
      <c r="O151" s="75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AR151" s="13" t="s">
        <v>119</v>
      </c>
      <c r="AT151" s="13" t="s">
        <v>114</v>
      </c>
      <c r="AU151" s="13" t="s">
        <v>79</v>
      </c>
      <c r="AY151" s="13" t="s">
        <v>111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3" t="s">
        <v>77</v>
      </c>
      <c r="BK151" s="212">
        <f>ROUND(I151*H151,2)</f>
        <v>0</v>
      </c>
      <c r="BL151" s="13" t="s">
        <v>119</v>
      </c>
      <c r="BM151" s="13" t="s">
        <v>412</v>
      </c>
    </row>
    <row r="152" s="1" customFormat="1" ht="16.5" customHeight="1">
      <c r="B152" s="34"/>
      <c r="C152" s="228" t="s">
        <v>413</v>
      </c>
      <c r="D152" s="228" t="s">
        <v>251</v>
      </c>
      <c r="E152" s="229" t="s">
        <v>414</v>
      </c>
      <c r="F152" s="230" t="s">
        <v>415</v>
      </c>
      <c r="G152" s="231" t="s">
        <v>408</v>
      </c>
      <c r="H152" s="232">
        <v>67</v>
      </c>
      <c r="I152" s="233"/>
      <c r="J152" s="234">
        <f>ROUND(I152*H152,2)</f>
        <v>0</v>
      </c>
      <c r="K152" s="230" t="s">
        <v>1</v>
      </c>
      <c r="L152" s="235"/>
      <c r="M152" s="236" t="s">
        <v>1</v>
      </c>
      <c r="N152" s="237" t="s">
        <v>40</v>
      </c>
      <c r="O152" s="75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13" t="s">
        <v>128</v>
      </c>
      <c r="AT152" s="13" t="s">
        <v>251</v>
      </c>
      <c r="AU152" s="13" t="s">
        <v>79</v>
      </c>
      <c r="AY152" s="13" t="s">
        <v>111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3" t="s">
        <v>77</v>
      </c>
      <c r="BK152" s="212">
        <f>ROUND(I152*H152,2)</f>
        <v>0</v>
      </c>
      <c r="BL152" s="13" t="s">
        <v>119</v>
      </c>
      <c r="BM152" s="13" t="s">
        <v>416</v>
      </c>
    </row>
    <row r="153" s="1" customFormat="1" ht="16.5" customHeight="1">
      <c r="B153" s="34"/>
      <c r="C153" s="228" t="s">
        <v>296</v>
      </c>
      <c r="D153" s="228" t="s">
        <v>251</v>
      </c>
      <c r="E153" s="229" t="s">
        <v>417</v>
      </c>
      <c r="F153" s="230" t="s">
        <v>418</v>
      </c>
      <c r="G153" s="231" t="s">
        <v>419</v>
      </c>
      <c r="H153" s="232">
        <v>5</v>
      </c>
      <c r="I153" s="233"/>
      <c r="J153" s="234">
        <f>ROUND(I153*H153,2)</f>
        <v>0</v>
      </c>
      <c r="K153" s="230" t="s">
        <v>1</v>
      </c>
      <c r="L153" s="235"/>
      <c r="M153" s="238" t="s">
        <v>1</v>
      </c>
      <c r="N153" s="239" t="s">
        <v>40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AR153" s="13" t="s">
        <v>128</v>
      </c>
      <c r="AT153" s="13" t="s">
        <v>251</v>
      </c>
      <c r="AU153" s="13" t="s">
        <v>79</v>
      </c>
      <c r="AY153" s="13" t="s">
        <v>111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3" t="s">
        <v>77</v>
      </c>
      <c r="BK153" s="212">
        <f>ROUND(I153*H153,2)</f>
        <v>0</v>
      </c>
      <c r="BL153" s="13" t="s">
        <v>119</v>
      </c>
      <c r="BM153" s="13" t="s">
        <v>420</v>
      </c>
    </row>
    <row r="154" s="1" customFormat="1" ht="6.96" customHeight="1">
      <c r="B154" s="53"/>
      <c r="C154" s="54"/>
      <c r="D154" s="54"/>
      <c r="E154" s="54"/>
      <c r="F154" s="54"/>
      <c r="G154" s="54"/>
      <c r="H154" s="54"/>
      <c r="I154" s="151"/>
      <c r="J154" s="54"/>
      <c r="K154" s="54"/>
      <c r="L154" s="39"/>
    </row>
  </sheetData>
  <sheetProtection sheet="1" autoFilter="0" formatColumns="0" formatRows="0" objects="1" scenarios="1" spinCount="100000" saltValue="NqR1DK7hNdo40X+Fy+7ikAtF+zZ09110PWauyZ0TSGuEPnAn/FmE7Jvl0AplUVzckSwYH4ELpMxRoebQ9ijt0A==" hashValue="5Z/LIdr0VNLix5eVU1WURFCCUNWrU3qXSiEg6t/xXpCXSP1EPVl4ucZxbOSiyR/bL2wcIsKo2SIrB7TgU7x+Vg==" algorithmName="SHA-512" password="CC35"/>
  <autoFilter ref="C80:K15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84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79</v>
      </c>
    </row>
    <row r="4" ht="24.96" customHeight="1">
      <c r="B4" s="16"/>
      <c r="D4" s="124" t="s">
        <v>85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stavby'!K6</f>
        <v>116 - Opravy a údržba skalních zářezů u ST 2019 zadání</v>
      </c>
      <c r="F7" s="125"/>
      <c r="G7" s="125"/>
      <c r="H7" s="125"/>
      <c r="L7" s="16"/>
    </row>
    <row r="8" s="1" customFormat="1" ht="12" customHeight="1">
      <c r="B8" s="39"/>
      <c r="D8" s="125" t="s">
        <v>86</v>
      </c>
      <c r="I8" s="127"/>
      <c r="L8" s="39"/>
    </row>
    <row r="9" s="1" customFormat="1" ht="36.96" customHeight="1">
      <c r="B9" s="39"/>
      <c r="E9" s="128" t="s">
        <v>421</v>
      </c>
      <c r="F9" s="1"/>
      <c r="G9" s="1"/>
      <c r="H9" s="1"/>
      <c r="I9" s="127"/>
      <c r="L9" s="39"/>
    </row>
    <row r="10" s="1" customFormat="1">
      <c r="B10" s="39"/>
      <c r="I10" s="127"/>
      <c r="L10" s="39"/>
    </row>
    <row r="11" s="1" customFormat="1" ht="12" customHeight="1">
      <c r="B11" s="39"/>
      <c r="D11" s="125" t="s">
        <v>18</v>
      </c>
      <c r="F11" s="13" t="s">
        <v>1</v>
      </c>
      <c r="I11" s="129" t="s">
        <v>19</v>
      </c>
      <c r="J11" s="13" t="s">
        <v>1</v>
      </c>
      <c r="L11" s="39"/>
    </row>
    <row r="12" s="1" customFormat="1" ht="12" customHeight="1">
      <c r="B12" s="39"/>
      <c r="D12" s="125" t="s">
        <v>20</v>
      </c>
      <c r="F12" s="13" t="s">
        <v>21</v>
      </c>
      <c r="I12" s="129" t="s">
        <v>22</v>
      </c>
      <c r="J12" s="130" t="str">
        <f>'Rekapitulace stavby'!AN8</f>
        <v>29. 3. 2019</v>
      </c>
      <c r="L12" s="39"/>
    </row>
    <row r="13" s="1" customFormat="1" ht="10.8" customHeight="1">
      <c r="B13" s="39"/>
      <c r="I13" s="127"/>
      <c r="L13" s="39"/>
    </row>
    <row r="14" s="1" customFormat="1" ht="12" customHeight="1">
      <c r="B14" s="39"/>
      <c r="D14" s="125" t="s">
        <v>24</v>
      </c>
      <c r="I14" s="129" t="s">
        <v>25</v>
      </c>
      <c r="J14" s="13" t="str">
        <f>IF('Rekapitulace stavby'!AN10="","",'Rekapitulace stavby'!AN10)</f>
        <v/>
      </c>
      <c r="L14" s="39"/>
    </row>
    <row r="15" s="1" customFormat="1" ht="18" customHeight="1">
      <c r="B15" s="39"/>
      <c r="E15" s="13" t="str">
        <f>IF('Rekapitulace stavby'!E11="","",'Rekapitulace stavby'!E11)</f>
        <v>Ing. Aleš Bednář</v>
      </c>
      <c r="I15" s="129" t="s">
        <v>27</v>
      </c>
      <c r="J15" s="13" t="str">
        <f>IF('Rekapitulace stavby'!AN11="","",'Rekapitulace stavby'!AN11)</f>
        <v/>
      </c>
      <c r="L15" s="39"/>
    </row>
    <row r="16" s="1" customFormat="1" ht="6.96" customHeight="1">
      <c r="B16" s="39"/>
      <c r="I16" s="127"/>
      <c r="L16" s="39"/>
    </row>
    <row r="17" s="1" customFormat="1" ht="12" customHeight="1">
      <c r="B17" s="39"/>
      <c r="D17" s="125" t="s">
        <v>28</v>
      </c>
      <c r="I17" s="129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9" t="s">
        <v>27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7"/>
      <c r="L19" s="39"/>
    </row>
    <row r="20" s="1" customFormat="1" ht="12" customHeight="1">
      <c r="B20" s="39"/>
      <c r="D20" s="125" t="s">
        <v>30</v>
      </c>
      <c r="I20" s="129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9" t="s">
        <v>27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7"/>
      <c r="L22" s="39"/>
    </row>
    <row r="23" s="1" customFormat="1" ht="12" customHeight="1">
      <c r="B23" s="39"/>
      <c r="D23" s="125" t="s">
        <v>32</v>
      </c>
      <c r="I23" s="129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>Jan Marušák</v>
      </c>
      <c r="I24" s="129" t="s">
        <v>27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7"/>
      <c r="L25" s="39"/>
    </row>
    <row r="26" s="1" customFormat="1" ht="12" customHeight="1">
      <c r="B26" s="39"/>
      <c r="D26" s="125" t="s">
        <v>34</v>
      </c>
      <c r="I26" s="127"/>
      <c r="L26" s="39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39"/>
      <c r="I28" s="127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4"/>
      <c r="J29" s="67"/>
      <c r="K29" s="67"/>
      <c r="L29" s="39"/>
    </row>
    <row r="30" s="1" customFormat="1" ht="25.44" customHeight="1">
      <c r="B30" s="39"/>
      <c r="D30" s="135" t="s">
        <v>35</v>
      </c>
      <c r="I30" s="127"/>
      <c r="J30" s="136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4"/>
      <c r="J31" s="67"/>
      <c r="K31" s="67"/>
      <c r="L31" s="39"/>
    </row>
    <row r="32" s="1" customFormat="1" ht="14.4" customHeight="1">
      <c r="B32" s="39"/>
      <c r="F32" s="137" t="s">
        <v>37</v>
      </c>
      <c r="I32" s="138" t="s">
        <v>36</v>
      </c>
      <c r="J32" s="137" t="s">
        <v>38</v>
      </c>
      <c r="L32" s="39"/>
    </row>
    <row r="33" s="1" customFormat="1" ht="14.4" customHeight="1">
      <c r="B33" s="39"/>
      <c r="D33" s="125" t="s">
        <v>39</v>
      </c>
      <c r="E33" s="125" t="s">
        <v>40</v>
      </c>
      <c r="F33" s="139">
        <f>ROUND((SUM(BE81:BE88)),  2)</f>
        <v>0</v>
      </c>
      <c r="I33" s="140">
        <v>0.20999999999999999</v>
      </c>
      <c r="J33" s="139">
        <f>ROUND(((SUM(BE81:BE88))*I33),  2)</f>
        <v>0</v>
      </c>
      <c r="L33" s="39"/>
    </row>
    <row r="34" s="1" customFormat="1" ht="14.4" customHeight="1">
      <c r="B34" s="39"/>
      <c r="E34" s="125" t="s">
        <v>41</v>
      </c>
      <c r="F34" s="139">
        <f>ROUND((SUM(BF81:BF88)),  2)</f>
        <v>0</v>
      </c>
      <c r="I34" s="140">
        <v>0.14999999999999999</v>
      </c>
      <c r="J34" s="139">
        <f>ROUND(((SUM(BF81:BF88))*I34),  2)</f>
        <v>0</v>
      </c>
      <c r="L34" s="39"/>
    </row>
    <row r="35" hidden="1" s="1" customFormat="1" ht="14.4" customHeight="1">
      <c r="B35" s="39"/>
      <c r="E35" s="125" t="s">
        <v>42</v>
      </c>
      <c r="F35" s="139">
        <f>ROUND((SUM(BG81:BG88)),  2)</f>
        <v>0</v>
      </c>
      <c r="I35" s="140">
        <v>0.20999999999999999</v>
      </c>
      <c r="J35" s="139">
        <f>0</f>
        <v>0</v>
      </c>
      <c r="L35" s="39"/>
    </row>
    <row r="36" hidden="1" s="1" customFormat="1" ht="14.4" customHeight="1">
      <c r="B36" s="39"/>
      <c r="E36" s="125" t="s">
        <v>43</v>
      </c>
      <c r="F36" s="139">
        <f>ROUND((SUM(BH81:BH88)),  2)</f>
        <v>0</v>
      </c>
      <c r="I36" s="140">
        <v>0.14999999999999999</v>
      </c>
      <c r="J36" s="139">
        <f>0</f>
        <v>0</v>
      </c>
      <c r="L36" s="39"/>
    </row>
    <row r="37" hidden="1" s="1" customFormat="1" ht="14.4" customHeight="1">
      <c r="B37" s="39"/>
      <c r="E37" s="125" t="s">
        <v>44</v>
      </c>
      <c r="F37" s="139">
        <f>ROUND((SUM(BI81:BI88)),  2)</f>
        <v>0</v>
      </c>
      <c r="I37" s="140">
        <v>0</v>
      </c>
      <c r="J37" s="139">
        <f>0</f>
        <v>0</v>
      </c>
      <c r="L37" s="39"/>
    </row>
    <row r="38" s="1" customFormat="1" ht="6.96" customHeight="1">
      <c r="B38" s="39"/>
      <c r="I38" s="127"/>
      <c r="L38" s="39"/>
    </row>
    <row r="39" s="1" customFormat="1" ht="25.44" customHeight="1">
      <c r="B39" s="39"/>
      <c r="C39" s="141"/>
      <c r="D39" s="142" t="s">
        <v>45</v>
      </c>
      <c r="E39" s="143"/>
      <c r="F39" s="143"/>
      <c r="G39" s="144" t="s">
        <v>46</v>
      </c>
      <c r="H39" s="145" t="s">
        <v>47</v>
      </c>
      <c r="I39" s="146"/>
      <c r="J39" s="147">
        <f>SUM(J30:J37)</f>
        <v>0</v>
      </c>
      <c r="K39" s="148"/>
      <c r="L39" s="39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39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39"/>
    </row>
    <row r="45" s="1" customFormat="1" ht="24.96" customHeight="1">
      <c r="B45" s="34"/>
      <c r="C45" s="19" t="s">
        <v>88</v>
      </c>
      <c r="D45" s="35"/>
      <c r="E45" s="35"/>
      <c r="F45" s="35"/>
      <c r="G45" s="35"/>
      <c r="H45" s="35"/>
      <c r="I45" s="127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7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7"/>
      <c r="J47" s="35"/>
      <c r="K47" s="35"/>
      <c r="L47" s="39"/>
    </row>
    <row r="48" s="1" customFormat="1" ht="16.5" customHeight="1">
      <c r="B48" s="34"/>
      <c r="C48" s="35"/>
      <c r="D48" s="35"/>
      <c r="E48" s="155" t="str">
        <f>E7</f>
        <v>116 - Opravy a údržba skalních zářezů u ST 2019 zadání</v>
      </c>
      <c r="F48" s="28"/>
      <c r="G48" s="28"/>
      <c r="H48" s="28"/>
      <c r="I48" s="127"/>
      <c r="J48" s="35"/>
      <c r="K48" s="35"/>
      <c r="L48" s="39"/>
    </row>
    <row r="49" s="1" customFormat="1" ht="12" customHeight="1">
      <c r="B49" s="34"/>
      <c r="C49" s="28" t="s">
        <v>86</v>
      </c>
      <c r="D49" s="35"/>
      <c r="E49" s="35"/>
      <c r="F49" s="35"/>
      <c r="G49" s="35"/>
      <c r="H49" s="35"/>
      <c r="I49" s="127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SO02 - VRN - SO02 - VRN</v>
      </c>
      <c r="F50" s="35"/>
      <c r="G50" s="35"/>
      <c r="H50" s="35"/>
      <c r="I50" s="127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7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 xml:space="preserve"> </v>
      </c>
      <c r="G52" s="35"/>
      <c r="H52" s="35"/>
      <c r="I52" s="129" t="s">
        <v>22</v>
      </c>
      <c r="J52" s="63" t="str">
        <f>IF(J12="","",J12)</f>
        <v>29. 3. 2019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7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Ing. Aleš Bednář</v>
      </c>
      <c r="G54" s="35"/>
      <c r="H54" s="35"/>
      <c r="I54" s="129" t="s">
        <v>30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28</v>
      </c>
      <c r="D55" s="35"/>
      <c r="E55" s="35"/>
      <c r="F55" s="23" t="str">
        <f>IF(E18="","",E18)</f>
        <v>Vyplň údaj</v>
      </c>
      <c r="G55" s="35"/>
      <c r="H55" s="35"/>
      <c r="I55" s="129" t="s">
        <v>32</v>
      </c>
      <c r="J55" s="32" t="str">
        <f>E24</f>
        <v>Jan Marušák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7"/>
      <c r="J56" s="35"/>
      <c r="K56" s="35"/>
      <c r="L56" s="39"/>
    </row>
    <row r="57" s="1" customFormat="1" ht="29.28" customHeight="1">
      <c r="B57" s="34"/>
      <c r="C57" s="156" t="s">
        <v>89</v>
      </c>
      <c r="D57" s="157"/>
      <c r="E57" s="157"/>
      <c r="F57" s="157"/>
      <c r="G57" s="157"/>
      <c r="H57" s="157"/>
      <c r="I57" s="158"/>
      <c r="J57" s="159" t="s">
        <v>90</v>
      </c>
      <c r="K57" s="157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7"/>
      <c r="J58" s="35"/>
      <c r="K58" s="35"/>
      <c r="L58" s="39"/>
    </row>
    <row r="59" s="1" customFormat="1" ht="22.8" customHeight="1">
      <c r="B59" s="34"/>
      <c r="C59" s="160" t="s">
        <v>91</v>
      </c>
      <c r="D59" s="35"/>
      <c r="E59" s="35"/>
      <c r="F59" s="35"/>
      <c r="G59" s="35"/>
      <c r="H59" s="35"/>
      <c r="I59" s="127"/>
      <c r="J59" s="94">
        <f>J81</f>
        <v>0</v>
      </c>
      <c r="K59" s="35"/>
      <c r="L59" s="39"/>
      <c r="AU59" s="13" t="s">
        <v>92</v>
      </c>
    </row>
    <row r="60" s="7" customFormat="1" ht="24.96" customHeight="1">
      <c r="B60" s="161"/>
      <c r="C60" s="162"/>
      <c r="D60" s="163" t="s">
        <v>422</v>
      </c>
      <c r="E60" s="164"/>
      <c r="F60" s="164"/>
      <c r="G60" s="164"/>
      <c r="H60" s="164"/>
      <c r="I60" s="165"/>
      <c r="J60" s="166">
        <f>J82</f>
        <v>0</v>
      </c>
      <c r="K60" s="162"/>
      <c r="L60" s="167"/>
    </row>
    <row r="61" s="8" customFormat="1" ht="19.92" customHeight="1">
      <c r="B61" s="168"/>
      <c r="C61" s="169"/>
      <c r="D61" s="170" t="s">
        <v>423</v>
      </c>
      <c r="E61" s="171"/>
      <c r="F61" s="171"/>
      <c r="G61" s="171"/>
      <c r="H61" s="171"/>
      <c r="I61" s="172"/>
      <c r="J61" s="173">
        <f>J83</f>
        <v>0</v>
      </c>
      <c r="K61" s="169"/>
      <c r="L61" s="174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7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51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4"/>
      <c r="J67" s="56"/>
      <c r="K67" s="56"/>
      <c r="L67" s="39"/>
    </row>
    <row r="68" s="1" customFormat="1" ht="24.96" customHeight="1">
      <c r="B68" s="34"/>
      <c r="C68" s="19" t="s">
        <v>96</v>
      </c>
      <c r="D68" s="35"/>
      <c r="E68" s="35"/>
      <c r="F68" s="35"/>
      <c r="G68" s="35"/>
      <c r="H68" s="35"/>
      <c r="I68" s="127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7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7"/>
      <c r="J70" s="35"/>
      <c r="K70" s="35"/>
      <c r="L70" s="39"/>
    </row>
    <row r="71" s="1" customFormat="1" ht="16.5" customHeight="1">
      <c r="B71" s="34"/>
      <c r="C71" s="35"/>
      <c r="D71" s="35"/>
      <c r="E71" s="155" t="str">
        <f>E7</f>
        <v>116 - Opravy a údržba skalních zářezů u ST 2019 zadání</v>
      </c>
      <c r="F71" s="28"/>
      <c r="G71" s="28"/>
      <c r="H71" s="28"/>
      <c r="I71" s="127"/>
      <c r="J71" s="35"/>
      <c r="K71" s="35"/>
      <c r="L71" s="39"/>
    </row>
    <row r="72" s="1" customFormat="1" ht="12" customHeight="1">
      <c r="B72" s="34"/>
      <c r="C72" s="28" t="s">
        <v>86</v>
      </c>
      <c r="D72" s="35"/>
      <c r="E72" s="35"/>
      <c r="F72" s="35"/>
      <c r="G72" s="35"/>
      <c r="H72" s="35"/>
      <c r="I72" s="127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SO02 - VRN - SO02 - VRN</v>
      </c>
      <c r="F73" s="35"/>
      <c r="G73" s="35"/>
      <c r="H73" s="35"/>
      <c r="I73" s="127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7"/>
      <c r="J74" s="35"/>
      <c r="K74" s="35"/>
      <c r="L74" s="39"/>
    </row>
    <row r="75" s="1" customFormat="1" ht="12" customHeight="1">
      <c r="B75" s="34"/>
      <c r="C75" s="28" t="s">
        <v>20</v>
      </c>
      <c r="D75" s="35"/>
      <c r="E75" s="35"/>
      <c r="F75" s="23" t="str">
        <f>F12</f>
        <v xml:space="preserve"> </v>
      </c>
      <c r="G75" s="35"/>
      <c r="H75" s="35"/>
      <c r="I75" s="129" t="s">
        <v>22</v>
      </c>
      <c r="J75" s="63" t="str">
        <f>IF(J12="","",J12)</f>
        <v>29. 3. 2019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7"/>
      <c r="J76" s="35"/>
      <c r="K76" s="35"/>
      <c r="L76" s="39"/>
    </row>
    <row r="77" s="1" customFormat="1" ht="13.65" customHeight="1">
      <c r="B77" s="34"/>
      <c r="C77" s="28" t="s">
        <v>24</v>
      </c>
      <c r="D77" s="35"/>
      <c r="E77" s="35"/>
      <c r="F77" s="23" t="str">
        <f>E15</f>
        <v>Ing. Aleš Bednář</v>
      </c>
      <c r="G77" s="35"/>
      <c r="H77" s="35"/>
      <c r="I77" s="129" t="s">
        <v>30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28</v>
      </c>
      <c r="D78" s="35"/>
      <c r="E78" s="35"/>
      <c r="F78" s="23" t="str">
        <f>IF(E18="","",E18)</f>
        <v>Vyplň údaj</v>
      </c>
      <c r="G78" s="35"/>
      <c r="H78" s="35"/>
      <c r="I78" s="129" t="s">
        <v>32</v>
      </c>
      <c r="J78" s="32" t="str">
        <f>E24</f>
        <v>Jan Marušák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7"/>
      <c r="J79" s="35"/>
      <c r="K79" s="35"/>
      <c r="L79" s="39"/>
    </row>
    <row r="80" s="9" customFormat="1" ht="29.28" customHeight="1">
      <c r="B80" s="175"/>
      <c r="C80" s="176" t="s">
        <v>97</v>
      </c>
      <c r="D80" s="177" t="s">
        <v>54</v>
      </c>
      <c r="E80" s="177" t="s">
        <v>50</v>
      </c>
      <c r="F80" s="177" t="s">
        <v>51</v>
      </c>
      <c r="G80" s="177" t="s">
        <v>98</v>
      </c>
      <c r="H80" s="177" t="s">
        <v>99</v>
      </c>
      <c r="I80" s="178" t="s">
        <v>100</v>
      </c>
      <c r="J80" s="177" t="s">
        <v>90</v>
      </c>
      <c r="K80" s="179" t="s">
        <v>101</v>
      </c>
      <c r="L80" s="180"/>
      <c r="M80" s="84" t="s">
        <v>1</v>
      </c>
      <c r="N80" s="85" t="s">
        <v>39</v>
      </c>
      <c r="O80" s="85" t="s">
        <v>102</v>
      </c>
      <c r="P80" s="85" t="s">
        <v>103</v>
      </c>
      <c r="Q80" s="85" t="s">
        <v>104</v>
      </c>
      <c r="R80" s="85" t="s">
        <v>105</v>
      </c>
      <c r="S80" s="85" t="s">
        <v>106</v>
      </c>
      <c r="T80" s="86" t="s">
        <v>107</v>
      </c>
    </row>
    <row r="81" s="1" customFormat="1" ht="22.8" customHeight="1">
      <c r="B81" s="34"/>
      <c r="C81" s="91" t="s">
        <v>108</v>
      </c>
      <c r="D81" s="35"/>
      <c r="E81" s="35"/>
      <c r="F81" s="35"/>
      <c r="G81" s="35"/>
      <c r="H81" s="35"/>
      <c r="I81" s="127"/>
      <c r="J81" s="181">
        <f>BK81</f>
        <v>0</v>
      </c>
      <c r="K81" s="35"/>
      <c r="L81" s="39"/>
      <c r="M81" s="87"/>
      <c r="N81" s="88"/>
      <c r="O81" s="88"/>
      <c r="P81" s="182">
        <f>P82</f>
        <v>0</v>
      </c>
      <c r="Q81" s="88"/>
      <c r="R81" s="182">
        <f>R82</f>
        <v>0</v>
      </c>
      <c r="S81" s="88"/>
      <c r="T81" s="183">
        <f>T82</f>
        <v>0</v>
      </c>
      <c r="AT81" s="13" t="s">
        <v>68</v>
      </c>
      <c r="AU81" s="13" t="s">
        <v>92</v>
      </c>
      <c r="BK81" s="184">
        <f>BK82</f>
        <v>0</v>
      </c>
    </row>
    <row r="82" s="10" customFormat="1" ht="25.92" customHeight="1">
      <c r="B82" s="185"/>
      <c r="C82" s="186"/>
      <c r="D82" s="187" t="s">
        <v>68</v>
      </c>
      <c r="E82" s="188" t="s">
        <v>424</v>
      </c>
      <c r="F82" s="188" t="s">
        <v>425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0</v>
      </c>
      <c r="S82" s="193"/>
      <c r="T82" s="195">
        <f>T83</f>
        <v>0</v>
      </c>
      <c r="AR82" s="196" t="s">
        <v>112</v>
      </c>
      <c r="AT82" s="197" t="s">
        <v>68</v>
      </c>
      <c r="AU82" s="197" t="s">
        <v>69</v>
      </c>
      <c r="AY82" s="196" t="s">
        <v>111</v>
      </c>
      <c r="BK82" s="198">
        <f>BK83</f>
        <v>0</v>
      </c>
    </row>
    <row r="83" s="10" customFormat="1" ht="22.8" customHeight="1">
      <c r="B83" s="185"/>
      <c r="C83" s="186"/>
      <c r="D83" s="187" t="s">
        <v>68</v>
      </c>
      <c r="E83" s="199" t="s">
        <v>426</v>
      </c>
      <c r="F83" s="199" t="s">
        <v>427</v>
      </c>
      <c r="G83" s="186"/>
      <c r="H83" s="186"/>
      <c r="I83" s="189"/>
      <c r="J83" s="200">
        <f>BK83</f>
        <v>0</v>
      </c>
      <c r="K83" s="186"/>
      <c r="L83" s="191"/>
      <c r="M83" s="192"/>
      <c r="N83" s="193"/>
      <c r="O83" s="193"/>
      <c r="P83" s="194">
        <f>SUM(P84:P88)</f>
        <v>0</v>
      </c>
      <c r="Q83" s="193"/>
      <c r="R83" s="194">
        <f>SUM(R84:R88)</f>
        <v>0</v>
      </c>
      <c r="S83" s="193"/>
      <c r="T83" s="195">
        <f>SUM(T84:T88)</f>
        <v>0</v>
      </c>
      <c r="AR83" s="196" t="s">
        <v>112</v>
      </c>
      <c r="AT83" s="197" t="s">
        <v>68</v>
      </c>
      <c r="AU83" s="197" t="s">
        <v>77</v>
      </c>
      <c r="AY83" s="196" t="s">
        <v>111</v>
      </c>
      <c r="BK83" s="198">
        <f>SUM(BK84:BK88)</f>
        <v>0</v>
      </c>
    </row>
    <row r="84" s="1" customFormat="1" ht="16.5" customHeight="1">
      <c r="B84" s="34"/>
      <c r="C84" s="201" t="s">
        <v>77</v>
      </c>
      <c r="D84" s="201" t="s">
        <v>114</v>
      </c>
      <c r="E84" s="202" t="s">
        <v>428</v>
      </c>
      <c r="F84" s="203" t="s">
        <v>429</v>
      </c>
      <c r="G84" s="204" t="s">
        <v>430</v>
      </c>
      <c r="H84" s="205">
        <v>1</v>
      </c>
      <c r="I84" s="206"/>
      <c r="J84" s="207">
        <f>ROUND(I84*H84,2)</f>
        <v>0</v>
      </c>
      <c r="K84" s="203" t="s">
        <v>195</v>
      </c>
      <c r="L84" s="39"/>
      <c r="M84" s="208" t="s">
        <v>1</v>
      </c>
      <c r="N84" s="209" t="s">
        <v>40</v>
      </c>
      <c r="O84" s="75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AR84" s="13" t="s">
        <v>119</v>
      </c>
      <c r="AT84" s="13" t="s">
        <v>114</v>
      </c>
      <c r="AU84" s="13" t="s">
        <v>79</v>
      </c>
      <c r="AY84" s="13" t="s">
        <v>111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13" t="s">
        <v>77</v>
      </c>
      <c r="BK84" s="212">
        <f>ROUND(I84*H84,2)</f>
        <v>0</v>
      </c>
      <c r="BL84" s="13" t="s">
        <v>119</v>
      </c>
      <c r="BM84" s="13" t="s">
        <v>79</v>
      </c>
    </row>
    <row r="85" s="1" customFormat="1" ht="16.5" customHeight="1">
      <c r="B85" s="34"/>
      <c r="C85" s="201" t="s">
        <v>79</v>
      </c>
      <c r="D85" s="201" t="s">
        <v>114</v>
      </c>
      <c r="E85" s="202" t="s">
        <v>431</v>
      </c>
      <c r="F85" s="203" t="s">
        <v>432</v>
      </c>
      <c r="G85" s="204" t="s">
        <v>430</v>
      </c>
      <c r="H85" s="205">
        <v>1</v>
      </c>
      <c r="I85" s="206"/>
      <c r="J85" s="207">
        <f>ROUND(I85*H85,2)</f>
        <v>0</v>
      </c>
      <c r="K85" s="203" t="s">
        <v>195</v>
      </c>
      <c r="L85" s="39"/>
      <c r="M85" s="208" t="s">
        <v>1</v>
      </c>
      <c r="N85" s="209" t="s">
        <v>40</v>
      </c>
      <c r="O85" s="75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AR85" s="13" t="s">
        <v>119</v>
      </c>
      <c r="AT85" s="13" t="s">
        <v>114</v>
      </c>
      <c r="AU85" s="13" t="s">
        <v>79</v>
      </c>
      <c r="AY85" s="13" t="s">
        <v>111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13" t="s">
        <v>77</v>
      </c>
      <c r="BK85" s="212">
        <f>ROUND(I85*H85,2)</f>
        <v>0</v>
      </c>
      <c r="BL85" s="13" t="s">
        <v>119</v>
      </c>
      <c r="BM85" s="13" t="s">
        <v>119</v>
      </c>
    </row>
    <row r="86" s="1" customFormat="1" ht="16.5" customHeight="1">
      <c r="B86" s="34"/>
      <c r="C86" s="201" t="s">
        <v>122</v>
      </c>
      <c r="D86" s="201" t="s">
        <v>114</v>
      </c>
      <c r="E86" s="202" t="s">
        <v>433</v>
      </c>
      <c r="F86" s="203" t="s">
        <v>434</v>
      </c>
      <c r="G86" s="204" t="s">
        <v>430</v>
      </c>
      <c r="H86" s="205">
        <v>1</v>
      </c>
      <c r="I86" s="206"/>
      <c r="J86" s="207">
        <f>ROUND(I86*H86,2)</f>
        <v>0</v>
      </c>
      <c r="K86" s="203" t="s">
        <v>195</v>
      </c>
      <c r="L86" s="39"/>
      <c r="M86" s="208" t="s">
        <v>1</v>
      </c>
      <c r="N86" s="209" t="s">
        <v>40</v>
      </c>
      <c r="O86" s="75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AR86" s="13" t="s">
        <v>119</v>
      </c>
      <c r="AT86" s="13" t="s">
        <v>114</v>
      </c>
      <c r="AU86" s="13" t="s">
        <v>79</v>
      </c>
      <c r="AY86" s="13" t="s">
        <v>111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3" t="s">
        <v>77</v>
      </c>
      <c r="BK86" s="212">
        <f>ROUND(I86*H86,2)</f>
        <v>0</v>
      </c>
      <c r="BL86" s="13" t="s">
        <v>119</v>
      </c>
      <c r="BM86" s="13" t="s">
        <v>125</v>
      </c>
    </row>
    <row r="87" s="1" customFormat="1" ht="16.5" customHeight="1">
      <c r="B87" s="34"/>
      <c r="C87" s="201" t="s">
        <v>119</v>
      </c>
      <c r="D87" s="201" t="s">
        <v>114</v>
      </c>
      <c r="E87" s="202" t="s">
        <v>435</v>
      </c>
      <c r="F87" s="203" t="s">
        <v>436</v>
      </c>
      <c r="G87" s="204" t="s">
        <v>430</v>
      </c>
      <c r="H87" s="205">
        <v>1</v>
      </c>
      <c r="I87" s="206"/>
      <c r="J87" s="207">
        <f>ROUND(I87*H87,2)</f>
        <v>0</v>
      </c>
      <c r="K87" s="203" t="s">
        <v>195</v>
      </c>
      <c r="L87" s="39"/>
      <c r="M87" s="208" t="s">
        <v>1</v>
      </c>
      <c r="N87" s="209" t="s">
        <v>40</v>
      </c>
      <c r="O87" s="75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13" t="s">
        <v>119</v>
      </c>
      <c r="AT87" s="13" t="s">
        <v>114</v>
      </c>
      <c r="AU87" s="13" t="s">
        <v>79</v>
      </c>
      <c r="AY87" s="13" t="s">
        <v>111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3" t="s">
        <v>77</v>
      </c>
      <c r="BK87" s="212">
        <f>ROUND(I87*H87,2)</f>
        <v>0</v>
      </c>
      <c r="BL87" s="13" t="s">
        <v>119</v>
      </c>
      <c r="BM87" s="13" t="s">
        <v>128</v>
      </c>
    </row>
    <row r="88" s="1" customFormat="1" ht="16.5" customHeight="1">
      <c r="B88" s="34"/>
      <c r="C88" s="201" t="s">
        <v>112</v>
      </c>
      <c r="D88" s="201" t="s">
        <v>114</v>
      </c>
      <c r="E88" s="202" t="s">
        <v>437</v>
      </c>
      <c r="F88" s="203" t="s">
        <v>438</v>
      </c>
      <c r="G88" s="204" t="s">
        <v>248</v>
      </c>
      <c r="H88" s="205">
        <v>150</v>
      </c>
      <c r="I88" s="206"/>
      <c r="J88" s="207">
        <f>ROUND(I88*H88,2)</f>
        <v>0</v>
      </c>
      <c r="K88" s="203" t="s">
        <v>195</v>
      </c>
      <c r="L88" s="39"/>
      <c r="M88" s="243" t="s">
        <v>1</v>
      </c>
      <c r="N88" s="244" t="s">
        <v>40</v>
      </c>
      <c r="O88" s="240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13" t="s">
        <v>119</v>
      </c>
      <c r="AT88" s="13" t="s">
        <v>114</v>
      </c>
      <c r="AU88" s="13" t="s">
        <v>79</v>
      </c>
      <c r="AY88" s="13" t="s">
        <v>111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3" t="s">
        <v>77</v>
      </c>
      <c r="BK88" s="212">
        <f>ROUND(I88*H88,2)</f>
        <v>0</v>
      </c>
      <c r="BL88" s="13" t="s">
        <v>119</v>
      </c>
      <c r="BM88" s="13" t="s">
        <v>131</v>
      </c>
    </row>
    <row r="89" s="1" customFormat="1" ht="6.96" customHeight="1">
      <c r="B89" s="53"/>
      <c r="C89" s="54"/>
      <c r="D89" s="54"/>
      <c r="E89" s="54"/>
      <c r="F89" s="54"/>
      <c r="G89" s="54"/>
      <c r="H89" s="54"/>
      <c r="I89" s="151"/>
      <c r="J89" s="54"/>
      <c r="K89" s="54"/>
      <c r="L89" s="39"/>
    </row>
  </sheetData>
  <sheetProtection sheet="1" autoFilter="0" formatColumns="0" formatRows="0" objects="1" scenarios="1" spinCount="100000" saltValue="oOjs3AUIImNxk7+1FxtazLJv1JnrtB2mh9XxMXiDTZqMbNjmJ8x4+DOxn/n9oCpRJV9aRMEonpJHH6vNyfvO9Q==" hashValue="LYONdGjT6gLpa0vMx7VHue0S69IMx3e12L2L5Fja7fdbFd6fImODIQTe+DdyspEz9OBPE5pc1ks3NF73y0Y9pA==" algorithmName="SHA-512" password="CC35"/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Marušák Jan</dc:creator>
  <cp:lastModifiedBy>Marušák Jan</cp:lastModifiedBy>
  <dcterms:created xsi:type="dcterms:W3CDTF">2019-03-29T11:45:09Z</dcterms:created>
  <dcterms:modified xsi:type="dcterms:W3CDTF">2019-03-29T11:45:12Z</dcterms:modified>
</cp:coreProperties>
</file>