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1.1.1 - SOÚŽI" sheetId="2" r:id="rId2"/>
    <sheet name="SO 1.1.2 - ÚRS" sheetId="3" r:id="rId3"/>
    <sheet name="SO 1.2.1 - SOÚŽI" sheetId="4" r:id="rId4"/>
    <sheet name="SO 1.2.2 - ÚRS" sheetId="5" r:id="rId5"/>
    <sheet name="SO 1.3.1 - SOÚŽI" sheetId="6" r:id="rId6"/>
    <sheet name="SO 1.3.2 - ÚRS" sheetId="7" r:id="rId7"/>
    <sheet name="SO 1.5.1 - SOÚŽI" sheetId="8" r:id="rId8"/>
    <sheet name="SO 1.5.2 - ÚRS" sheetId="9" r:id="rId9"/>
    <sheet name="SO 1.6.1 - SOÚŽI" sheetId="10" r:id="rId10"/>
    <sheet name="SO 1.6.2 - ÚRS" sheetId="11" r:id="rId11"/>
    <sheet name="SO 1.7.1 - SOÚŽI" sheetId="12" r:id="rId12"/>
    <sheet name="SO 1.7.2 - ÚRS" sheetId="13" r:id="rId13"/>
    <sheet name="SO 2 - VRN" sheetId="14" r:id="rId14"/>
  </sheets>
  <definedNames>
    <definedName name="_xlnm.Print_Area" localSheetId="0">'Rekapitulace stavby'!$D$4:$AO$36,'Rekapitulace stavby'!$C$42:$AQ$75</definedName>
    <definedName name="_xlnm.Print_Titles" localSheetId="0">'Rekapitulace stavby'!$52:$52</definedName>
    <definedName name="_xlnm._FilterDatabase" localSheetId="1" hidden="1">'SO 1.1.1 - SOÚŽI'!$C$91:$K$227</definedName>
    <definedName name="_xlnm.Print_Area" localSheetId="1">'SO 1.1.1 - SOÚŽI'!$C$4:$J$43,'SO 1.1.1 - SOÚŽI'!$C$49:$J$69,'SO 1.1.1 - SOÚŽI'!$C$75:$K$227</definedName>
    <definedName name="_xlnm.Print_Titles" localSheetId="1">'SO 1.1.1 - SOÚŽI'!$91:$91</definedName>
    <definedName name="_xlnm._FilterDatabase" localSheetId="2" hidden="1">'SO 1.1.2 - ÚRS'!$C$93:$K$103</definedName>
    <definedName name="_xlnm.Print_Area" localSheetId="2">'SO 1.1.2 - ÚRS'!$C$4:$J$43,'SO 1.1.2 - ÚRS'!$C$49:$J$71,'SO 1.1.2 - ÚRS'!$C$77:$K$103</definedName>
    <definedName name="_xlnm.Print_Titles" localSheetId="2">'SO 1.1.2 - ÚRS'!$93:$93</definedName>
    <definedName name="_xlnm._FilterDatabase" localSheetId="3" hidden="1">'SO 1.2.1 - SOÚŽI'!$C$91:$K$152</definedName>
    <definedName name="_xlnm.Print_Area" localSheetId="3">'SO 1.2.1 - SOÚŽI'!$C$4:$J$43,'SO 1.2.1 - SOÚŽI'!$C$49:$J$69,'SO 1.2.1 - SOÚŽI'!$C$75:$K$152</definedName>
    <definedName name="_xlnm.Print_Titles" localSheetId="3">'SO 1.2.1 - SOÚŽI'!$91:$91</definedName>
    <definedName name="_xlnm._FilterDatabase" localSheetId="4" hidden="1">'SO 1.2.2 - ÚRS'!$C$93:$K$103</definedName>
    <definedName name="_xlnm.Print_Area" localSheetId="4">'SO 1.2.2 - ÚRS'!$C$4:$J$43,'SO 1.2.2 - ÚRS'!$C$49:$J$71,'SO 1.2.2 - ÚRS'!$C$77:$K$103</definedName>
    <definedName name="_xlnm.Print_Titles" localSheetId="4">'SO 1.2.2 - ÚRS'!$93:$93</definedName>
    <definedName name="_xlnm._FilterDatabase" localSheetId="5" hidden="1">'SO 1.3.1 - SOÚŽI'!$C$91:$K$171</definedName>
    <definedName name="_xlnm.Print_Area" localSheetId="5">'SO 1.3.1 - SOÚŽI'!$C$4:$J$43,'SO 1.3.1 - SOÚŽI'!$C$49:$J$69,'SO 1.3.1 - SOÚŽI'!$C$75:$K$171</definedName>
    <definedName name="_xlnm.Print_Titles" localSheetId="5">'SO 1.3.1 - SOÚŽI'!$91:$91</definedName>
    <definedName name="_xlnm._FilterDatabase" localSheetId="6" hidden="1">'SO 1.3.2 - ÚRS'!$C$93:$K$103</definedName>
    <definedName name="_xlnm.Print_Area" localSheetId="6">'SO 1.3.2 - ÚRS'!$C$4:$J$43,'SO 1.3.2 - ÚRS'!$C$49:$J$71,'SO 1.3.2 - ÚRS'!$C$77:$K$103</definedName>
    <definedName name="_xlnm.Print_Titles" localSheetId="6">'SO 1.3.2 - ÚRS'!$93:$93</definedName>
    <definedName name="_xlnm._FilterDatabase" localSheetId="7" hidden="1">'SO 1.5.1 - SOÚŽI'!$C$91:$K$172</definedName>
    <definedName name="_xlnm.Print_Area" localSheetId="7">'SO 1.5.1 - SOÚŽI'!$C$4:$J$43,'SO 1.5.1 - SOÚŽI'!$C$49:$J$69,'SO 1.5.1 - SOÚŽI'!$C$75:$K$172</definedName>
    <definedName name="_xlnm.Print_Titles" localSheetId="7">'SO 1.5.1 - SOÚŽI'!$91:$91</definedName>
    <definedName name="_xlnm._FilterDatabase" localSheetId="8" hidden="1">'SO 1.5.2 - ÚRS'!$C$93:$K$103</definedName>
    <definedName name="_xlnm.Print_Area" localSheetId="8">'SO 1.5.2 - ÚRS'!$C$4:$J$43,'SO 1.5.2 - ÚRS'!$C$49:$J$71,'SO 1.5.2 - ÚRS'!$C$77:$K$103</definedName>
    <definedName name="_xlnm.Print_Titles" localSheetId="8">'SO 1.5.2 - ÚRS'!$93:$93</definedName>
    <definedName name="_xlnm._FilterDatabase" localSheetId="9" hidden="1">'SO 1.6.1 - SOÚŽI'!$C$91:$K$173</definedName>
    <definedName name="_xlnm.Print_Area" localSheetId="9">'SO 1.6.1 - SOÚŽI'!$C$4:$J$43,'SO 1.6.1 - SOÚŽI'!$C$49:$J$69,'SO 1.6.1 - SOÚŽI'!$C$75:$K$173</definedName>
    <definedName name="_xlnm.Print_Titles" localSheetId="9">'SO 1.6.1 - SOÚŽI'!$91:$91</definedName>
    <definedName name="_xlnm._FilterDatabase" localSheetId="10" hidden="1">'SO 1.6.2 - ÚRS'!$C$93:$K$103</definedName>
    <definedName name="_xlnm.Print_Area" localSheetId="10">'SO 1.6.2 - ÚRS'!$C$4:$J$43,'SO 1.6.2 - ÚRS'!$C$49:$J$71,'SO 1.6.2 - ÚRS'!$C$77:$K$103</definedName>
    <definedName name="_xlnm.Print_Titles" localSheetId="10">'SO 1.6.2 - ÚRS'!$93:$93</definedName>
    <definedName name="_xlnm._FilterDatabase" localSheetId="11" hidden="1">'SO 1.7.1 - SOÚŽI'!$C$91:$K$189</definedName>
    <definedName name="_xlnm.Print_Area" localSheetId="11">'SO 1.7.1 - SOÚŽI'!$C$4:$J$43,'SO 1.7.1 - SOÚŽI'!$C$49:$J$69,'SO 1.7.1 - SOÚŽI'!$C$75:$K$189</definedName>
    <definedName name="_xlnm.Print_Titles" localSheetId="11">'SO 1.7.1 - SOÚŽI'!$91:$91</definedName>
    <definedName name="_xlnm._FilterDatabase" localSheetId="12" hidden="1">'SO 1.7.2 - ÚRS'!$C$93:$K$103</definedName>
    <definedName name="_xlnm.Print_Area" localSheetId="12">'SO 1.7.2 - ÚRS'!$C$4:$J$43,'SO 1.7.2 - ÚRS'!$C$49:$J$71,'SO 1.7.2 - ÚRS'!$C$77:$K$103</definedName>
    <definedName name="_xlnm.Print_Titles" localSheetId="12">'SO 1.7.2 - ÚRS'!$93:$93</definedName>
    <definedName name="_xlnm._FilterDatabase" localSheetId="13" hidden="1">'SO 2 - VRN'!$C$85:$K$105</definedName>
    <definedName name="_xlnm.Print_Area" localSheetId="13">'SO 2 - VRN'!$C$4:$J$41,'SO 2 - VRN'!$C$47:$J$65,'SO 2 - VRN'!$C$71:$K$105</definedName>
    <definedName name="_xlnm.Print_Titles" localSheetId="13">'SO 2 - VRN'!$85:$85</definedName>
  </definedNames>
  <calcPr/>
</workbook>
</file>

<file path=xl/calcChain.xml><?xml version="1.0" encoding="utf-8"?>
<calcChain xmlns="http://schemas.openxmlformats.org/spreadsheetml/2006/main">
  <c i="14" r="J39"/>
  <c r="J38"/>
  <c i="1" r="AY74"/>
  <c i="14" r="J37"/>
  <c i="1" r="AX74"/>
  <c i="14" r="BI103"/>
  <c r="BH103"/>
  <c r="BG103"/>
  <c r="BF103"/>
  <c r="T103"/>
  <c r="R103"/>
  <c r="P103"/>
  <c r="BK103"/>
  <c r="J103"/>
  <c r="BE103"/>
  <c r="BI100"/>
  <c r="BH100"/>
  <c r="BG100"/>
  <c r="BF100"/>
  <c r="T100"/>
  <c r="R100"/>
  <c r="P100"/>
  <c r="BK100"/>
  <c r="J100"/>
  <c r="BE100"/>
  <c r="BI97"/>
  <c r="BH97"/>
  <c r="BG97"/>
  <c r="BF97"/>
  <c r="T97"/>
  <c r="R97"/>
  <c r="P97"/>
  <c r="BK97"/>
  <c r="J97"/>
  <c r="BE97"/>
  <c r="BI94"/>
  <c r="BH94"/>
  <c r="BG94"/>
  <c r="BF94"/>
  <c r="T94"/>
  <c r="R94"/>
  <c r="P94"/>
  <c r="BK94"/>
  <c r="J94"/>
  <c r="BE94"/>
  <c r="BI91"/>
  <c r="BH91"/>
  <c r="BG91"/>
  <c r="BF91"/>
  <c r="T91"/>
  <c r="R91"/>
  <c r="P91"/>
  <c r="BK91"/>
  <c r="J91"/>
  <c r="BE91"/>
  <c r="BI88"/>
  <c r="F39"/>
  <c i="1" r="BD74"/>
  <c i="14" r="BH88"/>
  <c r="F38"/>
  <c i="1" r="BC74"/>
  <c i="14" r="BG88"/>
  <c r="F37"/>
  <c i="1" r="BB74"/>
  <c i="14" r="BF88"/>
  <c r="J36"/>
  <c i="1" r="AW74"/>
  <c i="14" r="F36"/>
  <c i="1" r="BA74"/>
  <c i="14" r="T88"/>
  <c r="T87"/>
  <c r="T86"/>
  <c r="R88"/>
  <c r="R87"/>
  <c r="R86"/>
  <c r="P88"/>
  <c r="P87"/>
  <c r="P86"/>
  <c i="1" r="AU74"/>
  <c i="14" r="BK88"/>
  <c r="BK87"/>
  <c r="J87"/>
  <c r="BK86"/>
  <c r="J86"/>
  <c r="J63"/>
  <c r="J32"/>
  <c i="1" r="AG74"/>
  <c i="14" r="J88"/>
  <c r="BE88"/>
  <c r="J35"/>
  <c i="1" r="AV74"/>
  <c i="14" r="F35"/>
  <c i="1" r="AZ74"/>
  <c i="14" r="J64"/>
  <c r="F80"/>
  <c r="E78"/>
  <c r="F56"/>
  <c r="E54"/>
  <c r="J41"/>
  <c r="J26"/>
  <c r="E26"/>
  <c r="J83"/>
  <c r="J59"/>
  <c r="J25"/>
  <c r="J23"/>
  <c r="E23"/>
  <c r="J82"/>
  <c r="J58"/>
  <c r="J22"/>
  <c r="J20"/>
  <c r="E20"/>
  <c r="F83"/>
  <c r="F59"/>
  <c r="J19"/>
  <c r="J17"/>
  <c r="E17"/>
  <c r="F82"/>
  <c r="F58"/>
  <c r="J16"/>
  <c r="J14"/>
  <c r="J80"/>
  <c r="J56"/>
  <c r="E7"/>
  <c r="E74"/>
  <c r="E50"/>
  <c i="13" r="J41"/>
  <c r="J40"/>
  <c i="1" r="AY73"/>
  <c i="13" r="J39"/>
  <c i="1" r="AX73"/>
  <c i="13" r="BI102"/>
  <c r="BH102"/>
  <c r="BG102"/>
  <c r="BF102"/>
  <c r="T102"/>
  <c r="R102"/>
  <c r="P102"/>
  <c r="BK102"/>
  <c r="J102"/>
  <c r="BE102"/>
  <c r="BI100"/>
  <c r="BH100"/>
  <c r="BG100"/>
  <c r="BF100"/>
  <c r="T100"/>
  <c r="T99"/>
  <c r="R100"/>
  <c r="R99"/>
  <c r="P100"/>
  <c r="P99"/>
  <c r="BK100"/>
  <c r="BK99"/>
  <c r="J99"/>
  <c r="J100"/>
  <c r="BE100"/>
  <c r="J70"/>
  <c r="BI97"/>
  <c r="F41"/>
  <c i="1" r="BD73"/>
  <c i="13" r="BH97"/>
  <c r="F40"/>
  <c i="1" r="BC73"/>
  <c i="13" r="BG97"/>
  <c r="F39"/>
  <c i="1" r="BB73"/>
  <c i="13" r="BF97"/>
  <c r="J38"/>
  <c i="1" r="AW73"/>
  <c i="13" r="F38"/>
  <c i="1" r="BA73"/>
  <c i="13" r="T97"/>
  <c r="T96"/>
  <c r="T95"/>
  <c r="T94"/>
  <c r="R97"/>
  <c r="R96"/>
  <c r="R95"/>
  <c r="R94"/>
  <c r="P97"/>
  <c r="P96"/>
  <c r="P95"/>
  <c r="P94"/>
  <c i="1" r="AU73"/>
  <c i="13" r="BK97"/>
  <c r="BK96"/>
  <c r="J96"/>
  <c r="BK95"/>
  <c r="J95"/>
  <c r="BK94"/>
  <c r="J94"/>
  <c r="J67"/>
  <c r="J34"/>
  <c i="1" r="AG73"/>
  <c i="13" r="J97"/>
  <c r="BE97"/>
  <c r="J37"/>
  <c i="1" r="AV73"/>
  <c i="13" r="F37"/>
  <c i="1" r="AZ73"/>
  <c i="13" r="J69"/>
  <c r="J68"/>
  <c r="F88"/>
  <c r="E86"/>
  <c r="F60"/>
  <c r="E58"/>
  <c r="J43"/>
  <c r="J28"/>
  <c r="E28"/>
  <c r="J91"/>
  <c r="J63"/>
  <c r="J27"/>
  <c r="J25"/>
  <c r="E25"/>
  <c r="J90"/>
  <c r="J62"/>
  <c r="J24"/>
  <c r="J22"/>
  <c r="E22"/>
  <c r="F91"/>
  <c r="F63"/>
  <c r="J21"/>
  <c r="J19"/>
  <c r="E19"/>
  <c r="F90"/>
  <c r="F62"/>
  <c r="J18"/>
  <c r="J16"/>
  <c r="J88"/>
  <c r="J60"/>
  <c r="E7"/>
  <c r="E80"/>
  <c r="E52"/>
  <c i="12" r="J41"/>
  <c r="J40"/>
  <c i="1" r="AY72"/>
  <c i="12" r="J39"/>
  <c i="1" r="AX72"/>
  <c i="12"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F41"/>
  <c i="1" r="BD72"/>
  <c i="12" r="BH94"/>
  <c r="F40"/>
  <c i="1" r="BC72"/>
  <c i="12" r="BG94"/>
  <c r="F39"/>
  <c i="1" r="BB72"/>
  <c i="12" r="BF94"/>
  <c r="J38"/>
  <c i="1" r="AW72"/>
  <c i="12" r="F38"/>
  <c i="1" r="BA72"/>
  <c i="12" r="T94"/>
  <c r="T93"/>
  <c r="T92"/>
  <c r="R94"/>
  <c r="R93"/>
  <c r="R92"/>
  <c r="P94"/>
  <c r="P93"/>
  <c r="P92"/>
  <c i="1" r="AU72"/>
  <c i="12" r="BK94"/>
  <c r="BK93"/>
  <c r="J93"/>
  <c r="BK92"/>
  <c r="J92"/>
  <c r="J67"/>
  <c r="J34"/>
  <c i="1" r="AG72"/>
  <c i="12" r="J94"/>
  <c r="BE94"/>
  <c r="J37"/>
  <c i="1" r="AV72"/>
  <c i="12" r="F37"/>
  <c i="1" r="AZ72"/>
  <c i="12" r="J68"/>
  <c r="F86"/>
  <c r="E84"/>
  <c r="F60"/>
  <c r="E58"/>
  <c r="J43"/>
  <c r="J28"/>
  <c r="E28"/>
  <c r="J89"/>
  <c r="J63"/>
  <c r="J27"/>
  <c r="J25"/>
  <c r="E25"/>
  <c r="J88"/>
  <c r="J62"/>
  <c r="J24"/>
  <c r="J22"/>
  <c r="E22"/>
  <c r="F89"/>
  <c r="F63"/>
  <c r="J21"/>
  <c r="J19"/>
  <c r="E19"/>
  <c r="F88"/>
  <c r="F62"/>
  <c r="J18"/>
  <c r="J16"/>
  <c r="J86"/>
  <c r="J60"/>
  <c r="E7"/>
  <c r="E78"/>
  <c r="E52"/>
  <c i="11" r="J41"/>
  <c r="J40"/>
  <c i="1" r="AY70"/>
  <c i="11" r="J39"/>
  <c i="1" r="AX70"/>
  <c i="11" r="BI102"/>
  <c r="BH102"/>
  <c r="BG102"/>
  <c r="BF102"/>
  <c r="T102"/>
  <c r="R102"/>
  <c r="P102"/>
  <c r="BK102"/>
  <c r="J102"/>
  <c r="BE102"/>
  <c r="BI100"/>
  <c r="BH100"/>
  <c r="BG100"/>
  <c r="BF100"/>
  <c r="T100"/>
  <c r="T99"/>
  <c r="R100"/>
  <c r="R99"/>
  <c r="P100"/>
  <c r="P99"/>
  <c r="BK100"/>
  <c r="BK99"/>
  <c r="J99"/>
  <c r="J100"/>
  <c r="BE100"/>
  <c r="J70"/>
  <c r="BI97"/>
  <c r="F41"/>
  <c i="1" r="BD70"/>
  <c i="11" r="BH97"/>
  <c r="F40"/>
  <c i="1" r="BC70"/>
  <c i="11" r="BG97"/>
  <c r="F39"/>
  <c i="1" r="BB70"/>
  <c i="11" r="BF97"/>
  <c r="J38"/>
  <c i="1" r="AW70"/>
  <c i="11" r="F38"/>
  <c i="1" r="BA70"/>
  <c i="11" r="T97"/>
  <c r="T96"/>
  <c r="T95"/>
  <c r="T94"/>
  <c r="R97"/>
  <c r="R96"/>
  <c r="R95"/>
  <c r="R94"/>
  <c r="P97"/>
  <c r="P96"/>
  <c r="P95"/>
  <c r="P94"/>
  <c i="1" r="AU70"/>
  <c i="11" r="BK97"/>
  <c r="BK96"/>
  <c r="J96"/>
  <c r="BK95"/>
  <c r="J95"/>
  <c r="BK94"/>
  <c r="J94"/>
  <c r="J67"/>
  <c r="J34"/>
  <c i="1" r="AG70"/>
  <c i="11" r="J97"/>
  <c r="BE97"/>
  <c r="J37"/>
  <c i="1" r="AV70"/>
  <c i="11" r="F37"/>
  <c i="1" r="AZ70"/>
  <c i="11" r="J69"/>
  <c r="J68"/>
  <c r="F88"/>
  <c r="E86"/>
  <c r="F60"/>
  <c r="E58"/>
  <c r="J43"/>
  <c r="J28"/>
  <c r="E28"/>
  <c r="J91"/>
  <c r="J63"/>
  <c r="J27"/>
  <c r="J25"/>
  <c r="E25"/>
  <c r="J90"/>
  <c r="J62"/>
  <c r="J24"/>
  <c r="J22"/>
  <c r="E22"/>
  <c r="F91"/>
  <c r="F63"/>
  <c r="J21"/>
  <c r="J19"/>
  <c r="E19"/>
  <c r="F90"/>
  <c r="F62"/>
  <c r="J18"/>
  <c r="J16"/>
  <c r="J88"/>
  <c r="J60"/>
  <c r="E7"/>
  <c r="E80"/>
  <c r="E52"/>
  <c i="10" r="J41"/>
  <c r="J40"/>
  <c i="1" r="AY69"/>
  <c i="10" r="J39"/>
  <c i="1" r="AX69"/>
  <c i="10"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F41"/>
  <c i="1" r="BD69"/>
  <c i="10" r="BH94"/>
  <c r="F40"/>
  <c i="1" r="BC69"/>
  <c i="10" r="BG94"/>
  <c r="F39"/>
  <c i="1" r="BB69"/>
  <c i="10" r="BF94"/>
  <c r="J38"/>
  <c i="1" r="AW69"/>
  <c i="10" r="F38"/>
  <c i="1" r="BA69"/>
  <c i="10" r="T94"/>
  <c r="T93"/>
  <c r="T92"/>
  <c r="R94"/>
  <c r="R93"/>
  <c r="R92"/>
  <c r="P94"/>
  <c r="P93"/>
  <c r="P92"/>
  <c i="1" r="AU69"/>
  <c i="10" r="BK94"/>
  <c r="BK93"/>
  <c r="J93"/>
  <c r="BK92"/>
  <c r="J92"/>
  <c r="J67"/>
  <c r="J34"/>
  <c i="1" r="AG69"/>
  <c i="10" r="J94"/>
  <c r="BE94"/>
  <c r="J37"/>
  <c i="1" r="AV69"/>
  <c i="10" r="F37"/>
  <c i="1" r="AZ69"/>
  <c i="10" r="J68"/>
  <c r="F86"/>
  <c r="E84"/>
  <c r="F60"/>
  <c r="E58"/>
  <c r="J43"/>
  <c r="J28"/>
  <c r="E28"/>
  <c r="J89"/>
  <c r="J63"/>
  <c r="J27"/>
  <c r="J25"/>
  <c r="E25"/>
  <c r="J88"/>
  <c r="J62"/>
  <c r="J24"/>
  <c r="J22"/>
  <c r="E22"/>
  <c r="F89"/>
  <c r="F63"/>
  <c r="J21"/>
  <c r="J19"/>
  <c r="E19"/>
  <c r="F88"/>
  <c r="F62"/>
  <c r="J18"/>
  <c r="J16"/>
  <c r="J86"/>
  <c r="J60"/>
  <c r="E7"/>
  <c r="E78"/>
  <c r="E52"/>
  <c i="9" r="J41"/>
  <c r="J40"/>
  <c i="1" r="AY67"/>
  <c i="9" r="J39"/>
  <c i="1" r="AX67"/>
  <c i="9" r="BI102"/>
  <c r="BH102"/>
  <c r="BG102"/>
  <c r="BF102"/>
  <c r="T102"/>
  <c r="R102"/>
  <c r="P102"/>
  <c r="BK102"/>
  <c r="J102"/>
  <c r="BE102"/>
  <c r="BI100"/>
  <c r="BH100"/>
  <c r="BG100"/>
  <c r="BF100"/>
  <c r="T100"/>
  <c r="T99"/>
  <c r="R100"/>
  <c r="R99"/>
  <c r="P100"/>
  <c r="P99"/>
  <c r="BK100"/>
  <c r="BK99"/>
  <c r="J99"/>
  <c r="J100"/>
  <c r="BE100"/>
  <c r="J70"/>
  <c r="BI97"/>
  <c r="F41"/>
  <c i="1" r="BD67"/>
  <c i="9" r="BH97"/>
  <c r="F40"/>
  <c i="1" r="BC67"/>
  <c i="9" r="BG97"/>
  <c r="F39"/>
  <c i="1" r="BB67"/>
  <c i="9" r="BF97"/>
  <c r="J38"/>
  <c i="1" r="AW67"/>
  <c i="9" r="F38"/>
  <c i="1" r="BA67"/>
  <c i="9" r="T97"/>
  <c r="T96"/>
  <c r="T95"/>
  <c r="T94"/>
  <c r="R97"/>
  <c r="R96"/>
  <c r="R95"/>
  <c r="R94"/>
  <c r="P97"/>
  <c r="P96"/>
  <c r="P95"/>
  <c r="P94"/>
  <c i="1" r="AU67"/>
  <c i="9" r="BK97"/>
  <c r="BK96"/>
  <c r="J96"/>
  <c r="BK95"/>
  <c r="J95"/>
  <c r="BK94"/>
  <c r="J94"/>
  <c r="J67"/>
  <c r="J34"/>
  <c i="1" r="AG67"/>
  <c i="9" r="J97"/>
  <c r="BE97"/>
  <c r="J37"/>
  <c i="1" r="AV67"/>
  <c i="9" r="F37"/>
  <c i="1" r="AZ67"/>
  <c i="9" r="J69"/>
  <c r="J68"/>
  <c r="F88"/>
  <c r="E86"/>
  <c r="F60"/>
  <c r="E58"/>
  <c r="J43"/>
  <c r="J28"/>
  <c r="E28"/>
  <c r="J91"/>
  <c r="J63"/>
  <c r="J27"/>
  <c r="J25"/>
  <c r="E25"/>
  <c r="J90"/>
  <c r="J62"/>
  <c r="J24"/>
  <c r="J22"/>
  <c r="E22"/>
  <c r="F91"/>
  <c r="F63"/>
  <c r="J21"/>
  <c r="J19"/>
  <c r="E19"/>
  <c r="F90"/>
  <c r="F62"/>
  <c r="J18"/>
  <c r="J16"/>
  <c r="J88"/>
  <c r="J60"/>
  <c r="E7"/>
  <c r="E80"/>
  <c r="E52"/>
  <c i="8" r="J41"/>
  <c r="J40"/>
  <c i="1" r="AY66"/>
  <c i="8" r="J39"/>
  <c i="1" r="AX66"/>
  <c i="8" r="BI171"/>
  <c r="BH171"/>
  <c r="BG171"/>
  <c r="BF171"/>
  <c r="T171"/>
  <c r="R171"/>
  <c r="P171"/>
  <c r="BK171"/>
  <c r="J171"/>
  <c r="BE171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F41"/>
  <c i="1" r="BD66"/>
  <c i="8" r="BH94"/>
  <c r="F40"/>
  <c i="1" r="BC66"/>
  <c i="8" r="BG94"/>
  <c r="F39"/>
  <c i="1" r="BB66"/>
  <c i="8" r="BF94"/>
  <c r="J38"/>
  <c i="1" r="AW66"/>
  <c i="8" r="F38"/>
  <c i="1" r="BA66"/>
  <c i="8" r="T94"/>
  <c r="T93"/>
  <c r="T92"/>
  <c r="R94"/>
  <c r="R93"/>
  <c r="R92"/>
  <c r="P94"/>
  <c r="P93"/>
  <c r="P92"/>
  <c i="1" r="AU66"/>
  <c i="8" r="BK94"/>
  <c r="BK93"/>
  <c r="J93"/>
  <c r="BK92"/>
  <c r="J92"/>
  <c r="J67"/>
  <c r="J34"/>
  <c i="1" r="AG66"/>
  <c i="8" r="J94"/>
  <c r="BE94"/>
  <c r="J37"/>
  <c i="1" r="AV66"/>
  <c i="8" r="F37"/>
  <c i="1" r="AZ66"/>
  <c i="8" r="J68"/>
  <c r="F86"/>
  <c r="E84"/>
  <c r="F60"/>
  <c r="E58"/>
  <c r="J43"/>
  <c r="J28"/>
  <c r="E28"/>
  <c r="J89"/>
  <c r="J63"/>
  <c r="J27"/>
  <c r="J25"/>
  <c r="E25"/>
  <c r="J88"/>
  <c r="J62"/>
  <c r="J24"/>
  <c r="J22"/>
  <c r="E22"/>
  <c r="F89"/>
  <c r="F63"/>
  <c r="J21"/>
  <c r="J19"/>
  <c r="E19"/>
  <c r="F88"/>
  <c r="F62"/>
  <c r="J18"/>
  <c r="J16"/>
  <c r="J86"/>
  <c r="J60"/>
  <c r="E7"/>
  <c r="E78"/>
  <c r="E52"/>
  <c i="7" r="J41"/>
  <c r="J40"/>
  <c i="1" r="AY64"/>
  <c i="7" r="J39"/>
  <c i="1" r="AX64"/>
  <c i="7" r="BI102"/>
  <c r="BH102"/>
  <c r="BG102"/>
  <c r="BF102"/>
  <c r="T102"/>
  <c r="R102"/>
  <c r="P102"/>
  <c r="BK102"/>
  <c r="J102"/>
  <c r="BE102"/>
  <c r="BI100"/>
  <c r="BH100"/>
  <c r="BG100"/>
  <c r="BF100"/>
  <c r="T100"/>
  <c r="T99"/>
  <c r="R100"/>
  <c r="R99"/>
  <c r="P100"/>
  <c r="P99"/>
  <c r="BK100"/>
  <c r="BK99"/>
  <c r="J99"/>
  <c r="J100"/>
  <c r="BE100"/>
  <c r="J70"/>
  <c r="BI97"/>
  <c r="F41"/>
  <c i="1" r="BD64"/>
  <c i="7" r="BH97"/>
  <c r="F40"/>
  <c i="1" r="BC64"/>
  <c i="7" r="BG97"/>
  <c r="F39"/>
  <c i="1" r="BB64"/>
  <c i="7" r="BF97"/>
  <c r="J38"/>
  <c i="1" r="AW64"/>
  <c i="7" r="F38"/>
  <c i="1" r="BA64"/>
  <c i="7" r="T97"/>
  <c r="T96"/>
  <c r="T95"/>
  <c r="T94"/>
  <c r="R97"/>
  <c r="R96"/>
  <c r="R95"/>
  <c r="R94"/>
  <c r="P97"/>
  <c r="P96"/>
  <c r="P95"/>
  <c r="P94"/>
  <c i="1" r="AU64"/>
  <c i="7" r="BK97"/>
  <c r="BK96"/>
  <c r="J96"/>
  <c r="BK95"/>
  <c r="J95"/>
  <c r="BK94"/>
  <c r="J94"/>
  <c r="J67"/>
  <c r="J34"/>
  <c i="1" r="AG64"/>
  <c i="7" r="J97"/>
  <c r="BE97"/>
  <c r="J37"/>
  <c i="1" r="AV64"/>
  <c i="7" r="F37"/>
  <c i="1" r="AZ64"/>
  <c i="7" r="J69"/>
  <c r="J68"/>
  <c r="F88"/>
  <c r="E86"/>
  <c r="F60"/>
  <c r="E58"/>
  <c r="J43"/>
  <c r="J28"/>
  <c r="E28"/>
  <c r="J91"/>
  <c r="J63"/>
  <c r="J27"/>
  <c r="J25"/>
  <c r="E25"/>
  <c r="J90"/>
  <c r="J62"/>
  <c r="J24"/>
  <c r="J22"/>
  <c r="E22"/>
  <c r="F91"/>
  <c r="F63"/>
  <c r="J21"/>
  <c r="J19"/>
  <c r="E19"/>
  <c r="F90"/>
  <c r="F62"/>
  <c r="J18"/>
  <c r="J16"/>
  <c r="J88"/>
  <c r="J60"/>
  <c r="E7"/>
  <c r="E80"/>
  <c r="E52"/>
  <c i="6" r="J41"/>
  <c r="J40"/>
  <c i="1" r="AY63"/>
  <c i="6" r="J39"/>
  <c i="1" r="AX63"/>
  <c i="6"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F41"/>
  <c i="1" r="BD63"/>
  <c i="6" r="BH94"/>
  <c r="F40"/>
  <c i="1" r="BC63"/>
  <c i="6" r="BG94"/>
  <c r="F39"/>
  <c i="1" r="BB63"/>
  <c i="6" r="BF94"/>
  <c r="J38"/>
  <c i="1" r="AW63"/>
  <c i="6" r="F38"/>
  <c i="1" r="BA63"/>
  <c i="6" r="T94"/>
  <c r="T93"/>
  <c r="T92"/>
  <c r="R94"/>
  <c r="R93"/>
  <c r="R92"/>
  <c r="P94"/>
  <c r="P93"/>
  <c r="P92"/>
  <c i="1" r="AU63"/>
  <c i="6" r="BK94"/>
  <c r="BK93"/>
  <c r="J93"/>
  <c r="BK92"/>
  <c r="J92"/>
  <c r="J67"/>
  <c r="J34"/>
  <c i="1" r="AG63"/>
  <c i="6" r="J94"/>
  <c r="BE94"/>
  <c r="J37"/>
  <c i="1" r="AV63"/>
  <c i="6" r="F37"/>
  <c i="1" r="AZ63"/>
  <c i="6" r="J68"/>
  <c r="F86"/>
  <c r="E84"/>
  <c r="F60"/>
  <c r="E58"/>
  <c r="J43"/>
  <c r="J28"/>
  <c r="E28"/>
  <c r="J89"/>
  <c r="J63"/>
  <c r="J27"/>
  <c r="J25"/>
  <c r="E25"/>
  <c r="J88"/>
  <c r="J62"/>
  <c r="J24"/>
  <c r="J22"/>
  <c r="E22"/>
  <c r="F89"/>
  <c r="F63"/>
  <c r="J21"/>
  <c r="J19"/>
  <c r="E19"/>
  <c r="F88"/>
  <c r="F62"/>
  <c r="J18"/>
  <c r="J16"/>
  <c r="J86"/>
  <c r="J60"/>
  <c r="E7"/>
  <c r="E78"/>
  <c r="E52"/>
  <c i="5" r="J41"/>
  <c r="J40"/>
  <c i="1" r="AY61"/>
  <c i="5" r="J39"/>
  <c i="1" r="AX61"/>
  <c i="5" r="BI102"/>
  <c r="BH102"/>
  <c r="BG102"/>
  <c r="BF102"/>
  <c r="T102"/>
  <c r="R102"/>
  <c r="P102"/>
  <c r="BK102"/>
  <c r="J102"/>
  <c r="BE102"/>
  <c r="BI100"/>
  <c r="BH100"/>
  <c r="BG100"/>
  <c r="BF100"/>
  <c r="T100"/>
  <c r="T99"/>
  <c r="R100"/>
  <c r="R99"/>
  <c r="P100"/>
  <c r="P99"/>
  <c r="BK100"/>
  <c r="BK99"/>
  <c r="J99"/>
  <c r="J100"/>
  <c r="BE100"/>
  <c r="J70"/>
  <c r="BI97"/>
  <c r="F41"/>
  <c i="1" r="BD61"/>
  <c i="5" r="BH97"/>
  <c r="F40"/>
  <c i="1" r="BC61"/>
  <c i="5" r="BG97"/>
  <c r="F39"/>
  <c i="1" r="BB61"/>
  <c i="5" r="BF97"/>
  <c r="J38"/>
  <c i="1" r="AW61"/>
  <c i="5" r="F38"/>
  <c i="1" r="BA61"/>
  <c i="5" r="T97"/>
  <c r="T96"/>
  <c r="T95"/>
  <c r="T94"/>
  <c r="R97"/>
  <c r="R96"/>
  <c r="R95"/>
  <c r="R94"/>
  <c r="P97"/>
  <c r="P96"/>
  <c r="P95"/>
  <c r="P94"/>
  <c i="1" r="AU61"/>
  <c i="5" r="BK97"/>
  <c r="BK96"/>
  <c r="J96"/>
  <c r="BK95"/>
  <c r="J95"/>
  <c r="BK94"/>
  <c r="J94"/>
  <c r="J67"/>
  <c r="J34"/>
  <c i="1" r="AG61"/>
  <c i="5" r="J97"/>
  <c r="BE97"/>
  <c r="J37"/>
  <c i="1" r="AV61"/>
  <c i="5" r="F37"/>
  <c i="1" r="AZ61"/>
  <c i="5" r="J69"/>
  <c r="J68"/>
  <c r="F88"/>
  <c r="E86"/>
  <c r="F60"/>
  <c r="E58"/>
  <c r="J43"/>
  <c r="J28"/>
  <c r="E28"/>
  <c r="J91"/>
  <c r="J63"/>
  <c r="J27"/>
  <c r="J25"/>
  <c r="E25"/>
  <c r="J90"/>
  <c r="J62"/>
  <c r="J24"/>
  <c r="J22"/>
  <c r="E22"/>
  <c r="F91"/>
  <c r="F63"/>
  <c r="J21"/>
  <c r="J19"/>
  <c r="E19"/>
  <c r="F90"/>
  <c r="F62"/>
  <c r="J18"/>
  <c r="J16"/>
  <c r="J88"/>
  <c r="J60"/>
  <c r="E7"/>
  <c r="E80"/>
  <c r="E52"/>
  <c i="4" r="J41"/>
  <c r="J40"/>
  <c i="1" r="AY60"/>
  <c i="4" r="J39"/>
  <c i="1" r="AX60"/>
  <c i="4" r="BI151"/>
  <c r="BH151"/>
  <c r="BG151"/>
  <c r="BF151"/>
  <c r="T151"/>
  <c r="R151"/>
  <c r="P151"/>
  <c r="BK151"/>
  <c r="J151"/>
  <c r="BE151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F41"/>
  <c i="1" r="BD60"/>
  <c i="4" r="BH94"/>
  <c r="F40"/>
  <c i="1" r="BC60"/>
  <c i="4" r="BG94"/>
  <c r="F39"/>
  <c i="1" r="BB60"/>
  <c i="4" r="BF94"/>
  <c r="J38"/>
  <c i="1" r="AW60"/>
  <c i="4" r="F38"/>
  <c i="1" r="BA60"/>
  <c i="4" r="T94"/>
  <c r="T93"/>
  <c r="T92"/>
  <c r="R94"/>
  <c r="R93"/>
  <c r="R92"/>
  <c r="P94"/>
  <c r="P93"/>
  <c r="P92"/>
  <c i="1" r="AU60"/>
  <c i="4" r="BK94"/>
  <c r="BK93"/>
  <c r="J93"/>
  <c r="BK92"/>
  <c r="J92"/>
  <c r="J67"/>
  <c r="J34"/>
  <c i="1" r="AG60"/>
  <c i="4" r="J94"/>
  <c r="BE94"/>
  <c r="J37"/>
  <c i="1" r="AV60"/>
  <c i="4" r="F37"/>
  <c i="1" r="AZ60"/>
  <c i="4" r="J68"/>
  <c r="F86"/>
  <c r="E84"/>
  <c r="F60"/>
  <c r="E58"/>
  <c r="J43"/>
  <c r="J28"/>
  <c r="E28"/>
  <c r="J89"/>
  <c r="J63"/>
  <c r="J27"/>
  <c r="J25"/>
  <c r="E25"/>
  <c r="J88"/>
  <c r="J62"/>
  <c r="J24"/>
  <c r="J22"/>
  <c r="E22"/>
  <c r="F89"/>
  <c r="F63"/>
  <c r="J21"/>
  <c r="J19"/>
  <c r="E19"/>
  <c r="F88"/>
  <c r="F62"/>
  <c r="J18"/>
  <c r="J16"/>
  <c r="J86"/>
  <c r="J60"/>
  <c r="E7"/>
  <c r="E78"/>
  <c r="E52"/>
  <c i="3" r="J41"/>
  <c r="J40"/>
  <c i="1" r="AY58"/>
  <c i="3" r="J39"/>
  <c i="1" r="AX58"/>
  <c i="3" r="BI102"/>
  <c r="BH102"/>
  <c r="BG102"/>
  <c r="BF102"/>
  <c r="T102"/>
  <c r="R102"/>
  <c r="P102"/>
  <c r="BK102"/>
  <c r="J102"/>
  <c r="BE102"/>
  <c r="BI100"/>
  <c r="BH100"/>
  <c r="BG100"/>
  <c r="BF100"/>
  <c r="T100"/>
  <c r="T99"/>
  <c r="R100"/>
  <c r="R99"/>
  <c r="P100"/>
  <c r="P99"/>
  <c r="BK100"/>
  <c r="BK99"/>
  <c r="J99"/>
  <c r="J100"/>
  <c r="BE100"/>
  <c r="J70"/>
  <c r="BI97"/>
  <c r="F41"/>
  <c i="1" r="BD58"/>
  <c i="3" r="BH97"/>
  <c r="F40"/>
  <c i="1" r="BC58"/>
  <c i="3" r="BG97"/>
  <c r="F39"/>
  <c i="1" r="BB58"/>
  <c i="3" r="BF97"/>
  <c r="J38"/>
  <c i="1" r="AW58"/>
  <c i="3" r="F38"/>
  <c i="1" r="BA58"/>
  <c i="3" r="T97"/>
  <c r="T96"/>
  <c r="T95"/>
  <c r="T94"/>
  <c r="R97"/>
  <c r="R96"/>
  <c r="R95"/>
  <c r="R94"/>
  <c r="P97"/>
  <c r="P96"/>
  <c r="P95"/>
  <c r="P94"/>
  <c i="1" r="AU58"/>
  <c i="3" r="BK97"/>
  <c r="BK96"/>
  <c r="J96"/>
  <c r="BK95"/>
  <c r="J95"/>
  <c r="BK94"/>
  <c r="J94"/>
  <c r="J67"/>
  <c r="J34"/>
  <c i="1" r="AG58"/>
  <c i="3" r="J97"/>
  <c r="BE97"/>
  <c r="J37"/>
  <c i="1" r="AV58"/>
  <c i="3" r="F37"/>
  <c i="1" r="AZ58"/>
  <c i="3" r="J69"/>
  <c r="J68"/>
  <c r="F88"/>
  <c r="E86"/>
  <c r="F60"/>
  <c r="E58"/>
  <c r="J43"/>
  <c r="J28"/>
  <c r="E28"/>
  <c r="J91"/>
  <c r="J63"/>
  <c r="J27"/>
  <c r="J25"/>
  <c r="E25"/>
  <c r="J90"/>
  <c r="J62"/>
  <c r="J24"/>
  <c r="J22"/>
  <c r="E22"/>
  <c r="F91"/>
  <c r="F63"/>
  <c r="J21"/>
  <c r="J19"/>
  <c r="E19"/>
  <c r="F90"/>
  <c r="F62"/>
  <c r="J18"/>
  <c r="J16"/>
  <c r="J88"/>
  <c r="J60"/>
  <c r="E7"/>
  <c r="E80"/>
  <c r="E52"/>
  <c i="2" r="J41"/>
  <c r="J40"/>
  <c i="1" r="AY57"/>
  <c i="2" r="J39"/>
  <c i="1" r="AX57"/>
  <c i="2" r="BI226"/>
  <c r="BH226"/>
  <c r="BG226"/>
  <c r="BF226"/>
  <c r="T226"/>
  <c r="R226"/>
  <c r="P226"/>
  <c r="BK226"/>
  <c r="J226"/>
  <c r="BE226"/>
  <c r="BI224"/>
  <c r="BH224"/>
  <c r="BG224"/>
  <c r="BF224"/>
  <c r="T224"/>
  <c r="R224"/>
  <c r="P224"/>
  <c r="BK224"/>
  <c r="J224"/>
  <c r="BE224"/>
  <c r="BI222"/>
  <c r="BH222"/>
  <c r="BG222"/>
  <c r="BF222"/>
  <c r="T222"/>
  <c r="R222"/>
  <c r="P222"/>
  <c r="BK222"/>
  <c r="J222"/>
  <c r="BE222"/>
  <c r="BI220"/>
  <c r="BH220"/>
  <c r="BG220"/>
  <c r="BF220"/>
  <c r="T220"/>
  <c r="R220"/>
  <c r="P220"/>
  <c r="BK220"/>
  <c r="J220"/>
  <c r="BE220"/>
  <c r="BI218"/>
  <c r="BH218"/>
  <c r="BG218"/>
  <c r="BF218"/>
  <c r="T218"/>
  <c r="R218"/>
  <c r="P218"/>
  <c r="BK218"/>
  <c r="J218"/>
  <c r="BE218"/>
  <c r="BI216"/>
  <c r="BH216"/>
  <c r="BG216"/>
  <c r="BF216"/>
  <c r="T216"/>
  <c r="R216"/>
  <c r="P216"/>
  <c r="BK216"/>
  <c r="J216"/>
  <c r="BE216"/>
  <c r="BI214"/>
  <c r="BH214"/>
  <c r="BG214"/>
  <c r="BF214"/>
  <c r="T214"/>
  <c r="R214"/>
  <c r="P214"/>
  <c r="BK214"/>
  <c r="J214"/>
  <c r="BE214"/>
  <c r="BI212"/>
  <c r="BH212"/>
  <c r="BG212"/>
  <c r="BF212"/>
  <c r="T212"/>
  <c r="R212"/>
  <c r="P212"/>
  <c r="BK212"/>
  <c r="J212"/>
  <c r="BE212"/>
  <c r="BI210"/>
  <c r="BH210"/>
  <c r="BG210"/>
  <c r="BF210"/>
  <c r="T210"/>
  <c r="R210"/>
  <c r="P210"/>
  <c r="BK210"/>
  <c r="J210"/>
  <c r="BE210"/>
  <c r="BI208"/>
  <c r="BH208"/>
  <c r="BG208"/>
  <c r="BF208"/>
  <c r="T208"/>
  <c r="R208"/>
  <c r="P208"/>
  <c r="BK208"/>
  <c r="J208"/>
  <c r="BE208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/>
  <c r="BI202"/>
  <c r="BH202"/>
  <c r="BG202"/>
  <c r="BF202"/>
  <c r="T202"/>
  <c r="R202"/>
  <c r="P202"/>
  <c r="BK202"/>
  <c r="J202"/>
  <c r="BE202"/>
  <c r="BI200"/>
  <c r="BH200"/>
  <c r="BG200"/>
  <c r="BF200"/>
  <c r="T200"/>
  <c r="R200"/>
  <c r="P200"/>
  <c r="BK200"/>
  <c r="J200"/>
  <c r="BE200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4"/>
  <c r="BH194"/>
  <c r="BG194"/>
  <c r="BF194"/>
  <c r="T194"/>
  <c r="R194"/>
  <c r="P194"/>
  <c r="BK194"/>
  <c r="J194"/>
  <c r="BE194"/>
  <c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F41"/>
  <c i="1" r="BD57"/>
  <c i="2" r="BH94"/>
  <c r="F40"/>
  <c i="1" r="BC57"/>
  <c i="2" r="BG94"/>
  <c r="F39"/>
  <c i="1" r="BB57"/>
  <c i="2" r="BF94"/>
  <c r="J38"/>
  <c i="1" r="AW57"/>
  <c i="2" r="F38"/>
  <c i="1" r="BA57"/>
  <c i="2" r="T94"/>
  <c r="T93"/>
  <c r="T92"/>
  <c r="R94"/>
  <c r="R93"/>
  <c r="R92"/>
  <c r="P94"/>
  <c r="P93"/>
  <c r="P92"/>
  <c i="1" r="AU57"/>
  <c i="2" r="BK94"/>
  <c r="BK93"/>
  <c r="J93"/>
  <c r="BK92"/>
  <c r="J92"/>
  <c r="J67"/>
  <c r="J34"/>
  <c i="1" r="AG57"/>
  <c i="2" r="J94"/>
  <c r="BE94"/>
  <c r="J37"/>
  <c i="1" r="AV57"/>
  <c i="2" r="F37"/>
  <c i="1" r="AZ57"/>
  <c i="2" r="J68"/>
  <c r="F86"/>
  <c r="E84"/>
  <c r="F60"/>
  <c r="E58"/>
  <c r="J43"/>
  <c r="J28"/>
  <c r="E28"/>
  <c r="J89"/>
  <c r="J63"/>
  <c r="J27"/>
  <c r="J25"/>
  <c r="E25"/>
  <c r="J88"/>
  <c r="J62"/>
  <c r="J24"/>
  <c r="J22"/>
  <c r="E22"/>
  <c r="F89"/>
  <c r="F63"/>
  <c r="J21"/>
  <c r="J19"/>
  <c r="E19"/>
  <c r="F88"/>
  <c r="F62"/>
  <c r="J18"/>
  <c r="J16"/>
  <c r="J86"/>
  <c r="J60"/>
  <c r="E7"/>
  <c r="E78"/>
  <c r="E52"/>
  <c i="1" r="BD71"/>
  <c r="BC71"/>
  <c r="BB71"/>
  <c r="BA71"/>
  <c r="AZ71"/>
  <c r="AY71"/>
  <c r="AX71"/>
  <c r="AW71"/>
  <c r="AV71"/>
  <c r="AU71"/>
  <c r="AT71"/>
  <c r="AS71"/>
  <c r="AG71"/>
  <c r="BD68"/>
  <c r="BC68"/>
  <c r="BB68"/>
  <c r="BA68"/>
  <c r="AZ68"/>
  <c r="AY68"/>
  <c r="AX68"/>
  <c r="AW68"/>
  <c r="AV68"/>
  <c r="AU68"/>
  <c r="AT68"/>
  <c r="AS68"/>
  <c r="AG68"/>
  <c r="BD65"/>
  <c r="BC65"/>
  <c r="BB65"/>
  <c r="BA65"/>
  <c r="AZ65"/>
  <c r="AY65"/>
  <c r="AX65"/>
  <c r="AW65"/>
  <c r="AV65"/>
  <c r="AU65"/>
  <c r="AT65"/>
  <c r="AS65"/>
  <c r="AG65"/>
  <c r="BD62"/>
  <c r="BC62"/>
  <c r="BB62"/>
  <c r="BA62"/>
  <c r="AZ62"/>
  <c r="AY62"/>
  <c r="AX62"/>
  <c r="AW62"/>
  <c r="AV62"/>
  <c r="AU62"/>
  <c r="AT62"/>
  <c r="AS62"/>
  <c r="AG62"/>
  <c r="BD59"/>
  <c r="BC59"/>
  <c r="BB59"/>
  <c r="BA59"/>
  <c r="AZ59"/>
  <c r="AY59"/>
  <c r="AX59"/>
  <c r="AW59"/>
  <c r="AV59"/>
  <c r="AU59"/>
  <c r="AT59"/>
  <c r="AS59"/>
  <c r="AG59"/>
  <c r="BD56"/>
  <c r="BC56"/>
  <c r="BB56"/>
  <c r="BA56"/>
  <c r="AZ56"/>
  <c r="AY56"/>
  <c r="AX56"/>
  <c r="AW56"/>
  <c r="AV56"/>
  <c r="AU56"/>
  <c r="AT56"/>
  <c r="AS56"/>
  <c r="AG56"/>
  <c r="BD55"/>
  <c r="BC55"/>
  <c r="BB55"/>
  <c r="BA55"/>
  <c r="AZ55"/>
  <c r="AY55"/>
  <c r="AX55"/>
  <c r="AW55"/>
  <c r="AV55"/>
  <c r="AU55"/>
  <c r="AT55"/>
  <c r="AS55"/>
  <c r="AG55"/>
  <c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74"/>
  <c r="AN74"/>
  <c r="AT73"/>
  <c r="AN73"/>
  <c r="AT72"/>
  <c r="AN72"/>
  <c r="AN71"/>
  <c r="AT70"/>
  <c r="AN70"/>
  <c r="AT69"/>
  <c r="AN69"/>
  <c r="AN68"/>
  <c r="AT67"/>
  <c r="AN67"/>
  <c r="AT66"/>
  <c r="AN66"/>
  <c r="AN65"/>
  <c r="AT64"/>
  <c r="AN64"/>
  <c r="AT63"/>
  <c r="AN63"/>
  <c r="AN62"/>
  <c r="AT61"/>
  <c r="AN61"/>
  <c r="AT60"/>
  <c r="AN60"/>
  <c r="AN59"/>
  <c r="AT58"/>
  <c r="AN58"/>
  <c r="AT57"/>
  <c r="AN57"/>
  <c r="AN56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<sst xmlns="http://schemas.openxmlformats.org/spreadsheetml/2006/main">
  <si>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</si>
  <si>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</si>
  <si>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</si>
  <si>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</si>
  <si>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</si>
  <si>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{79cf8902-2ad6-4316-81f0-5c8b6cb92abf}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</si>
  <si>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</si>
  <si>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</si>
  <si>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</si>
  <si>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</si>
  <si>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</si>
  <si>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</si>
  <si>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</si>
  <si>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</si>
  <si>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18123_13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</si>
  <si>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</si>
  <si>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</si>
  <si>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TV v úseku Obrnice-Žatec</t>
  </si>
  <si>
    <t>KSO:</t>
  </si>
  <si>
    <t>CC-CZ:</t>
  </si>
  <si>
    <t>Místo:</t>
  </si>
  <si>
    <t xml:space="preserve"> </t>
  </si>
  <si>
    <t>Datum:</t>
  </si>
  <si>
    <t>11. 3. 2019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</si>
  <si>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</si>
  <si>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</si>
  <si>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</si>
  <si>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</si>
  <si>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</si>
  <si>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</si>
  <si>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</si>
  <si>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</si>
  <si>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</si>
  <si>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</si>
  <si>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</si>
  <si>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</si>
  <si>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</si>
  <si>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</si>
  <si>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</si>
  <si>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</si>
  <si>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</si>
  <si>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</si>
  <si>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</si>
  <si>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</si>
  <si>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</si>
  <si>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</si>
  <si>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</si>
  <si>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</si>
  <si>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</si>
  <si>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</si>
  <si>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</si>
  <si>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</si>
  <si>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</si>
  <si>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</si>
  <si>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</si>
  <si>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</si>
  <si>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</si>
  <si>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</si>
  <si>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</si>
  <si>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</si>
  <si>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</si>
  <si>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</si>
  <si>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</si>
  <si>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</si>
  <si>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</si>
  <si>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</si>
  <si>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</si>
  <si>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</si>
  <si>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</si>
  <si>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</si>
  <si>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</si>
  <si>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1</t>
  </si>
  <si>
    <t>trakční a energetická zařízení</t>
  </si>
  <si>
    <t>STA</t>
  </si>
  <si>
    <t>1</t>
  </si>
  <si>
    <t>{510cd59c-5051-4e2c-8ccc-de6810e0e053}</t>
  </si>
  <si>
    <t>2</t>
  </si>
  <si>
    <t>SO 1.1</t>
  </si>
  <si>
    <t>Žatec - Lišany</t>
  </si>
  <si>
    <t>Soupis</t>
  </si>
  <si>
    <t>{d73970c8-ce28-4dcf-a7fc-37c38895200c}</t>
  </si>
  <si>
    <t>/</t>
  </si>
  <si>
    <t>SO 1.1.1</t>
  </si>
  <si>
    <t>SOÚŽI</t>
  </si>
  <si>
    <t>3</t>
  </si>
  <si>
    <t>{22ecc8f7-f9d5-48a2-ae4a-ec1ce2cd12a9}</t>
  </si>
  <si>
    <t>SO 1.1.2</t>
  </si>
  <si>
    <t>ÚRS</t>
  </si>
  <si>
    <t>{c3baf068-dd25-4309-851c-6f5595b9f9c5}</t>
  </si>
  <si>
    <t>SO 1.2</t>
  </si>
  <si>
    <t>ŽST Lišany</t>
  </si>
  <si>
    <t>{3bcca374-5ffe-4d2e-a170-6118fe2820eb}</t>
  </si>
  <si>
    <t>SO 1.2.1</t>
  </si>
  <si>
    <t>{de6c38ca-3d37-4b31-b64c-6b22bc6bf9ae}</t>
  </si>
  <si>
    <t>SO 1.2.2</t>
  </si>
  <si>
    <t>{aa23a9d8-38ce-42a9-922f-f9f914cae1f8}</t>
  </si>
  <si>
    <t>SO 1.3</t>
  </si>
  <si>
    <t>Lišany - Postoloprty</t>
  </si>
  <si>
    <t>{eabf72e4-2cd0-4d67-8bd9-ebef40f71dce}</t>
  </si>
  <si>
    <t>SO 1.3.1</t>
  </si>
  <si>
    <t>{7e72657c-b7ff-401a-89fe-7368340ca9a0}</t>
  </si>
  <si>
    <t>SO 1.3.2</t>
  </si>
  <si>
    <t>{0c7f4d71-5a9f-4cf1-aa46-997af75b03d6}</t>
  </si>
  <si>
    <t>SO 1.5</t>
  </si>
  <si>
    <t>Postoloprty - Počerady</t>
  </si>
  <si>
    <t>{070f7c09-d8d0-4ed2-9a56-786c2d093191}</t>
  </si>
  <si>
    <t>SO 1.5.1</t>
  </si>
  <si>
    <t>{8fd8d0cd-dc18-44d6-ab78-22c092d559e6}</t>
  </si>
  <si>
    <t>SO 1.5.2</t>
  </si>
  <si>
    <t>{cb06308f-2fde-4a8d-8bec-95e2fcfd551d}</t>
  </si>
  <si>
    <t>SO 1.6</t>
  </si>
  <si>
    <t>ŽST Počerady</t>
  </si>
  <si>
    <t>{c8d3117a-b0a9-4dc0-8496-7effe0cdf571}</t>
  </si>
  <si>
    <t>SO 1.6.1</t>
  </si>
  <si>
    <t>{1ca542dc-e4ca-489a-a2ca-e9c1011072e4}</t>
  </si>
  <si>
    <t>SO 1.6.2</t>
  </si>
  <si>
    <t>{b7f073eb-2e2a-43a0-84ef-ea7e0fad24c0}</t>
  </si>
  <si>
    <t>SO 1.7</t>
  </si>
  <si>
    <t>Počerady - Obrnice</t>
  </si>
  <si>
    <t>{b01a420a-8cee-4cc6-8bed-ada7fd0db8de}</t>
  </si>
  <si>
    <t>SO 1.7.1</t>
  </si>
  <si>
    <t>{5c0c1f1a-5ce4-4665-90f6-5ac9006b8eb0}</t>
  </si>
  <si>
    <t>SO 1.7.2</t>
  </si>
  <si>
    <t>{8d8083c8-b0c4-43a5-8794-7e14801b11f5}</t>
  </si>
  <si>
    <t>SO 2</t>
  </si>
  <si>
    <t>VRN</t>
  </si>
  <si>
    <t>{b328a050-7960-41d8-80bf-5b979e3f23ec}</t>
  </si>
  <si>
    <t>KRYCÍ LIST SOUPISU PRACÍ</t>
  </si>
  <si>
    <t>Objekt:</t>
  </si>
  <si>
    <t>SO 1 - trakční a energetická zařízení</t>
  </si>
  <si>
    <t>Soupis:</t>
  </si>
  <si>
    <t>SO 1.1 - Žatec - Lišany</t>
  </si>
  <si>
    <t>Úroveň 3:</t>
  </si>
  <si>
    <t>SO 1.1.1 - SOÚŽI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</si>
  <si>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</si>
  <si>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</si>
  <si>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</si>
  <si>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</si>
  <si>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</si>
  <si>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</si>
  <si>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</si>
  <si>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</si>
  <si>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</si>
  <si>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</si>
  <si>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</si>
  <si>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</si>
  <si>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</si>
  <si>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</si>
  <si>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</si>
  <si>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</si>
  <si>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</si>
  <si>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</si>
  <si>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</si>
  <si>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</si>
  <si>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</si>
  <si>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</si>
  <si>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</si>
  <si>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</si>
  <si>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7497131010</t>
  </si>
  <si>
    <t>Úprava kabelů u základu trakčního vedení</t>
  </si>
  <si>
    <t>kus</t>
  </si>
  <si>
    <t>Sborník UOŽI 01 2019</t>
  </si>
  <si>
    <t>512</t>
  </si>
  <si>
    <t>-447721550</t>
  </si>
  <si>
    <t>PP</t>
  </si>
  <si>
    <t>Úprava kabelů u základu trakčního vedení - obsahuje i ruční výkop v průměrné hloubce 80 cm a šíři 50 cm v zemině 4, zřízení a odstranění pažení, případně čerpání vody, demolici zpevněných ploch před úpravou, ověření kabelové trasy</t>
  </si>
  <si>
    <t>7497150510</t>
  </si>
  <si>
    <t>Zhotovení základu trakčního vedení včetně geodet. bodu, vytyčení a sondy, výkop zemina tř. 2 až 4 hloubeného</t>
  </si>
  <si>
    <t>m3</t>
  </si>
  <si>
    <t>62555290</t>
  </si>
  <si>
    <t>Zhotovení základu trakčního vedení včetně geodet. bodu, vytyčení a sondy, výkop zemina tř. 2 až 4 hloubeného - obsahuje výkop v zemině třídy 2-4, zřízení a odstranění pažení a bednění, betonáž, montáž svorníkového koše, montáž základní technologické výztuže, montáž kovaných svorníků nebo provedení dutiny pro upevnění stožáru trakčního vedení</t>
  </si>
  <si>
    <t>7497152010</t>
  </si>
  <si>
    <t>Montáž kotevního sloupku trakčního vedení</t>
  </si>
  <si>
    <t>-2002971511</t>
  </si>
  <si>
    <t>7497251015</t>
  </si>
  <si>
    <t>Montáž stožárů trakčního vedení výšky do 14 m, typ TS, TSI, TBS, TBSI</t>
  </si>
  <si>
    <t>473034186</t>
  </si>
  <si>
    <t>Montáž stožárů trakčního vedení výšky do 14 m, typ TS, TSI, TBS, TBSI - včetně konečné regulace po zatížení</t>
  </si>
  <si>
    <t>5</t>
  </si>
  <si>
    <t>7497350020</t>
  </si>
  <si>
    <t>Montáž závěsu na konzole bez přídavného lana</t>
  </si>
  <si>
    <t>-1124015389</t>
  </si>
  <si>
    <t>6</t>
  </si>
  <si>
    <t>7497350200</t>
  </si>
  <si>
    <t>Montáž věšáku troleje</t>
  </si>
  <si>
    <t>-1152342374</t>
  </si>
  <si>
    <t>7</t>
  </si>
  <si>
    <t>7497350270</t>
  </si>
  <si>
    <t>Montáž pevného bodu kompenzované sestavy</t>
  </si>
  <si>
    <t>-1983158254</t>
  </si>
  <si>
    <t>8</t>
  </si>
  <si>
    <t>7497350290</t>
  </si>
  <si>
    <t>Montáž kotvení pevného bodu na stožár T, P, 2T, DS</t>
  </si>
  <si>
    <t>-1299735324</t>
  </si>
  <si>
    <t>9</t>
  </si>
  <si>
    <t>7497350720</t>
  </si>
  <si>
    <t>Výšková regulace troleje</t>
  </si>
  <si>
    <t>m</t>
  </si>
  <si>
    <t>-708229824</t>
  </si>
  <si>
    <t>10</t>
  </si>
  <si>
    <t>7497350730</t>
  </si>
  <si>
    <t>Montáž definitivní regulace pohyblivého kotvení troleje</t>
  </si>
  <si>
    <t>-1210563778</t>
  </si>
  <si>
    <t>11</t>
  </si>
  <si>
    <t>7497350732</t>
  </si>
  <si>
    <t>Montáž definitivní regulace pohyblivého kotvení nosného lana</t>
  </si>
  <si>
    <t>-1028883557</t>
  </si>
  <si>
    <t>12</t>
  </si>
  <si>
    <t>7497350750</t>
  </si>
  <si>
    <t>Zajištění kotvení nosného lana a troleje všech sestavení</t>
  </si>
  <si>
    <t>-223284867</t>
  </si>
  <si>
    <t>13</t>
  </si>
  <si>
    <t>7497350760</t>
  </si>
  <si>
    <t>Zkouška trakčního vedení vlastností mechanických</t>
  </si>
  <si>
    <t>km</t>
  </si>
  <si>
    <t>-893733653</t>
  </si>
  <si>
    <t>Zkouška trakčního vedení vlastností mechanických - prvotní zkouška dodaného zařízení podle TKP</t>
  </si>
  <si>
    <t>14</t>
  </si>
  <si>
    <t>7497350765</t>
  </si>
  <si>
    <t>Zkouška trakčního vedení vlastností elektrických</t>
  </si>
  <si>
    <t>1954451519</t>
  </si>
  <si>
    <t>Zkouška trakčního vedení vlastností elektrických - prvotní zkouška dodaného zařízení podle TKP</t>
  </si>
  <si>
    <t>7497350780</t>
  </si>
  <si>
    <t>Připevnění lišty pro kotvení zesilovací, napájecí a obcházecí vedení (ZV, NV, OV) jednostranné</t>
  </si>
  <si>
    <t>-76626452</t>
  </si>
  <si>
    <t>16</t>
  </si>
  <si>
    <t>7497350785</t>
  </si>
  <si>
    <t>Připevnění lišty pro kotvení zesilovací, napájecí a obcházecí vedení (ZV, NV, OV) oboustranné</t>
  </si>
  <si>
    <t>1060939132</t>
  </si>
  <si>
    <t>17</t>
  </si>
  <si>
    <t>7497350805</t>
  </si>
  <si>
    <t>Montáž kotvení lana zesilovacího, napájecího a obcházecího vedení dvou</t>
  </si>
  <si>
    <t>-2086039686</t>
  </si>
  <si>
    <t>18</t>
  </si>
  <si>
    <t>7497350830</t>
  </si>
  <si>
    <t>Připevnění konzoly zesilovacího, napájecího a obcházecího vedení svislý závěs na stožár T, P, BP, DS</t>
  </si>
  <si>
    <t>361948443</t>
  </si>
  <si>
    <t>19</t>
  </si>
  <si>
    <t>7497350835</t>
  </si>
  <si>
    <t>Připevnění konzoly zesilovacího, napájecího a obcházecího vedení "V" závěs na stožár T, P, BP, DS</t>
  </si>
  <si>
    <t>-919017279</t>
  </si>
  <si>
    <t>20</t>
  </si>
  <si>
    <t>7497350840</t>
  </si>
  <si>
    <t>Připevnění konzoly zesilovacího, napájecího a obcházecího vedení svislý závěs přeponky na stožár BP</t>
  </si>
  <si>
    <t>722495915</t>
  </si>
  <si>
    <t>7497350850</t>
  </si>
  <si>
    <t>Montáž závěsu zesilovacího, napájecího a obcházecího vedení (ZV, NV, OV) svislého 1 - 2 lan</t>
  </si>
  <si>
    <t>641493337</t>
  </si>
  <si>
    <t>22</t>
  </si>
  <si>
    <t>7497350860</t>
  </si>
  <si>
    <t>Montáž závěsu zesilovacího, napájecího a obcházecího vedení (ZV, NV, OV) typ "V" 1 - 2 lan</t>
  </si>
  <si>
    <t>1105775296</t>
  </si>
  <si>
    <t>23</t>
  </si>
  <si>
    <t>7497350910</t>
  </si>
  <si>
    <t>Montáž distanční rozpěrky zesilovacího, napájecího a obcházecího vedení pro 2-6 lan</t>
  </si>
  <si>
    <t>642452045</t>
  </si>
  <si>
    <t>24</t>
  </si>
  <si>
    <t>7497350920</t>
  </si>
  <si>
    <t>Montáž lisované spojky zesilovacího, napájecího a obcházecího vedení dvou lan</t>
  </si>
  <si>
    <t>1948973110</t>
  </si>
  <si>
    <t>25</t>
  </si>
  <si>
    <t>7497351400</t>
  </si>
  <si>
    <t>Upevnění konzol středové, stranové</t>
  </si>
  <si>
    <t>-293644039</t>
  </si>
  <si>
    <t>26</t>
  </si>
  <si>
    <t>7497351590</t>
  </si>
  <si>
    <t>Montáž ukolejnění s průrazkou T, P, 2T, BP, DS, OK - 1 vodič</t>
  </si>
  <si>
    <t>-780338015</t>
  </si>
  <si>
    <t>27</t>
  </si>
  <si>
    <t>7497351610</t>
  </si>
  <si>
    <t>Montáž ukolejnění s průrazkou výzt. dvojice 2T, 2P - 1 vodič</t>
  </si>
  <si>
    <t>-494786314</t>
  </si>
  <si>
    <t>28</t>
  </si>
  <si>
    <t>7497351820</t>
  </si>
  <si>
    <t>Aktualizace KSU a TP dle kolejových postupů za 100 m zprovozňované skupiny</t>
  </si>
  <si>
    <t>1312257305</t>
  </si>
  <si>
    <t>Aktualizace KSU a TP dle kolejových postupů za 100 m zprovozňované skupiny - po každém stavebním postupu</t>
  </si>
  <si>
    <t>29</t>
  </si>
  <si>
    <t>7497655010</t>
  </si>
  <si>
    <t>Tažné hnací vozidlo k pracovním soupravám pro montáž a demontáž</t>
  </si>
  <si>
    <t>hod</t>
  </si>
  <si>
    <t>1391653139</t>
  </si>
  <si>
    <t>Tažné hnací vozidlo k pracovním soupravám pro montáž a demontáž - obsahuje i veškeré výkony tažného hnacího vozidla pro posun montážní techniky v kolejišti</t>
  </si>
  <si>
    <t>30</t>
  </si>
  <si>
    <t>7497271005</t>
  </si>
  <si>
    <t>Demontáže zařízení trakčního vedení stožáru D, T, TB</t>
  </si>
  <si>
    <t>963273178</t>
  </si>
  <si>
    <t>Demontáže zařízení trakčního vedení stožáru D, T, TB - demontáž stávajícího zařízení se všemi pomocnými doplňujícími úpravami</t>
  </si>
  <si>
    <t>31</t>
  </si>
  <si>
    <t>7497271025</t>
  </si>
  <si>
    <t>Demontáže zařízení trakčního vedení stožáru P</t>
  </si>
  <si>
    <t>645873450</t>
  </si>
  <si>
    <t>Demontáže zařízení trakčního vedení stožáru P - demontáž stávajícího zařízení se všemi pomocnými doplňujícími úpravami</t>
  </si>
  <si>
    <t>32</t>
  </si>
  <si>
    <t>7497271035</t>
  </si>
  <si>
    <t>Demontáže zařízení trakčního vedení stožáru BP, AP</t>
  </si>
  <si>
    <t>-1158028874</t>
  </si>
  <si>
    <t>Demontáže zařízení trakčního vedení stožáru BP, AP - demontáž stávajícího zařízení se všemi pomocnými doplňujícími úpravami</t>
  </si>
  <si>
    <t>33</t>
  </si>
  <si>
    <t>7497271040</t>
  </si>
  <si>
    <t>Demontáže zařízení trakčního vedení stožáru brány krakorce 23, 34</t>
  </si>
  <si>
    <t>-487458079</t>
  </si>
  <si>
    <t>Demontáže zařízení trakčního vedení stožáru brány krakorce 23, 34 - demontáž stávajícího zařízení se všemi pomocnými doplňujícími úpravami, včetně vyvěšení a ukončení</t>
  </si>
  <si>
    <t>34</t>
  </si>
  <si>
    <t>7497271045</t>
  </si>
  <si>
    <t>Demontáže zařízení trakčního vedení stožáru konzoly TV</t>
  </si>
  <si>
    <t>-1838133055</t>
  </si>
  <si>
    <t>Demontáže zařízení trakčního vedení stožáru konzoly TV - demontáž stávajícího zařízení se všemi pomocnými doplňujícími úpravami, včetně upevnění</t>
  </si>
  <si>
    <t>35</t>
  </si>
  <si>
    <t>7497271050</t>
  </si>
  <si>
    <t>Demontáže zařízení trakčního vedení stožáru konzoly ZV, OV</t>
  </si>
  <si>
    <t>-616196706</t>
  </si>
  <si>
    <t>Demontáže zařízení trakčního vedení stožáru konzoly ZV, OV - demontáž stávajícího zařízení se všemi pomocnými doplňujícími úpravami, včetně závěsu</t>
  </si>
  <si>
    <t>36</t>
  </si>
  <si>
    <t>7497371020</t>
  </si>
  <si>
    <t>Demontáže zařízení trakčního vedení závěsu "V"</t>
  </si>
  <si>
    <t>1266104103</t>
  </si>
  <si>
    <t>Demontáže zařízení trakčního vedení závěsu "V" - demontáž stávajícího zařízení se všemi pomocnými doplňujícími úpravami</t>
  </si>
  <si>
    <t>37</t>
  </si>
  <si>
    <t>7497371040</t>
  </si>
  <si>
    <t>Demontáže zařízení trakčního vedení závěsu věšáku</t>
  </si>
  <si>
    <t>-1715565731</t>
  </si>
  <si>
    <t>Demontáže zařízení trakčního vedení závěsu věšáku - demontáž stávajícího zařízení se všemi pomocnými doplňujícími úpravami, úplná</t>
  </si>
  <si>
    <t>38</t>
  </si>
  <si>
    <t>7497371070</t>
  </si>
  <si>
    <t>Demontáže zařízení trakčního vedení závěsu pevného bodu</t>
  </si>
  <si>
    <t>1288451483</t>
  </si>
  <si>
    <t>Demontáže zařízení trakčního vedení závěsu pevného bodu - demontáž stávajícího zařízení se všemi pomocnými doplňujícími úpravami, včetně zakotvení</t>
  </si>
  <si>
    <t>39</t>
  </si>
  <si>
    <t>7497371350</t>
  </si>
  <si>
    <t>Demontáže zařízení trakčního vedení kotvení zesilovacího, napájecího, obcházecího vedení včetně připevnění lišt</t>
  </si>
  <si>
    <t>-1101407728</t>
  </si>
  <si>
    <t>Demontáže zařízení trakčního vedení kotvení zesilovacího, napájecího, obcházecího vedení včetně připevnění lišt - demontáž stávajícího zařízení se všemi pomocnými doplňujícími úpravami</t>
  </si>
  <si>
    <t>40</t>
  </si>
  <si>
    <t>7497371625</t>
  </si>
  <si>
    <t>Demontáže zařízení trakčního vedení svodu ukolejnění konstrukcí a stožárů</t>
  </si>
  <si>
    <t>-1150354051</t>
  </si>
  <si>
    <t>Demontáže zařízení trakčního vedení svodu ukolejnění konstrukcí a stožárů - demontáž stávajícího zařízení se všemi pomocnými doplňujícími úpravami</t>
  </si>
  <si>
    <t>41</t>
  </si>
  <si>
    <t>7497371735</t>
  </si>
  <si>
    <t>Demontáže zařízení trakčního vedení stávajících nosných lišt pro pohon odpojovače např. na stožáru Bp, T, 2T</t>
  </si>
  <si>
    <t>-828938995</t>
  </si>
  <si>
    <t>Demontáže zařízení trakčního vedení stávajících nosných lišt pro pohon odpojovače např. na stožáru Bp, T, 2T - demontáž stávajícího zařízení se všemi pomocnými doplňujícími úpravami</t>
  </si>
  <si>
    <t>42</t>
  </si>
  <si>
    <t>M</t>
  </si>
  <si>
    <t>7497100010</t>
  </si>
  <si>
    <t>Základy trakčního vedení Materiál pro úpravu kabelů u základu TV</t>
  </si>
  <si>
    <t>128</t>
  </si>
  <si>
    <t>-564251173</t>
  </si>
  <si>
    <t>43</t>
  </si>
  <si>
    <t>7497100020</t>
  </si>
  <si>
    <t>Základy trakčního vedení Hloubený základ TV - materiál</t>
  </si>
  <si>
    <t>1586793923</t>
  </si>
  <si>
    <t>44</t>
  </si>
  <si>
    <t>7497100060</t>
  </si>
  <si>
    <t>Základy trakčního vedení Výztuž pro základ TV - jednodílná</t>
  </si>
  <si>
    <t>1573756485</t>
  </si>
  <si>
    <t>45</t>
  </si>
  <si>
    <t>7497100080</t>
  </si>
  <si>
    <t>Základy trakčního vedení Svorníkový koš pro základ TV</t>
  </si>
  <si>
    <t>1062864736</t>
  </si>
  <si>
    <t>46</t>
  </si>
  <si>
    <t>7497100100</t>
  </si>
  <si>
    <t>Základy trakčního vedení Kotevni sloupek TV</t>
  </si>
  <si>
    <t>-1869909945</t>
  </si>
  <si>
    <t>47</t>
  </si>
  <si>
    <t>7497200130</t>
  </si>
  <si>
    <t xml:space="preserve">Stožáry trakčního vedení Stožár TV  -  typ  ( TS,TSI 245 ) do 10m     vč. uzavíracího nátěru</t>
  </si>
  <si>
    <t>1941230445</t>
  </si>
  <si>
    <t>48</t>
  </si>
  <si>
    <t>7497300020</t>
  </si>
  <si>
    <t>Vodiče trakčního vedení Závěs na konzole</t>
  </si>
  <si>
    <t>1614960207</t>
  </si>
  <si>
    <t>49</t>
  </si>
  <si>
    <t>7497300330</t>
  </si>
  <si>
    <t>Vodiče trakčního vedení Pevný bod kompenzované sestavy</t>
  </si>
  <si>
    <t>1208385626</t>
  </si>
  <si>
    <t>50</t>
  </si>
  <si>
    <t>7497300260</t>
  </si>
  <si>
    <t>Vodiče trakčního vedení Věšák troleje pohyblivý s proměnnou délkou</t>
  </si>
  <si>
    <t>-1529721627</t>
  </si>
  <si>
    <t>51</t>
  </si>
  <si>
    <t>7497300340</t>
  </si>
  <si>
    <t>Vodiče trakčního vedení Materiál sestavení pro kotvení pevného bodu na stož. T, P, 2T, DS</t>
  </si>
  <si>
    <t>391524335</t>
  </si>
  <si>
    <t>52</t>
  </si>
  <si>
    <t>7497300890</t>
  </si>
  <si>
    <t>Vodiče trakčního vedení Připev. jednostranné lišty pro kotvení ZV, NV, OV</t>
  </si>
  <si>
    <t>-460420074</t>
  </si>
  <si>
    <t>53</t>
  </si>
  <si>
    <t>7497300900</t>
  </si>
  <si>
    <t>Vodiče trakčního vedení Připev. oboustranné lišty pro kotvení ZV, NV, OV</t>
  </si>
  <si>
    <t>199101613</t>
  </si>
  <si>
    <t>54</t>
  </si>
  <si>
    <t>7497300920</t>
  </si>
  <si>
    <t>Vodiče trakčního vedení Kotvení 2 lan ZV, NV, OV</t>
  </si>
  <si>
    <t>164440259</t>
  </si>
  <si>
    <t>55</t>
  </si>
  <si>
    <t>7497300960</t>
  </si>
  <si>
    <t xml:space="preserve">Vodiče trakčního vedení Konzola  ZV, NV OV pro svislý závěs na T, P, BP, DS</t>
  </si>
  <si>
    <t>-162525186</t>
  </si>
  <si>
    <t>56</t>
  </si>
  <si>
    <t>7497300970</t>
  </si>
  <si>
    <t xml:space="preserve">Vodiče trakčního vedení Konzola  ZV, NV OV pro "V" závěs na T, P, BP, DS</t>
  </si>
  <si>
    <t>1575965655</t>
  </si>
  <si>
    <t>57</t>
  </si>
  <si>
    <t>7497300980</t>
  </si>
  <si>
    <t>Vodiče trakčního vedení Konzola ZV, NV OV pro svislý závěs přeponky na BP</t>
  </si>
  <si>
    <t>-1419409089</t>
  </si>
  <si>
    <t>58</t>
  </si>
  <si>
    <t>7497300990</t>
  </si>
  <si>
    <t>Vodiče trakčního vedení Svislý závěs 1-2 lan ZV, NV, OV</t>
  </si>
  <si>
    <t>-249810421</t>
  </si>
  <si>
    <t>59</t>
  </si>
  <si>
    <t>7497301010</t>
  </si>
  <si>
    <t xml:space="preserve">Vodiče trakčního vedení "V" závěs  1-2 lan ZV, NV, OV</t>
  </si>
  <si>
    <t>178086811</t>
  </si>
  <si>
    <t>60</t>
  </si>
  <si>
    <t>7497301070</t>
  </si>
  <si>
    <t>Vodiče trakčního vedení Distanční rozpěrka pro 2-6 lan ZV, NV, OV</t>
  </si>
  <si>
    <t>16456062</t>
  </si>
  <si>
    <t>61</t>
  </si>
  <si>
    <t>7497301080</t>
  </si>
  <si>
    <t>Vodiče trakčního vedení Lisovaná spojka dvou lan ZV, NV, OV</t>
  </si>
  <si>
    <t>1106993426</t>
  </si>
  <si>
    <t>62</t>
  </si>
  <si>
    <t>7497301800</t>
  </si>
  <si>
    <t>Vodiče trakčního vedení Materiál sestavení pro upevnění konzol středové,stranové</t>
  </si>
  <si>
    <t>-818197572</t>
  </si>
  <si>
    <t>63</t>
  </si>
  <si>
    <t>7497301980</t>
  </si>
  <si>
    <t xml:space="preserve">Vodiče trakčního vedení Ukolejnění s průrazkou T, P, 2T, BP, DS, OK   - 1 vodič</t>
  </si>
  <si>
    <t>1625781559</t>
  </si>
  <si>
    <t>64</t>
  </si>
  <si>
    <t>7497302000</t>
  </si>
  <si>
    <t xml:space="preserve">Vodiče trakčního vedení Ukolejnění s průrazkou výzt. dvojice  2T, 2P  - 1 vodič</t>
  </si>
  <si>
    <t>-1890996209</t>
  </si>
  <si>
    <t>65</t>
  </si>
  <si>
    <t>7499700380</t>
  </si>
  <si>
    <t>Nátěry trakčního vedení Barva a řed. pro jedno číslo včetně černého podklad.pruhu na podpěře TV</t>
  </si>
  <si>
    <t>-846208487</t>
  </si>
  <si>
    <t>66</t>
  </si>
  <si>
    <t>7498150520</t>
  </si>
  <si>
    <t>Vyhotovení výchozí revizní zprávy pro opravné práce pro objem investičních nákladů přes 500 000 do 1 000 000 Kč</t>
  </si>
  <si>
    <t>1319836508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</si>
  <si>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</si>
  <si>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67</t>
  </si>
  <si>
    <t>7498150525</t>
  </si>
  <si>
    <t>Vyhotovení výchozí revizní zprávy příplatek za každých dalších i započatých 500 000 Kč přes 1 000 000 Kč</t>
  </si>
  <si>
    <t>-1058300640</t>
  </si>
  <si>
    <t>SO 1.1.2 - ÚRS</t>
  </si>
  <si>
    <t>HSV - Práce a dodávky HSV</t>
  </si>
  <si>
    <t xml:space="preserve">    9 - Ostatní konstrukce a práce, bourání</t>
  </si>
  <si>
    <t xml:space="preserve">    997 - Přesun sutě</t>
  </si>
  <si>
    <t>HSV</t>
  </si>
  <si>
    <t>Práce a dodávky HSV</t>
  </si>
  <si>
    <t>Ostatní konstrukce a práce, bourání</t>
  </si>
  <si>
    <t>961055111</t>
  </si>
  <si>
    <t>Bourání základů ze ŽB</t>
  </si>
  <si>
    <t>CS ÚRS 2019 01</t>
  </si>
  <si>
    <t>-70984403</t>
  </si>
  <si>
    <t xml:space="preserve">Bourání základů z betonu  železového</t>
  </si>
  <si>
    <t>997</t>
  </si>
  <si>
    <t>Přesun sutě</t>
  </si>
  <si>
    <t>997013501</t>
  </si>
  <si>
    <t>Odvoz suti a vybouraných hmot na skládku nebo meziskládku do 1 km se složením</t>
  </si>
  <si>
    <t>t</t>
  </si>
  <si>
    <t>646605943</t>
  </si>
  <si>
    <t xml:space="preserve">Odvoz suti a vybouraných hmot na skládku nebo meziskládku  se složením, na vzdálenost do 1 km</t>
  </si>
  <si>
    <t>997013802</t>
  </si>
  <si>
    <t>Poplatek za uložení na skládce (skládkovné) stavebního odpadu železobetonového kód odpadu 170 101</t>
  </si>
  <si>
    <t>1312830461</t>
  </si>
  <si>
    <t>Poplatek za uložení stavebního odpadu na skládce (skládkovné) z armovaného betonu zatříděného do Katalogu odpadů pod kódem 170 101</t>
  </si>
  <si>
    <t>SO 1.2 - ŽST Lišany</t>
  </si>
  <si>
    <t>SO 1.2.1 - SOÚŽI</t>
  </si>
  <si>
    <t>7497252015</t>
  </si>
  <si>
    <t>Jednostranné připevnění břevna typ 23, 34</t>
  </si>
  <si>
    <t>1315581143</t>
  </si>
  <si>
    <t>7497253015</t>
  </si>
  <si>
    <t>Kluzné uložení břevna typ 23, 34 na BP stožáru</t>
  </si>
  <si>
    <t>618383604</t>
  </si>
  <si>
    <t>7497254015</t>
  </si>
  <si>
    <t>Připevnění závěsu břevna typ 23, 34</t>
  </si>
  <si>
    <t>-1504794953</t>
  </si>
  <si>
    <t>7497256015</t>
  </si>
  <si>
    <t>Příplatek za montáž bran nad stávajícím trakčním vedením</t>
  </si>
  <si>
    <t>1382019604</t>
  </si>
  <si>
    <t>7497350060</t>
  </si>
  <si>
    <t>Posunutí ramene trakčního vedení, SIK-u, závěsu výškové, směrové</t>
  </si>
  <si>
    <t>-1342501177</t>
  </si>
  <si>
    <t>Posunutí ramene trakčního vedení, SIK-u, závěsu výškové, směrové - včetně demontáže a montáže konzol a závěsů</t>
  </si>
  <si>
    <t>-1026840323</t>
  </si>
  <si>
    <t>621590728</t>
  </si>
  <si>
    <t>-1488528555</t>
  </si>
  <si>
    <t>-88492761</t>
  </si>
  <si>
    <t>-863992183</t>
  </si>
  <si>
    <t>1768734945</t>
  </si>
  <si>
    <t>-2052133574</t>
  </si>
  <si>
    <t>-1522427714</t>
  </si>
  <si>
    <t>434666973</t>
  </si>
  <si>
    <t>787156670</t>
  </si>
  <si>
    <t>-511284840</t>
  </si>
  <si>
    <t>7497200500</t>
  </si>
  <si>
    <t xml:space="preserve">Stožáry trakčního vedení Břevno typ  23 L</t>
  </si>
  <si>
    <t>-1647778778</t>
  </si>
  <si>
    <t>7497200520</t>
  </si>
  <si>
    <t xml:space="preserve">Stožáry trakčního vedení Materiál pro připevnění břevna 23,34 vč. ukončení břevna  A na 1T</t>
  </si>
  <si>
    <t>-542431768</t>
  </si>
  <si>
    <t>7497200530</t>
  </si>
  <si>
    <t xml:space="preserve">Stožáry trakčního vedení Materiál pro připevnění břevna 23,34 vč. ukončení břevna  B na 2T</t>
  </si>
  <si>
    <t>-1710514607</t>
  </si>
  <si>
    <t>7497200540</t>
  </si>
  <si>
    <t xml:space="preserve">Stožáry trakčního vedení Materiál pro připevnění břevna 23,34 vč. ukončení břevna  C na BP</t>
  </si>
  <si>
    <t>940251238</t>
  </si>
  <si>
    <t>7497200550</t>
  </si>
  <si>
    <t>Stožáry trakčního vedení Materiál pro kluzné uložení břevna 23,34 na BP stožáru</t>
  </si>
  <si>
    <t>-280839549</t>
  </si>
  <si>
    <t>7497200560</t>
  </si>
  <si>
    <t>Stožáry trakčního vedení Materiál sestavení pro připevnění závěsu břevna 23,34 na 1T</t>
  </si>
  <si>
    <t>48411748</t>
  </si>
  <si>
    <t>7497200570</t>
  </si>
  <si>
    <t>Stožáry trakčního vedení Materiál sestavení pro připevnění závěsu břevna 23,34 na 2T</t>
  </si>
  <si>
    <t>933862729</t>
  </si>
  <si>
    <t>7497200580</t>
  </si>
  <si>
    <t>Stožáry trakčního vedení Materiál sestavení pro připevnění závěsu břevna 23,34 na BP</t>
  </si>
  <si>
    <t>873622700</t>
  </si>
  <si>
    <t>523163026</t>
  </si>
  <si>
    <t>-1975841764</t>
  </si>
  <si>
    <t>199815542</t>
  </si>
  <si>
    <t>7497400880</t>
  </si>
  <si>
    <t>Závěsný kabel na trakčním vedení Pomocný a doplňkový sortiment (tzv. armatury) pro uchycení izolačních, nosných, tahových a směrových prvků TV</t>
  </si>
  <si>
    <t>-2127805128</t>
  </si>
  <si>
    <t>P</t>
  </si>
  <si>
    <t>Poznámka k položce:_x000d_
F2/I/1+S25/I+S4/I</t>
  </si>
  <si>
    <t>-1614646615</t>
  </si>
  <si>
    <t>SO 1.2.2 - ÚRS</t>
  </si>
  <si>
    <t>838289272</t>
  </si>
  <si>
    <t>-334017609</t>
  </si>
  <si>
    <t>-1149423555</t>
  </si>
  <si>
    <t>SO 1.3 - Lišany - Postoloprty</t>
  </si>
  <si>
    <t>SO 1.3.1 - SOÚŽI</t>
  </si>
  <si>
    <t>1003537350</t>
  </si>
  <si>
    <t>121070289</t>
  </si>
  <si>
    <t>214251937</t>
  </si>
  <si>
    <t>1258585811</t>
  </si>
  <si>
    <t>1094438787</t>
  </si>
  <si>
    <t>-979547286</t>
  </si>
  <si>
    <t>-2004395432</t>
  </si>
  <si>
    <t>-1684291308</t>
  </si>
  <si>
    <t>-1511721446</t>
  </si>
  <si>
    <t>-427780576</t>
  </si>
  <si>
    <t>-1308935395</t>
  </si>
  <si>
    <t>-1896405320</t>
  </si>
  <si>
    <t>1554533440</t>
  </si>
  <si>
    <t>172450721</t>
  </si>
  <si>
    <t>-1070209691</t>
  </si>
  <si>
    <t>-380852158</t>
  </si>
  <si>
    <t>1464531889</t>
  </si>
  <si>
    <t>-636620150</t>
  </si>
  <si>
    <t>446194340</t>
  </si>
  <si>
    <t>-1706851002</t>
  </si>
  <si>
    <t>2031334711</t>
  </si>
  <si>
    <t>-2072342116</t>
  </si>
  <si>
    <t>-828214401</t>
  </si>
  <si>
    <t>-499308687</t>
  </si>
  <si>
    <t>1911495749</t>
  </si>
  <si>
    <t>-1789338783</t>
  </si>
  <si>
    <t>963242241</t>
  </si>
  <si>
    <t>-1862021827</t>
  </si>
  <si>
    <t>512896503</t>
  </si>
  <si>
    <t>-1089360117</t>
  </si>
  <si>
    <t>-1601194768</t>
  </si>
  <si>
    <t>1499825823</t>
  </si>
  <si>
    <t>-672583954</t>
  </si>
  <si>
    <t>-419623255</t>
  </si>
  <si>
    <t>1005975389</t>
  </si>
  <si>
    <t>859829617</t>
  </si>
  <si>
    <t>-1102826517</t>
  </si>
  <si>
    <t>1881194189</t>
  </si>
  <si>
    <t>-1141508251</t>
  </si>
  <si>
    <t>SO 1.3.2 - ÚRS</t>
  </si>
  <si>
    <t>-537409642</t>
  </si>
  <si>
    <t>894719704</t>
  </si>
  <si>
    <t>1460006523</t>
  </si>
  <si>
    <t>SO 1.5 - Postoloprty - Počerady</t>
  </si>
  <si>
    <t>SO 1.5.1 - SOÚŽI</t>
  </si>
  <si>
    <t>1136532644</t>
  </si>
  <si>
    <t>307660023</t>
  </si>
  <si>
    <t>-1610656194</t>
  </si>
  <si>
    <t>1679830812</t>
  </si>
  <si>
    <t>1069635575</t>
  </si>
  <si>
    <t>1173973590</t>
  </si>
  <si>
    <t>-407403769</t>
  </si>
  <si>
    <t>7497350670</t>
  </si>
  <si>
    <t>Zakotvení stožáru BP nebo T - 21 kN</t>
  </si>
  <si>
    <t>-1725490451</t>
  </si>
  <si>
    <t>1581783642</t>
  </si>
  <si>
    <t>1149088820</t>
  </si>
  <si>
    <t>1031556719</t>
  </si>
  <si>
    <t>796287593</t>
  </si>
  <si>
    <t>-227563116</t>
  </si>
  <si>
    <t>543407090</t>
  </si>
  <si>
    <t>141351206</t>
  </si>
  <si>
    <t>1158312641</t>
  </si>
  <si>
    <t>-328218174</t>
  </si>
  <si>
    <t>7497351840</t>
  </si>
  <si>
    <t>Zpracování KSU a TP pro účely zavedení do provozu za 100 m</t>
  </si>
  <si>
    <t>1334240128</t>
  </si>
  <si>
    <t>Zpracování KSU a TP pro účely zavedení do provozu za 100 m - při uvádění do provozu</t>
  </si>
  <si>
    <t>15850883</t>
  </si>
  <si>
    <t>2080215301</t>
  </si>
  <si>
    <t>144719138</t>
  </si>
  <si>
    <t>-942435611</t>
  </si>
  <si>
    <t>-589110307</t>
  </si>
  <si>
    <t>-2096585301</t>
  </si>
  <si>
    <t>-1038308550</t>
  </si>
  <si>
    <t>-944202668</t>
  </si>
  <si>
    <t>1958586296</t>
  </si>
  <si>
    <t>11442854</t>
  </si>
  <si>
    <t>-185188699</t>
  </si>
  <si>
    <t>-2131560783</t>
  </si>
  <si>
    <t>-406753992</t>
  </si>
  <si>
    <t>950879408</t>
  </si>
  <si>
    <t>7497300760</t>
  </si>
  <si>
    <t xml:space="preserve">Vodiče trakčního vedení Zakotvení stožáru BP, stožáru T   (0 - 21kN)</t>
  </si>
  <si>
    <t>1220909772</t>
  </si>
  <si>
    <t>-1796643681</t>
  </si>
  <si>
    <t>975152498</t>
  </si>
  <si>
    <t>-1748703881</t>
  </si>
  <si>
    <t>478569267</t>
  </si>
  <si>
    <t>829837959</t>
  </si>
  <si>
    <t>253899001</t>
  </si>
  <si>
    <t>SO 1.5.2 - ÚRS</t>
  </si>
  <si>
    <t>1885000637</t>
  </si>
  <si>
    <t>966376589</t>
  </si>
  <si>
    <t>-11589167</t>
  </si>
  <si>
    <t>SO 1.6 - ŽST Počerady</t>
  </si>
  <si>
    <t>SO 1.6.1 - SOÚŽI</t>
  </si>
  <si>
    <t>-1200742667</t>
  </si>
  <si>
    <t>-359048356</t>
  </si>
  <si>
    <t>-140704510</t>
  </si>
  <si>
    <t>1263791168</t>
  </si>
  <si>
    <t>1431040866</t>
  </si>
  <si>
    <t>-1666396378</t>
  </si>
  <si>
    <t>730455940</t>
  </si>
  <si>
    <t>596121885</t>
  </si>
  <si>
    <t>1685063098</t>
  </si>
  <si>
    <t>752432323</t>
  </si>
  <si>
    <t>654730779</t>
  </si>
  <si>
    <t>-1847016750</t>
  </si>
  <si>
    <t>-1227383647</t>
  </si>
  <si>
    <t>-922023360</t>
  </si>
  <si>
    <t>-1190403237</t>
  </si>
  <si>
    <t>-1887155708</t>
  </si>
  <si>
    <t>-1280263324</t>
  </si>
  <si>
    <t>2108343294</t>
  </si>
  <si>
    <t>1848841153</t>
  </si>
  <si>
    <t>1099659117</t>
  </si>
  <si>
    <t>-1400333688</t>
  </si>
  <si>
    <t>-1919292125</t>
  </si>
  <si>
    <t>-262391893</t>
  </si>
  <si>
    <t>-1028005240</t>
  </si>
  <si>
    <t>2014954897</t>
  </si>
  <si>
    <t>-842914616</t>
  </si>
  <si>
    <t>-1645655333</t>
  </si>
  <si>
    <t>2072623001</t>
  </si>
  <si>
    <t>1206270790</t>
  </si>
  <si>
    <t>394025373</t>
  </si>
  <si>
    <t>-103143477</t>
  </si>
  <si>
    <t>-1227617650</t>
  </si>
  <si>
    <t>2140948902</t>
  </si>
  <si>
    <t>1091699002</t>
  </si>
  <si>
    <t>-1616501056</t>
  </si>
  <si>
    <t>-1927226608</t>
  </si>
  <si>
    <t>108149536</t>
  </si>
  <si>
    <t>696157645</t>
  </si>
  <si>
    <t>628416803</t>
  </si>
  <si>
    <t>434855190</t>
  </si>
  <si>
    <t>SO 1.6.2 - ÚRS</t>
  </si>
  <si>
    <t>-258047770</t>
  </si>
  <si>
    <t>-1483858441</t>
  </si>
  <si>
    <t>-597814523</t>
  </si>
  <si>
    <t>SO 1.7 - Počerady - Obrnice</t>
  </si>
  <si>
    <t>SO 1.7.1 - SOÚŽI</t>
  </si>
  <si>
    <t>-2141346670</t>
  </si>
  <si>
    <t>-1618999698</t>
  </si>
  <si>
    <t>-1331880722</t>
  </si>
  <si>
    <t>7497251050</t>
  </si>
  <si>
    <t>Montáž stožárů trakčního vedení výšky do do 16 m, typ BP</t>
  </si>
  <si>
    <t>1026551145</t>
  </si>
  <si>
    <t>Montáž stožárů trakčního vedení výšky do do 16 m, typ BP - včetně konečné regulace po zatížení</t>
  </si>
  <si>
    <t>1171735733</t>
  </si>
  <si>
    <t>-209791761</t>
  </si>
  <si>
    <t>7497350444</t>
  </si>
  <si>
    <t>Montáž pohyblivého kotvení sestavy trakčního vedení troleje a nosného lana na stožár BP 15 kN</t>
  </si>
  <si>
    <t>-1804526103</t>
  </si>
  <si>
    <t>-84097741</t>
  </si>
  <si>
    <t>725714756</t>
  </si>
  <si>
    <t>-698150893</t>
  </si>
  <si>
    <t>-1766219430</t>
  </si>
  <si>
    <t>792402501</t>
  </si>
  <si>
    <t>-1273175148</t>
  </si>
  <si>
    <t>-1935586088</t>
  </si>
  <si>
    <t>-1975226618</t>
  </si>
  <si>
    <t>-825314117</t>
  </si>
  <si>
    <t>-165254922</t>
  </si>
  <si>
    <t>-1516217022</t>
  </si>
  <si>
    <t>1377210341</t>
  </si>
  <si>
    <t>-1025920064</t>
  </si>
  <si>
    <t>1839771054</t>
  </si>
  <si>
    <t>558075529</t>
  </si>
  <si>
    <t>337631418</t>
  </si>
  <si>
    <t>-1419956269</t>
  </si>
  <si>
    <t>-157039876</t>
  </si>
  <si>
    <t>1060741046</t>
  </si>
  <si>
    <t>-800555306</t>
  </si>
  <si>
    <t>7497371315</t>
  </si>
  <si>
    <t>Demontáže zařízení trakčního vedení kotvení troleje, nosného lana pohyblivě</t>
  </si>
  <si>
    <t>1940709668</t>
  </si>
  <si>
    <t>Demontáže zařízení trakčního vedení kotvení troleje, nosného lana pohyblivě - demontáž stávajícího zařízení se všemi pomocnými doplňujícími úpravami</t>
  </si>
  <si>
    <t>-544141884</t>
  </si>
  <si>
    <t>2070685696</t>
  </si>
  <si>
    <t>610565392</t>
  </si>
  <si>
    <t>1086921727</t>
  </si>
  <si>
    <t>7497100070</t>
  </si>
  <si>
    <t>Základy trakčního vedení Svorník kotevní kovaný pro základ TV vč. povrch. úpravy dle TKP</t>
  </si>
  <si>
    <t>-1245344621</t>
  </si>
  <si>
    <t>1373530852</t>
  </si>
  <si>
    <t>-135560852</t>
  </si>
  <si>
    <t>7497200430</t>
  </si>
  <si>
    <t xml:space="preserve">Stožáry trakčního vedení Stožár TV  -  typ  ( BP 10m )    vč. podlití</t>
  </si>
  <si>
    <t>621277705</t>
  </si>
  <si>
    <t>-535520559</t>
  </si>
  <si>
    <t>1649238477</t>
  </si>
  <si>
    <t>7497300580</t>
  </si>
  <si>
    <t xml:space="preserve">Vodiče trakčního vedení Pohyb. kotvení sestavy TV, TR+NL na BP  -  15kN</t>
  </si>
  <si>
    <t>1327406253</t>
  </si>
  <si>
    <t>481212298</t>
  </si>
  <si>
    <t>-3013134</t>
  </si>
  <si>
    <t>2086289904</t>
  </si>
  <si>
    <t>893884996</t>
  </si>
  <si>
    <t>2053408778</t>
  </si>
  <si>
    <t>-22490896</t>
  </si>
  <si>
    <t>109600513</t>
  </si>
  <si>
    <t>550463858</t>
  </si>
  <si>
    <t>-188149140</t>
  </si>
  <si>
    <t>SO 1.7.2 - ÚRS</t>
  </si>
  <si>
    <t>1493649569</t>
  </si>
  <si>
    <t>-1002914694</t>
  </si>
  <si>
    <t>1116729294</t>
  </si>
  <si>
    <t>SO 2 - VRN</t>
  </si>
  <si>
    <t>VRN - Vedlejší rozpočtové náklady</t>
  </si>
  <si>
    <t>Vedlejší rozpočtové náklady</t>
  </si>
  <si>
    <t>023101021</t>
  </si>
  <si>
    <t>Projektové práce Projektové práce v rozsahu ZRN (vyjma dále jmenované práce) přes 3 do 5 mil. Kč</t>
  </si>
  <si>
    <t>%</t>
  </si>
  <si>
    <t>321586190</t>
  </si>
  <si>
    <t>Poznámka k položce:_x000d_
Žatec - Lišany</t>
  </si>
  <si>
    <t>023101011</t>
  </si>
  <si>
    <t>Projektové práce Projektové práce v rozsahu ZRN (vyjma dále jmenované práce) přes 1 do 3 mil. Kč</t>
  </si>
  <si>
    <t>-1775063254</t>
  </si>
  <si>
    <t>Poznámka k položce:_x000d_
Lišany</t>
  </si>
  <si>
    <t>1465914422</t>
  </si>
  <si>
    <t>Poznámka k položce:_x000d_
Lišany - Postoloprty</t>
  </si>
  <si>
    <t>1767076693</t>
  </si>
  <si>
    <t>Poznámka k položce:_x000d_
Postoloprty - Počerady</t>
  </si>
  <si>
    <t>023101001</t>
  </si>
  <si>
    <t>Projektové práce Projektové práce v rozsahu ZRN (vyjma dále jmenované práce) do 1 mil. Kč</t>
  </si>
  <si>
    <t>1925720216</t>
  </si>
  <si>
    <t>Poznámka k položce:_x000d_
Počerady</t>
  </si>
  <si>
    <t>-1761281582</t>
  </si>
  <si>
    <t>Poznámka k položce:_x000d_
Počerady - Obrnice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</si>
</sst>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969696"/>
      <name val="Arial CE"/>
    </font>
    <font>
      <sz val="18"/>
      <color theme="10"/>
      <name val="Wingdings 2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3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7" fillId="4" borderId="6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right" vertical="center"/>
    </xf>
    <xf numFmtId="0" fontId="17" fillId="4" borderId="8" xfId="0" applyFont="1" applyFill="1" applyBorder="1" applyAlignment="1" applyProtection="1">
      <alignment horizontal="left" vertical="center"/>
    </xf>
    <xf numFmtId="0" fontId="17" fillId="4" borderId="0" xfId="0" applyFont="1" applyFill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3" fillId="0" borderId="14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horizontal="right" vertical="center"/>
    </xf>
    <xf numFmtId="4" fontId="8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7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7" fillId="4" borderId="16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  <protection locked="0"/>
    </xf>
    <xf numFmtId="0" fontId="17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9" fillId="0" borderId="0" xfId="0" applyNumberFormat="1" applyFont="1" applyAlignment="1" applyProtection="1"/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15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  <protection locked="0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2" fillId="0" borderId="0" xfId="0" applyFont="1" applyAlignment="1" applyProtection="1">
      <alignment vertical="center" wrapText="1"/>
    </xf>
    <xf numFmtId="167" fontId="0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theme" Target="theme/theme1.xml" /><Relationship Id="rId17" Type="http://schemas.openxmlformats.org/officeDocument/2006/relationships/calcChain" Target="calcChain.xml" /><Relationship Id="rId1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ht="36.96" customHeight="1">
      <c r="AR2"/>
      <c r="BS2" s="13" t="s">
        <v>6</v>
      </c>
      <c r="BT2" s="13" t="s">
        <v>7</v>
      </c>
    </row>
    <row r="3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ht="18.48" customHeight="1">
      <c r="B11" s="17"/>
      <c r="C11" s="18"/>
      <c r="D11" s="18"/>
      <c r="E11" s="23" t="s">
        <v>21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26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ht="12" customHeight="1">
      <c r="B13" s="17"/>
      <c r="C13" s="18"/>
      <c r="D13" s="28" t="s">
        <v>27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28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L14" s="18"/>
      <c r="AM14" s="18"/>
      <c r="AN14" s="30" t="s">
        <v>28</v>
      </c>
      <c r="AO14" s="18"/>
      <c r="AP14" s="18"/>
      <c r="AQ14" s="18"/>
      <c r="AR14" s="16"/>
      <c r="BE14" s="27"/>
      <c r="BS14" s="13" t="s">
        <v>6</v>
      </c>
    </row>
    <row r="15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ht="12" customHeight="1">
      <c r="B16" s="17"/>
      <c r="C16" s="18"/>
      <c r="D16" s="28" t="s">
        <v>29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ht="18.48" customHeight="1">
      <c r="B17" s="17"/>
      <c r="C17" s="18"/>
      <c r="D17" s="18"/>
      <c r="E17" s="23" t="s">
        <v>21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26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30</v>
      </c>
    </row>
    <row r="18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ht="12" customHeight="1">
      <c r="B19" s="17"/>
      <c r="C19" s="18"/>
      <c r="D19" s="28" t="s">
        <v>31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ht="18.48" customHeight="1">
      <c r="B20" s="17"/>
      <c r="C20" s="18"/>
      <c r="D20" s="18"/>
      <c r="E20" s="23" t="s">
        <v>21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26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30</v>
      </c>
    </row>
    <row r="2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ht="12" customHeight="1">
      <c r="B22" s="17"/>
      <c r="C22" s="18"/>
      <c r="D22" s="28" t="s">
        <v>32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1" customFormat="1" ht="25.92" customHeight="1">
      <c r="B26" s="34"/>
      <c r="C26" s="35"/>
      <c r="D26" s="36" t="s">
        <v>33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ROUND(AG54,2)</f>
        <v>0</v>
      </c>
      <c r="AL26" s="37"/>
      <c r="AM26" s="37"/>
      <c r="AN26" s="37"/>
      <c r="AO26" s="37"/>
      <c r="AP26" s="35"/>
      <c r="AQ26" s="35"/>
      <c r="AR26" s="39"/>
      <c r="BE26" s="27"/>
    </row>
    <row r="27" s="1" customFormat="1" ht="6.96" customHeight="1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27"/>
    </row>
    <row r="28" s="1" customForma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34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35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36</v>
      </c>
      <c r="AL28" s="40"/>
      <c r="AM28" s="40"/>
      <c r="AN28" s="40"/>
      <c r="AO28" s="40"/>
      <c r="AP28" s="35"/>
      <c r="AQ28" s="35"/>
      <c r="AR28" s="39"/>
      <c r="BE28" s="27"/>
    </row>
    <row r="29" s="2" customFormat="1" ht="14.4" customHeight="1">
      <c r="B29" s="41"/>
      <c r="C29" s="42"/>
      <c r="D29" s="28" t="s">
        <v>37</v>
      </c>
      <c r="E29" s="42"/>
      <c r="F29" s="28" t="s">
        <v>38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ROUND(AZ54, 2)</f>
        <v>0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ROUND(AV54, 2)</f>
        <v>0</v>
      </c>
      <c r="AL29" s="42"/>
      <c r="AM29" s="42"/>
      <c r="AN29" s="42"/>
      <c r="AO29" s="42"/>
      <c r="AP29" s="42"/>
      <c r="AQ29" s="42"/>
      <c r="AR29" s="45"/>
      <c r="BE29" s="27"/>
    </row>
    <row r="30" s="2" customFormat="1" ht="14.4" customHeight="1">
      <c r="B30" s="41"/>
      <c r="C30" s="42"/>
      <c r="D30" s="42"/>
      <c r="E30" s="42"/>
      <c r="F30" s="28" t="s">
        <v>39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ROUND(BA54,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ROUND(AW54, 2)</f>
        <v>0</v>
      </c>
      <c r="AL30" s="42"/>
      <c r="AM30" s="42"/>
      <c r="AN30" s="42"/>
      <c r="AO30" s="42"/>
      <c r="AP30" s="42"/>
      <c r="AQ30" s="42"/>
      <c r="AR30" s="45"/>
      <c r="BE30" s="27"/>
    </row>
    <row r="31" hidden="1" s="2" customFormat="1" ht="14.4" customHeight="1">
      <c r="B31" s="41"/>
      <c r="C31" s="42"/>
      <c r="D31" s="42"/>
      <c r="E31" s="42"/>
      <c r="F31" s="28" t="s">
        <v>40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ROUND(BB54,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27"/>
    </row>
    <row r="32" hidden="1" s="2" customFormat="1" ht="14.4" customHeight="1">
      <c r="B32" s="41"/>
      <c r="C32" s="42"/>
      <c r="D32" s="42"/>
      <c r="E32" s="42"/>
      <c r="F32" s="28" t="s">
        <v>41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ROUND(BC54,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27"/>
    </row>
    <row r="33" hidden="1" s="2" customFormat="1" ht="14.4" customHeight="1">
      <c r="B33" s="41"/>
      <c r="C33" s="42"/>
      <c r="D33" s="42"/>
      <c r="E33" s="42"/>
      <c r="F33" s="28" t="s">
        <v>42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ROUND(BD54,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  <c r="BE33" s="27"/>
    </row>
    <row r="34" s="1" customFormat="1" ht="6.96" customHeight="1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  <c r="BE34" s="27"/>
    </row>
    <row r="35" s="1" customFormat="1" ht="25.92" customHeight="1">
      <c r="B35" s="34"/>
      <c r="C35" s="46"/>
      <c r="D35" s="47" t="s">
        <v>43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44</v>
      </c>
      <c r="U35" s="48"/>
      <c r="V35" s="48"/>
      <c r="W35" s="48"/>
      <c r="X35" s="50" t="s">
        <v>45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9"/>
    </row>
    <row r="36" s="1" customFormat="1" ht="6.96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</row>
    <row r="37" s="1" customFormat="1" ht="6.96" customHeight="1"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39"/>
    </row>
    <row r="41" s="1" customFormat="1" ht="6.96" customHeight="1"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39"/>
    </row>
    <row r="42" s="1" customFormat="1" ht="24.96" customHeight="1">
      <c r="B42" s="34"/>
      <c r="C42" s="19" t="s">
        <v>46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9"/>
    </row>
    <row r="43" s="1" customFormat="1" ht="6.96" customHeight="1"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9"/>
    </row>
    <row r="44" s="1" customFormat="1" ht="12" customHeight="1">
      <c r="B44" s="34"/>
      <c r="C44" s="28" t="s">
        <v>13</v>
      </c>
      <c r="D44" s="35"/>
      <c r="E44" s="35"/>
      <c r="F44" s="35"/>
      <c r="G44" s="35"/>
      <c r="H44" s="35"/>
      <c r="I44" s="35"/>
      <c r="J44" s="35"/>
      <c r="K44" s="35"/>
      <c r="L44" s="35" t="str">
        <f>K5</f>
        <v>18123_13</v>
      </c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9"/>
    </row>
    <row r="45" s="3" customFormat="1" ht="36.96" customHeight="1">
      <c r="B45" s="57"/>
      <c r="C45" s="58" t="s">
        <v>16</v>
      </c>
      <c r="D45" s="59"/>
      <c r="E45" s="59"/>
      <c r="F45" s="59"/>
      <c r="G45" s="59"/>
      <c r="H45" s="59"/>
      <c r="I45" s="59"/>
      <c r="J45" s="59"/>
      <c r="K45" s="59"/>
      <c r="L45" s="60" t="str">
        <f>K6</f>
        <v>Oprava TV v úseku Obrnice-Žatec</v>
      </c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61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9"/>
    </row>
    <row r="47" s="1" customFormat="1" ht="12" customHeight="1">
      <c r="B47" s="34"/>
      <c r="C47" s="28" t="s">
        <v>20</v>
      </c>
      <c r="D47" s="35"/>
      <c r="E47" s="35"/>
      <c r="F47" s="35"/>
      <c r="G47" s="35"/>
      <c r="H47" s="35"/>
      <c r="I47" s="35"/>
      <c r="J47" s="35"/>
      <c r="K47" s="35"/>
      <c r="L47" s="62" t="str">
        <f>IF(K8="","",K8)</f>
        <v xml:space="preserve"> 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22</v>
      </c>
      <c r="AJ47" s="35"/>
      <c r="AK47" s="35"/>
      <c r="AL47" s="35"/>
      <c r="AM47" s="63" t="str">
        <f>IF(AN8= "","",AN8)</f>
        <v>11. 3. 2019</v>
      </c>
      <c r="AN47" s="63"/>
      <c r="AO47" s="35"/>
      <c r="AP47" s="35"/>
      <c r="AQ47" s="35"/>
      <c r="AR47" s="39"/>
    </row>
    <row r="48" s="1" customFormat="1" ht="6.96" customHeight="1"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9"/>
    </row>
    <row r="49" s="1" customFormat="1" ht="13.65" customHeight="1">
      <c r="B49" s="34"/>
      <c r="C49" s="28" t="s">
        <v>24</v>
      </c>
      <c r="D49" s="35"/>
      <c r="E49" s="35"/>
      <c r="F49" s="35"/>
      <c r="G49" s="35"/>
      <c r="H49" s="35"/>
      <c r="I49" s="35"/>
      <c r="J49" s="35"/>
      <c r="K49" s="35"/>
      <c r="L49" s="35" t="str">
        <f>IF(E11= "","",E11)</f>
        <v xml:space="preserve"> 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29</v>
      </c>
      <c r="AJ49" s="35"/>
      <c r="AK49" s="35"/>
      <c r="AL49" s="35"/>
      <c r="AM49" s="64" t="str">
        <f>IF(E17="","",E17)</f>
        <v xml:space="preserve"> </v>
      </c>
      <c r="AN49" s="35"/>
      <c r="AO49" s="35"/>
      <c r="AP49" s="35"/>
      <c r="AQ49" s="35"/>
      <c r="AR49" s="39"/>
      <c r="AS49" s="65" t="s">
        <v>47</v>
      </c>
      <c r="AT49" s="66"/>
      <c r="AU49" s="67"/>
      <c r="AV49" s="67"/>
      <c r="AW49" s="67"/>
      <c r="AX49" s="67"/>
      <c r="AY49" s="67"/>
      <c r="AZ49" s="67"/>
      <c r="BA49" s="67"/>
      <c r="BB49" s="67"/>
      <c r="BC49" s="67"/>
      <c r="BD49" s="68"/>
    </row>
    <row r="50" s="1" customFormat="1" ht="13.65" customHeight="1">
      <c r="B50" s="34"/>
      <c r="C50" s="28" t="s">
        <v>27</v>
      </c>
      <c r="D50" s="35"/>
      <c r="E50" s="35"/>
      <c r="F50" s="35"/>
      <c r="G50" s="35"/>
      <c r="H50" s="35"/>
      <c r="I50" s="35"/>
      <c r="J50" s="35"/>
      <c r="K50" s="35"/>
      <c r="L50" s="35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31</v>
      </c>
      <c r="AJ50" s="35"/>
      <c r="AK50" s="35"/>
      <c r="AL50" s="35"/>
      <c r="AM50" s="64" t="str">
        <f>IF(E20="","",E20)</f>
        <v xml:space="preserve"> </v>
      </c>
      <c r="AN50" s="35"/>
      <c r="AO50" s="35"/>
      <c r="AP50" s="35"/>
      <c r="AQ50" s="35"/>
      <c r="AR50" s="39"/>
      <c r="AS50" s="69"/>
      <c r="AT50" s="70"/>
      <c r="AU50" s="71"/>
      <c r="AV50" s="71"/>
      <c r="AW50" s="71"/>
      <c r="AX50" s="71"/>
      <c r="AY50" s="71"/>
      <c r="AZ50" s="71"/>
      <c r="BA50" s="71"/>
      <c r="BB50" s="71"/>
      <c r="BC50" s="71"/>
      <c r="BD50" s="72"/>
    </row>
    <row r="51" s="1" customFormat="1" ht="10.8" customHeight="1"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9"/>
      <c r="AS51" s="73"/>
      <c r="AT51" s="74"/>
      <c r="AU51" s="75"/>
      <c r="AV51" s="75"/>
      <c r="AW51" s="75"/>
      <c r="AX51" s="75"/>
      <c r="AY51" s="75"/>
      <c r="AZ51" s="75"/>
      <c r="BA51" s="75"/>
      <c r="BB51" s="75"/>
      <c r="BC51" s="75"/>
      <c r="BD51" s="76"/>
    </row>
    <row r="52" s="1" customFormat="1" ht="29.28" customHeight="1">
      <c r="B52" s="34"/>
      <c r="C52" s="77" t="s">
        <v>48</v>
      </c>
      <c r="D52" s="78"/>
      <c r="E52" s="78"/>
      <c r="F52" s="78"/>
      <c r="G52" s="78"/>
      <c r="H52" s="79"/>
      <c r="I52" s="80" t="s">
        <v>49</v>
      </c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81" t="s">
        <v>50</v>
      </c>
      <c r="AH52" s="78"/>
      <c r="AI52" s="78"/>
      <c r="AJ52" s="78"/>
      <c r="AK52" s="78"/>
      <c r="AL52" s="78"/>
      <c r="AM52" s="78"/>
      <c r="AN52" s="80" t="s">
        <v>51</v>
      </c>
      <c r="AO52" s="78"/>
      <c r="AP52" s="82"/>
      <c r="AQ52" s="83" t="s">
        <v>52</v>
      </c>
      <c r="AR52" s="39"/>
      <c r="AS52" s="84" t="s">
        <v>53</v>
      </c>
      <c r="AT52" s="85" t="s">
        <v>54</v>
      </c>
      <c r="AU52" s="85" t="s">
        <v>55</v>
      </c>
      <c r="AV52" s="85" t="s">
        <v>56</v>
      </c>
      <c r="AW52" s="85" t="s">
        <v>57</v>
      </c>
      <c r="AX52" s="85" t="s">
        <v>58</v>
      </c>
      <c r="AY52" s="85" t="s">
        <v>59</v>
      </c>
      <c r="AZ52" s="85" t="s">
        <v>60</v>
      </c>
      <c r="BA52" s="85" t="s">
        <v>61</v>
      </c>
      <c r="BB52" s="85" t="s">
        <v>62</v>
      </c>
      <c r="BC52" s="85" t="s">
        <v>63</v>
      </c>
      <c r="BD52" s="86" t="s">
        <v>64</v>
      </c>
    </row>
    <row r="53" s="1" customFormat="1" ht="10.8" customHeight="1"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9"/>
      <c r="AS53" s="87"/>
      <c r="AT53" s="88"/>
      <c r="AU53" s="88"/>
      <c r="AV53" s="88"/>
      <c r="AW53" s="88"/>
      <c r="AX53" s="88"/>
      <c r="AY53" s="88"/>
      <c r="AZ53" s="88"/>
      <c r="BA53" s="88"/>
      <c r="BB53" s="88"/>
      <c r="BC53" s="88"/>
      <c r="BD53" s="89"/>
    </row>
    <row r="54" s="4" customFormat="1" ht="32.4" customHeight="1">
      <c r="B54" s="90"/>
      <c r="C54" s="91" t="s">
        <v>65</v>
      </c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3">
        <f>ROUND(AG55,2)</f>
        <v>0</v>
      </c>
      <c r="AH54" s="93"/>
      <c r="AI54" s="93"/>
      <c r="AJ54" s="93"/>
      <c r="AK54" s="93"/>
      <c r="AL54" s="93"/>
      <c r="AM54" s="93"/>
      <c r="AN54" s="94">
        <f>SUM(AG54,AT54)</f>
        <v>0</v>
      </c>
      <c r="AO54" s="94"/>
      <c r="AP54" s="94"/>
      <c r="AQ54" s="95" t="s">
        <v>1</v>
      </c>
      <c r="AR54" s="96"/>
      <c r="AS54" s="97">
        <f>ROUND(AS55,2)</f>
        <v>0</v>
      </c>
      <c r="AT54" s="98">
        <f>ROUND(SUM(AV54:AW54),2)</f>
        <v>0</v>
      </c>
      <c r="AU54" s="99">
        <f>ROUND(AU55,5)</f>
        <v>0</v>
      </c>
      <c r="AV54" s="98">
        <f>ROUND(AZ54*L29,2)</f>
        <v>0</v>
      </c>
      <c r="AW54" s="98">
        <f>ROUND(BA54*L30,2)</f>
        <v>0</v>
      </c>
      <c r="AX54" s="98">
        <f>ROUND(BB54*L29,2)</f>
        <v>0</v>
      </c>
      <c r="AY54" s="98">
        <f>ROUND(BC54*L30,2)</f>
        <v>0</v>
      </c>
      <c r="AZ54" s="98">
        <f>ROUND(AZ55,2)</f>
        <v>0</v>
      </c>
      <c r="BA54" s="98">
        <f>ROUND(BA55,2)</f>
        <v>0</v>
      </c>
      <c r="BB54" s="98">
        <f>ROUND(BB55,2)</f>
        <v>0</v>
      </c>
      <c r="BC54" s="98">
        <f>ROUND(BC55,2)</f>
        <v>0</v>
      </c>
      <c r="BD54" s="100">
        <f>ROUND(BD55,2)</f>
        <v>0</v>
      </c>
      <c r="BS54" s="101" t="s">
        <v>66</v>
      </c>
      <c r="BT54" s="101" t="s">
        <v>67</v>
      </c>
      <c r="BU54" s="102" t="s">
        <v>68</v>
      </c>
      <c r="BV54" s="101" t="s">
        <v>69</v>
      </c>
      <c r="BW54" s="101" t="s">
        <v>5</v>
      </c>
      <c r="BX54" s="101" t="s">
        <v>70</v>
      </c>
      <c r="CL54" s="101" t="s">
        <v>1</v>
      </c>
    </row>
    <row r="55" s="5" customFormat="1" ht="16.5" customHeight="1">
      <c r="B55" s="103"/>
      <c r="C55" s="104"/>
      <c r="D55" s="105" t="s">
        <v>71</v>
      </c>
      <c r="E55" s="105"/>
      <c r="F55" s="105"/>
      <c r="G55" s="105"/>
      <c r="H55" s="105"/>
      <c r="I55" s="106"/>
      <c r="J55" s="105" t="s">
        <v>72</v>
      </c>
      <c r="K55" s="105"/>
      <c r="L55" s="105"/>
      <c r="M55" s="105"/>
      <c r="N55" s="105"/>
      <c r="O55" s="105"/>
      <c r="P55" s="105"/>
      <c r="Q55" s="105"/>
      <c r="R55" s="105"/>
      <c r="S55" s="105"/>
      <c r="T55" s="105"/>
      <c r="U55" s="105"/>
      <c r="V55" s="105"/>
      <c r="W55" s="105"/>
      <c r="X55" s="105"/>
      <c r="Y55" s="105"/>
      <c r="Z55" s="105"/>
      <c r="AA55" s="105"/>
      <c r="AB55" s="105"/>
      <c r="AC55" s="105"/>
      <c r="AD55" s="105"/>
      <c r="AE55" s="105"/>
      <c r="AF55" s="105"/>
      <c r="AG55" s="107">
        <f>ROUND(AG56+AG59+AG62+AG65+AG68+AG71+AG74,2)</f>
        <v>0</v>
      </c>
      <c r="AH55" s="106"/>
      <c r="AI55" s="106"/>
      <c r="AJ55" s="106"/>
      <c r="AK55" s="106"/>
      <c r="AL55" s="106"/>
      <c r="AM55" s="106"/>
      <c r="AN55" s="108">
        <f>SUM(AG55,AT55)</f>
        <v>0</v>
      </c>
      <c r="AO55" s="106"/>
      <c r="AP55" s="106"/>
      <c r="AQ55" s="109" t="s">
        <v>73</v>
      </c>
      <c r="AR55" s="110"/>
      <c r="AS55" s="111">
        <f>ROUND(AS56+AS59+AS62+AS65+AS68+AS71+AS74,2)</f>
        <v>0</v>
      </c>
      <c r="AT55" s="112">
        <f>ROUND(SUM(AV55:AW55),2)</f>
        <v>0</v>
      </c>
      <c r="AU55" s="113">
        <f>ROUND(AU56+AU59+AU62+AU65+AU68+AU71+AU74,5)</f>
        <v>0</v>
      </c>
      <c r="AV55" s="112">
        <f>ROUND(AZ55*L29,2)</f>
        <v>0</v>
      </c>
      <c r="AW55" s="112">
        <f>ROUND(BA55*L30,2)</f>
        <v>0</v>
      </c>
      <c r="AX55" s="112">
        <f>ROUND(BB55*L29,2)</f>
        <v>0</v>
      </c>
      <c r="AY55" s="112">
        <f>ROUND(BC55*L30,2)</f>
        <v>0</v>
      </c>
      <c r="AZ55" s="112">
        <f>ROUND(AZ56+AZ59+AZ62+AZ65+AZ68+AZ71+AZ74,2)</f>
        <v>0</v>
      </c>
      <c r="BA55" s="112">
        <f>ROUND(BA56+BA59+BA62+BA65+BA68+BA71+BA74,2)</f>
        <v>0</v>
      </c>
      <c r="BB55" s="112">
        <f>ROUND(BB56+BB59+BB62+BB65+BB68+BB71+BB74,2)</f>
        <v>0</v>
      </c>
      <c r="BC55" s="112">
        <f>ROUND(BC56+BC59+BC62+BC65+BC68+BC71+BC74,2)</f>
        <v>0</v>
      </c>
      <c r="BD55" s="114">
        <f>ROUND(BD56+BD59+BD62+BD65+BD68+BD71+BD74,2)</f>
        <v>0</v>
      </c>
      <c r="BS55" s="115" t="s">
        <v>66</v>
      </c>
      <c r="BT55" s="115" t="s">
        <v>74</v>
      </c>
      <c r="BU55" s="115" t="s">
        <v>68</v>
      </c>
      <c r="BV55" s="115" t="s">
        <v>69</v>
      </c>
      <c r="BW55" s="115" t="s">
        <v>75</v>
      </c>
      <c r="BX55" s="115" t="s">
        <v>5</v>
      </c>
      <c r="CL55" s="115" t="s">
        <v>1</v>
      </c>
      <c r="CM55" s="115" t="s">
        <v>76</v>
      </c>
    </row>
    <row r="56" s="6" customFormat="1" ht="16.5" customHeight="1">
      <c r="B56" s="116"/>
      <c r="C56" s="117"/>
      <c r="D56" s="117"/>
      <c r="E56" s="118" t="s">
        <v>77</v>
      </c>
      <c r="F56" s="118"/>
      <c r="G56" s="118"/>
      <c r="H56" s="118"/>
      <c r="I56" s="118"/>
      <c r="J56" s="117"/>
      <c r="K56" s="118" t="s">
        <v>78</v>
      </c>
      <c r="L56" s="118"/>
      <c r="M56" s="118"/>
      <c r="N56" s="118"/>
      <c r="O56" s="118"/>
      <c r="P56" s="118"/>
      <c r="Q56" s="118"/>
      <c r="R56" s="118"/>
      <c r="S56" s="118"/>
      <c r="T56" s="118"/>
      <c r="U56" s="118"/>
      <c r="V56" s="118"/>
      <c r="W56" s="118"/>
      <c r="X56" s="118"/>
      <c r="Y56" s="118"/>
      <c r="Z56" s="118"/>
      <c r="AA56" s="118"/>
      <c r="AB56" s="118"/>
      <c r="AC56" s="118"/>
      <c r="AD56" s="118"/>
      <c r="AE56" s="118"/>
      <c r="AF56" s="118"/>
      <c r="AG56" s="119">
        <f>ROUND(SUM(AG57:AG58),2)</f>
        <v>0</v>
      </c>
      <c r="AH56" s="117"/>
      <c r="AI56" s="117"/>
      <c r="AJ56" s="117"/>
      <c r="AK56" s="117"/>
      <c r="AL56" s="117"/>
      <c r="AM56" s="117"/>
      <c r="AN56" s="120">
        <f>SUM(AG56,AT56)</f>
        <v>0</v>
      </c>
      <c r="AO56" s="117"/>
      <c r="AP56" s="117"/>
      <c r="AQ56" s="121" t="s">
        <v>79</v>
      </c>
      <c r="AR56" s="122"/>
      <c r="AS56" s="123">
        <f>ROUND(SUM(AS57:AS58),2)</f>
        <v>0</v>
      </c>
      <c r="AT56" s="124">
        <f>ROUND(SUM(AV56:AW56),2)</f>
        <v>0</v>
      </c>
      <c r="AU56" s="125">
        <f>ROUND(SUM(AU57:AU58),5)</f>
        <v>0</v>
      </c>
      <c r="AV56" s="124">
        <f>ROUND(AZ56*L29,2)</f>
        <v>0</v>
      </c>
      <c r="AW56" s="124">
        <f>ROUND(BA56*L30,2)</f>
        <v>0</v>
      </c>
      <c r="AX56" s="124">
        <f>ROUND(BB56*L29,2)</f>
        <v>0</v>
      </c>
      <c r="AY56" s="124">
        <f>ROUND(BC56*L30,2)</f>
        <v>0</v>
      </c>
      <c r="AZ56" s="124">
        <f>ROUND(SUM(AZ57:AZ58),2)</f>
        <v>0</v>
      </c>
      <c r="BA56" s="124">
        <f>ROUND(SUM(BA57:BA58),2)</f>
        <v>0</v>
      </c>
      <c r="BB56" s="124">
        <f>ROUND(SUM(BB57:BB58),2)</f>
        <v>0</v>
      </c>
      <c r="BC56" s="124">
        <f>ROUND(SUM(BC57:BC58),2)</f>
        <v>0</v>
      </c>
      <c r="BD56" s="126">
        <f>ROUND(SUM(BD57:BD58),2)</f>
        <v>0</v>
      </c>
      <c r="BS56" s="127" t="s">
        <v>66</v>
      </c>
      <c r="BT56" s="127" t="s">
        <v>76</v>
      </c>
      <c r="BU56" s="127" t="s">
        <v>68</v>
      </c>
      <c r="BV56" s="127" t="s">
        <v>69</v>
      </c>
      <c r="BW56" s="127" t="s">
        <v>80</v>
      </c>
      <c r="BX56" s="127" t="s">
        <v>75</v>
      </c>
      <c r="CL56" s="127" t="s">
        <v>1</v>
      </c>
    </row>
    <row r="57" s="6" customFormat="1" ht="25.5" customHeight="1">
      <c r="A57" s="128" t="s">
        <v>81</v>
      </c>
      <c r="B57" s="116"/>
      <c r="C57" s="117"/>
      <c r="D57" s="117"/>
      <c r="E57" s="117"/>
      <c r="F57" s="118" t="s">
        <v>82</v>
      </c>
      <c r="G57" s="118"/>
      <c r="H57" s="118"/>
      <c r="I57" s="118"/>
      <c r="J57" s="118"/>
      <c r="K57" s="117"/>
      <c r="L57" s="118" t="s">
        <v>83</v>
      </c>
      <c r="M57" s="118"/>
      <c r="N57" s="118"/>
      <c r="O57" s="118"/>
      <c r="P57" s="118"/>
      <c r="Q57" s="118"/>
      <c r="R57" s="118"/>
      <c r="S57" s="118"/>
      <c r="T57" s="118"/>
      <c r="U57" s="118"/>
      <c r="V57" s="118"/>
      <c r="W57" s="118"/>
      <c r="X57" s="118"/>
      <c r="Y57" s="118"/>
      <c r="Z57" s="118"/>
      <c r="AA57" s="118"/>
      <c r="AB57" s="118"/>
      <c r="AC57" s="118"/>
      <c r="AD57" s="118"/>
      <c r="AE57" s="118"/>
      <c r="AF57" s="118"/>
      <c r="AG57" s="120">
        <f>'SO 1.1.1 - SOÚŽI'!J34</f>
        <v>0</v>
      </c>
      <c r="AH57" s="117"/>
      <c r="AI57" s="117"/>
      <c r="AJ57" s="117"/>
      <c r="AK57" s="117"/>
      <c r="AL57" s="117"/>
      <c r="AM57" s="117"/>
      <c r="AN57" s="120">
        <f>SUM(AG57,AT57)</f>
        <v>0</v>
      </c>
      <c r="AO57" s="117"/>
      <c r="AP57" s="117"/>
      <c r="AQ57" s="121" t="s">
        <v>79</v>
      </c>
      <c r="AR57" s="122"/>
      <c r="AS57" s="123">
        <v>0</v>
      </c>
      <c r="AT57" s="124">
        <f>ROUND(SUM(AV57:AW57),2)</f>
        <v>0</v>
      </c>
      <c r="AU57" s="125">
        <f>'SO 1.1.1 - SOÚŽI'!P92</f>
        <v>0</v>
      </c>
      <c r="AV57" s="124">
        <f>'SO 1.1.1 - SOÚŽI'!J37</f>
        <v>0</v>
      </c>
      <c r="AW57" s="124">
        <f>'SO 1.1.1 - SOÚŽI'!J38</f>
        <v>0</v>
      </c>
      <c r="AX57" s="124">
        <f>'SO 1.1.1 - SOÚŽI'!J39</f>
        <v>0</v>
      </c>
      <c r="AY57" s="124">
        <f>'SO 1.1.1 - SOÚŽI'!J40</f>
        <v>0</v>
      </c>
      <c r="AZ57" s="124">
        <f>'SO 1.1.1 - SOÚŽI'!F37</f>
        <v>0</v>
      </c>
      <c r="BA57" s="124">
        <f>'SO 1.1.1 - SOÚŽI'!F38</f>
        <v>0</v>
      </c>
      <c r="BB57" s="124">
        <f>'SO 1.1.1 - SOÚŽI'!F39</f>
        <v>0</v>
      </c>
      <c r="BC57" s="124">
        <f>'SO 1.1.1 - SOÚŽI'!F40</f>
        <v>0</v>
      </c>
      <c r="BD57" s="126">
        <f>'SO 1.1.1 - SOÚŽI'!F41</f>
        <v>0</v>
      </c>
      <c r="BT57" s="127" t="s">
        <v>84</v>
      </c>
      <c r="BV57" s="127" t="s">
        <v>69</v>
      </c>
      <c r="BW57" s="127" t="s">
        <v>85</v>
      </c>
      <c r="BX57" s="127" t="s">
        <v>80</v>
      </c>
      <c r="CL57" s="127" t="s">
        <v>1</v>
      </c>
    </row>
    <row r="58" s="6" customFormat="1" ht="25.5" customHeight="1">
      <c r="A58" s="128" t="s">
        <v>81</v>
      </c>
      <c r="B58" s="116"/>
      <c r="C58" s="117"/>
      <c r="D58" s="117"/>
      <c r="E58" s="117"/>
      <c r="F58" s="118" t="s">
        <v>86</v>
      </c>
      <c r="G58" s="118"/>
      <c r="H58" s="118"/>
      <c r="I58" s="118"/>
      <c r="J58" s="118"/>
      <c r="K58" s="117"/>
      <c r="L58" s="118" t="s">
        <v>87</v>
      </c>
      <c r="M58" s="118"/>
      <c r="N58" s="118"/>
      <c r="O58" s="118"/>
      <c r="P58" s="118"/>
      <c r="Q58" s="118"/>
      <c r="R58" s="118"/>
      <c r="S58" s="118"/>
      <c r="T58" s="118"/>
      <c r="U58" s="118"/>
      <c r="V58" s="118"/>
      <c r="W58" s="118"/>
      <c r="X58" s="118"/>
      <c r="Y58" s="118"/>
      <c r="Z58" s="118"/>
      <c r="AA58" s="118"/>
      <c r="AB58" s="118"/>
      <c r="AC58" s="118"/>
      <c r="AD58" s="118"/>
      <c r="AE58" s="118"/>
      <c r="AF58" s="118"/>
      <c r="AG58" s="120">
        <f>'SO 1.1.2 - ÚRS'!J34</f>
        <v>0</v>
      </c>
      <c r="AH58" s="117"/>
      <c r="AI58" s="117"/>
      <c r="AJ58" s="117"/>
      <c r="AK58" s="117"/>
      <c r="AL58" s="117"/>
      <c r="AM58" s="117"/>
      <c r="AN58" s="120">
        <f>SUM(AG58,AT58)</f>
        <v>0</v>
      </c>
      <c r="AO58" s="117"/>
      <c r="AP58" s="117"/>
      <c r="AQ58" s="121" t="s">
        <v>79</v>
      </c>
      <c r="AR58" s="122"/>
      <c r="AS58" s="123">
        <v>0</v>
      </c>
      <c r="AT58" s="124">
        <f>ROUND(SUM(AV58:AW58),2)</f>
        <v>0</v>
      </c>
      <c r="AU58" s="125">
        <f>'SO 1.1.2 - ÚRS'!P94</f>
        <v>0</v>
      </c>
      <c r="AV58" s="124">
        <f>'SO 1.1.2 - ÚRS'!J37</f>
        <v>0</v>
      </c>
      <c r="AW58" s="124">
        <f>'SO 1.1.2 - ÚRS'!J38</f>
        <v>0</v>
      </c>
      <c r="AX58" s="124">
        <f>'SO 1.1.2 - ÚRS'!J39</f>
        <v>0</v>
      </c>
      <c r="AY58" s="124">
        <f>'SO 1.1.2 - ÚRS'!J40</f>
        <v>0</v>
      </c>
      <c r="AZ58" s="124">
        <f>'SO 1.1.2 - ÚRS'!F37</f>
        <v>0</v>
      </c>
      <c r="BA58" s="124">
        <f>'SO 1.1.2 - ÚRS'!F38</f>
        <v>0</v>
      </c>
      <c r="BB58" s="124">
        <f>'SO 1.1.2 - ÚRS'!F39</f>
        <v>0</v>
      </c>
      <c r="BC58" s="124">
        <f>'SO 1.1.2 - ÚRS'!F40</f>
        <v>0</v>
      </c>
      <c r="BD58" s="126">
        <f>'SO 1.1.2 - ÚRS'!F41</f>
        <v>0</v>
      </c>
      <c r="BT58" s="127" t="s">
        <v>84</v>
      </c>
      <c r="BV58" s="127" t="s">
        <v>69</v>
      </c>
      <c r="BW58" s="127" t="s">
        <v>88</v>
      </c>
      <c r="BX58" s="127" t="s">
        <v>80</v>
      </c>
      <c r="CL58" s="127" t="s">
        <v>1</v>
      </c>
    </row>
    <row r="59" s="6" customFormat="1" ht="16.5" customHeight="1">
      <c r="B59" s="116"/>
      <c r="C59" s="117"/>
      <c r="D59" s="117"/>
      <c r="E59" s="118" t="s">
        <v>89</v>
      </c>
      <c r="F59" s="118"/>
      <c r="G59" s="118"/>
      <c r="H59" s="118"/>
      <c r="I59" s="118"/>
      <c r="J59" s="117"/>
      <c r="K59" s="118" t="s">
        <v>90</v>
      </c>
      <c r="L59" s="118"/>
      <c r="M59" s="118"/>
      <c r="N59" s="118"/>
      <c r="O59" s="118"/>
      <c r="P59" s="118"/>
      <c r="Q59" s="118"/>
      <c r="R59" s="118"/>
      <c r="S59" s="118"/>
      <c r="T59" s="118"/>
      <c r="U59" s="118"/>
      <c r="V59" s="118"/>
      <c r="W59" s="118"/>
      <c r="X59" s="118"/>
      <c r="Y59" s="118"/>
      <c r="Z59" s="118"/>
      <c r="AA59" s="118"/>
      <c r="AB59" s="118"/>
      <c r="AC59" s="118"/>
      <c r="AD59" s="118"/>
      <c r="AE59" s="118"/>
      <c r="AF59" s="118"/>
      <c r="AG59" s="119">
        <f>ROUND(SUM(AG60:AG61),2)</f>
        <v>0</v>
      </c>
      <c r="AH59" s="117"/>
      <c r="AI59" s="117"/>
      <c r="AJ59" s="117"/>
      <c r="AK59" s="117"/>
      <c r="AL59" s="117"/>
      <c r="AM59" s="117"/>
      <c r="AN59" s="120">
        <f>SUM(AG59,AT59)</f>
        <v>0</v>
      </c>
      <c r="AO59" s="117"/>
      <c r="AP59" s="117"/>
      <c r="AQ59" s="121" t="s">
        <v>79</v>
      </c>
      <c r="AR59" s="122"/>
      <c r="AS59" s="123">
        <f>ROUND(SUM(AS60:AS61),2)</f>
        <v>0</v>
      </c>
      <c r="AT59" s="124">
        <f>ROUND(SUM(AV59:AW59),2)</f>
        <v>0</v>
      </c>
      <c r="AU59" s="125">
        <f>ROUND(SUM(AU60:AU61),5)</f>
        <v>0</v>
      </c>
      <c r="AV59" s="124">
        <f>ROUND(AZ59*L29,2)</f>
        <v>0</v>
      </c>
      <c r="AW59" s="124">
        <f>ROUND(BA59*L30,2)</f>
        <v>0</v>
      </c>
      <c r="AX59" s="124">
        <f>ROUND(BB59*L29,2)</f>
        <v>0</v>
      </c>
      <c r="AY59" s="124">
        <f>ROUND(BC59*L30,2)</f>
        <v>0</v>
      </c>
      <c r="AZ59" s="124">
        <f>ROUND(SUM(AZ60:AZ61),2)</f>
        <v>0</v>
      </c>
      <c r="BA59" s="124">
        <f>ROUND(SUM(BA60:BA61),2)</f>
        <v>0</v>
      </c>
      <c r="BB59" s="124">
        <f>ROUND(SUM(BB60:BB61),2)</f>
        <v>0</v>
      </c>
      <c r="BC59" s="124">
        <f>ROUND(SUM(BC60:BC61),2)</f>
        <v>0</v>
      </c>
      <c r="BD59" s="126">
        <f>ROUND(SUM(BD60:BD61),2)</f>
        <v>0</v>
      </c>
      <c r="BS59" s="127" t="s">
        <v>66</v>
      </c>
      <c r="BT59" s="127" t="s">
        <v>76</v>
      </c>
      <c r="BU59" s="127" t="s">
        <v>68</v>
      </c>
      <c r="BV59" s="127" t="s">
        <v>69</v>
      </c>
      <c r="BW59" s="127" t="s">
        <v>91</v>
      </c>
      <c r="BX59" s="127" t="s">
        <v>75</v>
      </c>
      <c r="CL59" s="127" t="s">
        <v>1</v>
      </c>
    </row>
    <row r="60" s="6" customFormat="1" ht="25.5" customHeight="1">
      <c r="A60" s="128" t="s">
        <v>81</v>
      </c>
      <c r="B60" s="116"/>
      <c r="C60" s="117"/>
      <c r="D60" s="117"/>
      <c r="E60" s="117"/>
      <c r="F60" s="118" t="s">
        <v>92</v>
      </c>
      <c r="G60" s="118"/>
      <c r="H60" s="118"/>
      <c r="I60" s="118"/>
      <c r="J60" s="118"/>
      <c r="K60" s="117"/>
      <c r="L60" s="118" t="s">
        <v>83</v>
      </c>
      <c r="M60" s="118"/>
      <c r="N60" s="118"/>
      <c r="O60" s="118"/>
      <c r="P60" s="118"/>
      <c r="Q60" s="118"/>
      <c r="R60" s="118"/>
      <c r="S60" s="118"/>
      <c r="T60" s="118"/>
      <c r="U60" s="118"/>
      <c r="V60" s="118"/>
      <c r="W60" s="118"/>
      <c r="X60" s="118"/>
      <c r="Y60" s="118"/>
      <c r="Z60" s="118"/>
      <c r="AA60" s="118"/>
      <c r="AB60" s="118"/>
      <c r="AC60" s="118"/>
      <c r="AD60" s="118"/>
      <c r="AE60" s="118"/>
      <c r="AF60" s="118"/>
      <c r="AG60" s="120">
        <f>'SO 1.2.1 - SOÚŽI'!J34</f>
        <v>0</v>
      </c>
      <c r="AH60" s="117"/>
      <c r="AI60" s="117"/>
      <c r="AJ60" s="117"/>
      <c r="AK60" s="117"/>
      <c r="AL60" s="117"/>
      <c r="AM60" s="117"/>
      <c r="AN60" s="120">
        <f>SUM(AG60,AT60)</f>
        <v>0</v>
      </c>
      <c r="AO60" s="117"/>
      <c r="AP60" s="117"/>
      <c r="AQ60" s="121" t="s">
        <v>79</v>
      </c>
      <c r="AR60" s="122"/>
      <c r="AS60" s="123">
        <v>0</v>
      </c>
      <c r="AT60" s="124">
        <f>ROUND(SUM(AV60:AW60),2)</f>
        <v>0</v>
      </c>
      <c r="AU60" s="125">
        <f>'SO 1.2.1 - SOÚŽI'!P92</f>
        <v>0</v>
      </c>
      <c r="AV60" s="124">
        <f>'SO 1.2.1 - SOÚŽI'!J37</f>
        <v>0</v>
      </c>
      <c r="AW60" s="124">
        <f>'SO 1.2.1 - SOÚŽI'!J38</f>
        <v>0</v>
      </c>
      <c r="AX60" s="124">
        <f>'SO 1.2.1 - SOÚŽI'!J39</f>
        <v>0</v>
      </c>
      <c r="AY60" s="124">
        <f>'SO 1.2.1 - SOÚŽI'!J40</f>
        <v>0</v>
      </c>
      <c r="AZ60" s="124">
        <f>'SO 1.2.1 - SOÚŽI'!F37</f>
        <v>0</v>
      </c>
      <c r="BA60" s="124">
        <f>'SO 1.2.1 - SOÚŽI'!F38</f>
        <v>0</v>
      </c>
      <c r="BB60" s="124">
        <f>'SO 1.2.1 - SOÚŽI'!F39</f>
        <v>0</v>
      </c>
      <c r="BC60" s="124">
        <f>'SO 1.2.1 - SOÚŽI'!F40</f>
        <v>0</v>
      </c>
      <c r="BD60" s="126">
        <f>'SO 1.2.1 - SOÚŽI'!F41</f>
        <v>0</v>
      </c>
      <c r="BT60" s="127" t="s">
        <v>84</v>
      </c>
      <c r="BV60" s="127" t="s">
        <v>69</v>
      </c>
      <c r="BW60" s="127" t="s">
        <v>93</v>
      </c>
      <c r="BX60" s="127" t="s">
        <v>91</v>
      </c>
      <c r="CL60" s="127" t="s">
        <v>1</v>
      </c>
    </row>
    <row r="61" s="6" customFormat="1" ht="25.5" customHeight="1">
      <c r="A61" s="128" t="s">
        <v>81</v>
      </c>
      <c r="B61" s="116"/>
      <c r="C61" s="117"/>
      <c r="D61" s="117"/>
      <c r="E61" s="117"/>
      <c r="F61" s="118" t="s">
        <v>94</v>
      </c>
      <c r="G61" s="118"/>
      <c r="H61" s="118"/>
      <c r="I61" s="118"/>
      <c r="J61" s="118"/>
      <c r="K61" s="117"/>
      <c r="L61" s="118" t="s">
        <v>87</v>
      </c>
      <c r="M61" s="118"/>
      <c r="N61" s="118"/>
      <c r="O61" s="118"/>
      <c r="P61" s="118"/>
      <c r="Q61" s="118"/>
      <c r="R61" s="118"/>
      <c r="S61" s="118"/>
      <c r="T61" s="118"/>
      <c r="U61" s="118"/>
      <c r="V61" s="118"/>
      <c r="W61" s="118"/>
      <c r="X61" s="118"/>
      <c r="Y61" s="118"/>
      <c r="Z61" s="118"/>
      <c r="AA61" s="118"/>
      <c r="AB61" s="118"/>
      <c r="AC61" s="118"/>
      <c r="AD61" s="118"/>
      <c r="AE61" s="118"/>
      <c r="AF61" s="118"/>
      <c r="AG61" s="120">
        <f>'SO 1.2.2 - ÚRS'!J34</f>
        <v>0</v>
      </c>
      <c r="AH61" s="117"/>
      <c r="AI61" s="117"/>
      <c r="AJ61" s="117"/>
      <c r="AK61" s="117"/>
      <c r="AL61" s="117"/>
      <c r="AM61" s="117"/>
      <c r="AN61" s="120">
        <f>SUM(AG61,AT61)</f>
        <v>0</v>
      </c>
      <c r="AO61" s="117"/>
      <c r="AP61" s="117"/>
      <c r="AQ61" s="121" t="s">
        <v>79</v>
      </c>
      <c r="AR61" s="122"/>
      <c r="AS61" s="123">
        <v>0</v>
      </c>
      <c r="AT61" s="124">
        <f>ROUND(SUM(AV61:AW61),2)</f>
        <v>0</v>
      </c>
      <c r="AU61" s="125">
        <f>'SO 1.2.2 - ÚRS'!P94</f>
        <v>0</v>
      </c>
      <c r="AV61" s="124">
        <f>'SO 1.2.2 - ÚRS'!J37</f>
        <v>0</v>
      </c>
      <c r="AW61" s="124">
        <f>'SO 1.2.2 - ÚRS'!J38</f>
        <v>0</v>
      </c>
      <c r="AX61" s="124">
        <f>'SO 1.2.2 - ÚRS'!J39</f>
        <v>0</v>
      </c>
      <c r="AY61" s="124">
        <f>'SO 1.2.2 - ÚRS'!J40</f>
        <v>0</v>
      </c>
      <c r="AZ61" s="124">
        <f>'SO 1.2.2 - ÚRS'!F37</f>
        <v>0</v>
      </c>
      <c r="BA61" s="124">
        <f>'SO 1.2.2 - ÚRS'!F38</f>
        <v>0</v>
      </c>
      <c r="BB61" s="124">
        <f>'SO 1.2.2 - ÚRS'!F39</f>
        <v>0</v>
      </c>
      <c r="BC61" s="124">
        <f>'SO 1.2.2 - ÚRS'!F40</f>
        <v>0</v>
      </c>
      <c r="BD61" s="126">
        <f>'SO 1.2.2 - ÚRS'!F41</f>
        <v>0</v>
      </c>
      <c r="BT61" s="127" t="s">
        <v>84</v>
      </c>
      <c r="BV61" s="127" t="s">
        <v>69</v>
      </c>
      <c r="BW61" s="127" t="s">
        <v>95</v>
      </c>
      <c r="BX61" s="127" t="s">
        <v>91</v>
      </c>
      <c r="CL61" s="127" t="s">
        <v>1</v>
      </c>
    </row>
    <row r="62" s="6" customFormat="1" ht="16.5" customHeight="1">
      <c r="B62" s="116"/>
      <c r="C62" s="117"/>
      <c r="D62" s="117"/>
      <c r="E62" s="118" t="s">
        <v>96</v>
      </c>
      <c r="F62" s="118"/>
      <c r="G62" s="118"/>
      <c r="H62" s="118"/>
      <c r="I62" s="118"/>
      <c r="J62" s="117"/>
      <c r="K62" s="118" t="s">
        <v>97</v>
      </c>
      <c r="L62" s="118"/>
      <c r="M62" s="118"/>
      <c r="N62" s="118"/>
      <c r="O62" s="118"/>
      <c r="P62" s="118"/>
      <c r="Q62" s="118"/>
      <c r="R62" s="118"/>
      <c r="S62" s="118"/>
      <c r="T62" s="118"/>
      <c r="U62" s="118"/>
      <c r="V62" s="118"/>
      <c r="W62" s="118"/>
      <c r="X62" s="118"/>
      <c r="Y62" s="118"/>
      <c r="Z62" s="118"/>
      <c r="AA62" s="118"/>
      <c r="AB62" s="118"/>
      <c r="AC62" s="118"/>
      <c r="AD62" s="118"/>
      <c r="AE62" s="118"/>
      <c r="AF62" s="118"/>
      <c r="AG62" s="119">
        <f>ROUND(SUM(AG63:AG64),2)</f>
        <v>0</v>
      </c>
      <c r="AH62" s="117"/>
      <c r="AI62" s="117"/>
      <c r="AJ62" s="117"/>
      <c r="AK62" s="117"/>
      <c r="AL62" s="117"/>
      <c r="AM62" s="117"/>
      <c r="AN62" s="120">
        <f>SUM(AG62,AT62)</f>
        <v>0</v>
      </c>
      <c r="AO62" s="117"/>
      <c r="AP62" s="117"/>
      <c r="AQ62" s="121" t="s">
        <v>79</v>
      </c>
      <c r="AR62" s="122"/>
      <c r="AS62" s="123">
        <f>ROUND(SUM(AS63:AS64),2)</f>
        <v>0</v>
      </c>
      <c r="AT62" s="124">
        <f>ROUND(SUM(AV62:AW62),2)</f>
        <v>0</v>
      </c>
      <c r="AU62" s="125">
        <f>ROUND(SUM(AU63:AU64),5)</f>
        <v>0</v>
      </c>
      <c r="AV62" s="124">
        <f>ROUND(AZ62*L29,2)</f>
        <v>0</v>
      </c>
      <c r="AW62" s="124">
        <f>ROUND(BA62*L30,2)</f>
        <v>0</v>
      </c>
      <c r="AX62" s="124">
        <f>ROUND(BB62*L29,2)</f>
        <v>0</v>
      </c>
      <c r="AY62" s="124">
        <f>ROUND(BC62*L30,2)</f>
        <v>0</v>
      </c>
      <c r="AZ62" s="124">
        <f>ROUND(SUM(AZ63:AZ64),2)</f>
        <v>0</v>
      </c>
      <c r="BA62" s="124">
        <f>ROUND(SUM(BA63:BA64),2)</f>
        <v>0</v>
      </c>
      <c r="BB62" s="124">
        <f>ROUND(SUM(BB63:BB64),2)</f>
        <v>0</v>
      </c>
      <c r="BC62" s="124">
        <f>ROUND(SUM(BC63:BC64),2)</f>
        <v>0</v>
      </c>
      <c r="BD62" s="126">
        <f>ROUND(SUM(BD63:BD64),2)</f>
        <v>0</v>
      </c>
      <c r="BS62" s="127" t="s">
        <v>66</v>
      </c>
      <c r="BT62" s="127" t="s">
        <v>76</v>
      </c>
      <c r="BU62" s="127" t="s">
        <v>68</v>
      </c>
      <c r="BV62" s="127" t="s">
        <v>69</v>
      </c>
      <c r="BW62" s="127" t="s">
        <v>98</v>
      </c>
      <c r="BX62" s="127" t="s">
        <v>75</v>
      </c>
      <c r="CL62" s="127" t="s">
        <v>1</v>
      </c>
    </row>
    <row r="63" s="6" customFormat="1" ht="25.5" customHeight="1">
      <c r="A63" s="128" t="s">
        <v>81</v>
      </c>
      <c r="B63" s="116"/>
      <c r="C63" s="117"/>
      <c r="D63" s="117"/>
      <c r="E63" s="117"/>
      <c r="F63" s="118" t="s">
        <v>99</v>
      </c>
      <c r="G63" s="118"/>
      <c r="H63" s="118"/>
      <c r="I63" s="118"/>
      <c r="J63" s="118"/>
      <c r="K63" s="117"/>
      <c r="L63" s="118" t="s">
        <v>83</v>
      </c>
      <c r="M63" s="118"/>
      <c r="N63" s="118"/>
      <c r="O63" s="118"/>
      <c r="P63" s="118"/>
      <c r="Q63" s="118"/>
      <c r="R63" s="118"/>
      <c r="S63" s="118"/>
      <c r="T63" s="118"/>
      <c r="U63" s="118"/>
      <c r="V63" s="118"/>
      <c r="W63" s="118"/>
      <c r="X63" s="118"/>
      <c r="Y63" s="118"/>
      <c r="Z63" s="118"/>
      <c r="AA63" s="118"/>
      <c r="AB63" s="118"/>
      <c r="AC63" s="118"/>
      <c r="AD63" s="118"/>
      <c r="AE63" s="118"/>
      <c r="AF63" s="118"/>
      <c r="AG63" s="120">
        <f>'SO 1.3.1 - SOÚŽI'!J34</f>
        <v>0</v>
      </c>
      <c r="AH63" s="117"/>
      <c r="AI63" s="117"/>
      <c r="AJ63" s="117"/>
      <c r="AK63" s="117"/>
      <c r="AL63" s="117"/>
      <c r="AM63" s="117"/>
      <c r="AN63" s="120">
        <f>SUM(AG63,AT63)</f>
        <v>0</v>
      </c>
      <c r="AO63" s="117"/>
      <c r="AP63" s="117"/>
      <c r="AQ63" s="121" t="s">
        <v>79</v>
      </c>
      <c r="AR63" s="122"/>
      <c r="AS63" s="123">
        <v>0</v>
      </c>
      <c r="AT63" s="124">
        <f>ROUND(SUM(AV63:AW63),2)</f>
        <v>0</v>
      </c>
      <c r="AU63" s="125">
        <f>'SO 1.3.1 - SOÚŽI'!P92</f>
        <v>0</v>
      </c>
      <c r="AV63" s="124">
        <f>'SO 1.3.1 - SOÚŽI'!J37</f>
        <v>0</v>
      </c>
      <c r="AW63" s="124">
        <f>'SO 1.3.1 - SOÚŽI'!J38</f>
        <v>0</v>
      </c>
      <c r="AX63" s="124">
        <f>'SO 1.3.1 - SOÚŽI'!J39</f>
        <v>0</v>
      </c>
      <c r="AY63" s="124">
        <f>'SO 1.3.1 - SOÚŽI'!J40</f>
        <v>0</v>
      </c>
      <c r="AZ63" s="124">
        <f>'SO 1.3.1 - SOÚŽI'!F37</f>
        <v>0</v>
      </c>
      <c r="BA63" s="124">
        <f>'SO 1.3.1 - SOÚŽI'!F38</f>
        <v>0</v>
      </c>
      <c r="BB63" s="124">
        <f>'SO 1.3.1 - SOÚŽI'!F39</f>
        <v>0</v>
      </c>
      <c r="BC63" s="124">
        <f>'SO 1.3.1 - SOÚŽI'!F40</f>
        <v>0</v>
      </c>
      <c r="BD63" s="126">
        <f>'SO 1.3.1 - SOÚŽI'!F41</f>
        <v>0</v>
      </c>
      <c r="BT63" s="127" t="s">
        <v>84</v>
      </c>
      <c r="BV63" s="127" t="s">
        <v>69</v>
      </c>
      <c r="BW63" s="127" t="s">
        <v>100</v>
      </c>
      <c r="BX63" s="127" t="s">
        <v>98</v>
      </c>
      <c r="CL63" s="127" t="s">
        <v>1</v>
      </c>
    </row>
    <row r="64" s="6" customFormat="1" ht="25.5" customHeight="1">
      <c r="A64" s="128" t="s">
        <v>81</v>
      </c>
      <c r="B64" s="116"/>
      <c r="C64" s="117"/>
      <c r="D64" s="117"/>
      <c r="E64" s="117"/>
      <c r="F64" s="118" t="s">
        <v>101</v>
      </c>
      <c r="G64" s="118"/>
      <c r="H64" s="118"/>
      <c r="I64" s="118"/>
      <c r="J64" s="118"/>
      <c r="K64" s="117"/>
      <c r="L64" s="118" t="s">
        <v>87</v>
      </c>
      <c r="M64" s="118"/>
      <c r="N64" s="118"/>
      <c r="O64" s="118"/>
      <c r="P64" s="118"/>
      <c r="Q64" s="118"/>
      <c r="R64" s="118"/>
      <c r="S64" s="118"/>
      <c r="T64" s="118"/>
      <c r="U64" s="118"/>
      <c r="V64" s="118"/>
      <c r="W64" s="118"/>
      <c r="X64" s="118"/>
      <c r="Y64" s="118"/>
      <c r="Z64" s="118"/>
      <c r="AA64" s="118"/>
      <c r="AB64" s="118"/>
      <c r="AC64" s="118"/>
      <c r="AD64" s="118"/>
      <c r="AE64" s="118"/>
      <c r="AF64" s="118"/>
      <c r="AG64" s="120">
        <f>'SO 1.3.2 - ÚRS'!J34</f>
        <v>0</v>
      </c>
      <c r="AH64" s="117"/>
      <c r="AI64" s="117"/>
      <c r="AJ64" s="117"/>
      <c r="AK64" s="117"/>
      <c r="AL64" s="117"/>
      <c r="AM64" s="117"/>
      <c r="AN64" s="120">
        <f>SUM(AG64,AT64)</f>
        <v>0</v>
      </c>
      <c r="AO64" s="117"/>
      <c r="AP64" s="117"/>
      <c r="AQ64" s="121" t="s">
        <v>79</v>
      </c>
      <c r="AR64" s="122"/>
      <c r="AS64" s="123">
        <v>0</v>
      </c>
      <c r="AT64" s="124">
        <f>ROUND(SUM(AV64:AW64),2)</f>
        <v>0</v>
      </c>
      <c r="AU64" s="125">
        <f>'SO 1.3.2 - ÚRS'!P94</f>
        <v>0</v>
      </c>
      <c r="AV64" s="124">
        <f>'SO 1.3.2 - ÚRS'!J37</f>
        <v>0</v>
      </c>
      <c r="AW64" s="124">
        <f>'SO 1.3.2 - ÚRS'!J38</f>
        <v>0</v>
      </c>
      <c r="AX64" s="124">
        <f>'SO 1.3.2 - ÚRS'!J39</f>
        <v>0</v>
      </c>
      <c r="AY64" s="124">
        <f>'SO 1.3.2 - ÚRS'!J40</f>
        <v>0</v>
      </c>
      <c r="AZ64" s="124">
        <f>'SO 1.3.2 - ÚRS'!F37</f>
        <v>0</v>
      </c>
      <c r="BA64" s="124">
        <f>'SO 1.3.2 - ÚRS'!F38</f>
        <v>0</v>
      </c>
      <c r="BB64" s="124">
        <f>'SO 1.3.2 - ÚRS'!F39</f>
        <v>0</v>
      </c>
      <c r="BC64" s="124">
        <f>'SO 1.3.2 - ÚRS'!F40</f>
        <v>0</v>
      </c>
      <c r="BD64" s="126">
        <f>'SO 1.3.2 - ÚRS'!F41</f>
        <v>0</v>
      </c>
      <c r="BT64" s="127" t="s">
        <v>84</v>
      </c>
      <c r="BV64" s="127" t="s">
        <v>69</v>
      </c>
      <c r="BW64" s="127" t="s">
        <v>102</v>
      </c>
      <c r="BX64" s="127" t="s">
        <v>98</v>
      </c>
      <c r="CL64" s="127" t="s">
        <v>1</v>
      </c>
    </row>
    <row r="65" s="6" customFormat="1" ht="16.5" customHeight="1">
      <c r="B65" s="116"/>
      <c r="C65" s="117"/>
      <c r="D65" s="117"/>
      <c r="E65" s="118" t="s">
        <v>103</v>
      </c>
      <c r="F65" s="118"/>
      <c r="G65" s="118"/>
      <c r="H65" s="118"/>
      <c r="I65" s="118"/>
      <c r="J65" s="117"/>
      <c r="K65" s="118" t="s">
        <v>104</v>
      </c>
      <c r="L65" s="118"/>
      <c r="M65" s="118"/>
      <c r="N65" s="118"/>
      <c r="O65" s="118"/>
      <c r="P65" s="118"/>
      <c r="Q65" s="118"/>
      <c r="R65" s="118"/>
      <c r="S65" s="118"/>
      <c r="T65" s="118"/>
      <c r="U65" s="118"/>
      <c r="V65" s="118"/>
      <c r="W65" s="118"/>
      <c r="X65" s="118"/>
      <c r="Y65" s="118"/>
      <c r="Z65" s="118"/>
      <c r="AA65" s="118"/>
      <c r="AB65" s="118"/>
      <c r="AC65" s="118"/>
      <c r="AD65" s="118"/>
      <c r="AE65" s="118"/>
      <c r="AF65" s="118"/>
      <c r="AG65" s="119">
        <f>ROUND(SUM(AG66:AG67),2)</f>
        <v>0</v>
      </c>
      <c r="AH65" s="117"/>
      <c r="AI65" s="117"/>
      <c r="AJ65" s="117"/>
      <c r="AK65" s="117"/>
      <c r="AL65" s="117"/>
      <c r="AM65" s="117"/>
      <c r="AN65" s="120">
        <f>SUM(AG65,AT65)</f>
        <v>0</v>
      </c>
      <c r="AO65" s="117"/>
      <c r="AP65" s="117"/>
      <c r="AQ65" s="121" t="s">
        <v>79</v>
      </c>
      <c r="AR65" s="122"/>
      <c r="AS65" s="123">
        <f>ROUND(SUM(AS66:AS67),2)</f>
        <v>0</v>
      </c>
      <c r="AT65" s="124">
        <f>ROUND(SUM(AV65:AW65),2)</f>
        <v>0</v>
      </c>
      <c r="AU65" s="125">
        <f>ROUND(SUM(AU66:AU67),5)</f>
        <v>0</v>
      </c>
      <c r="AV65" s="124">
        <f>ROUND(AZ65*L29,2)</f>
        <v>0</v>
      </c>
      <c r="AW65" s="124">
        <f>ROUND(BA65*L30,2)</f>
        <v>0</v>
      </c>
      <c r="AX65" s="124">
        <f>ROUND(BB65*L29,2)</f>
        <v>0</v>
      </c>
      <c r="AY65" s="124">
        <f>ROUND(BC65*L30,2)</f>
        <v>0</v>
      </c>
      <c r="AZ65" s="124">
        <f>ROUND(SUM(AZ66:AZ67),2)</f>
        <v>0</v>
      </c>
      <c r="BA65" s="124">
        <f>ROUND(SUM(BA66:BA67),2)</f>
        <v>0</v>
      </c>
      <c r="BB65" s="124">
        <f>ROUND(SUM(BB66:BB67),2)</f>
        <v>0</v>
      </c>
      <c r="BC65" s="124">
        <f>ROUND(SUM(BC66:BC67),2)</f>
        <v>0</v>
      </c>
      <c r="BD65" s="126">
        <f>ROUND(SUM(BD66:BD67),2)</f>
        <v>0</v>
      </c>
      <c r="BS65" s="127" t="s">
        <v>66</v>
      </c>
      <c r="BT65" s="127" t="s">
        <v>76</v>
      </c>
      <c r="BU65" s="127" t="s">
        <v>68</v>
      </c>
      <c r="BV65" s="127" t="s">
        <v>69</v>
      </c>
      <c r="BW65" s="127" t="s">
        <v>105</v>
      </c>
      <c r="BX65" s="127" t="s">
        <v>75</v>
      </c>
      <c r="CL65" s="127" t="s">
        <v>1</v>
      </c>
    </row>
    <row r="66" s="6" customFormat="1" ht="25.5" customHeight="1">
      <c r="A66" s="128" t="s">
        <v>81</v>
      </c>
      <c r="B66" s="116"/>
      <c r="C66" s="117"/>
      <c r="D66" s="117"/>
      <c r="E66" s="117"/>
      <c r="F66" s="118" t="s">
        <v>106</v>
      </c>
      <c r="G66" s="118"/>
      <c r="H66" s="118"/>
      <c r="I66" s="118"/>
      <c r="J66" s="118"/>
      <c r="K66" s="117"/>
      <c r="L66" s="118" t="s">
        <v>83</v>
      </c>
      <c r="M66" s="118"/>
      <c r="N66" s="118"/>
      <c r="O66" s="118"/>
      <c r="P66" s="118"/>
      <c r="Q66" s="118"/>
      <c r="R66" s="118"/>
      <c r="S66" s="118"/>
      <c r="T66" s="118"/>
      <c r="U66" s="118"/>
      <c r="V66" s="118"/>
      <c r="W66" s="118"/>
      <c r="X66" s="118"/>
      <c r="Y66" s="118"/>
      <c r="Z66" s="118"/>
      <c r="AA66" s="118"/>
      <c r="AB66" s="118"/>
      <c r="AC66" s="118"/>
      <c r="AD66" s="118"/>
      <c r="AE66" s="118"/>
      <c r="AF66" s="118"/>
      <c r="AG66" s="120">
        <f>'SO 1.5.1 - SOÚŽI'!J34</f>
        <v>0</v>
      </c>
      <c r="AH66" s="117"/>
      <c r="AI66" s="117"/>
      <c r="AJ66" s="117"/>
      <c r="AK66" s="117"/>
      <c r="AL66" s="117"/>
      <c r="AM66" s="117"/>
      <c r="AN66" s="120">
        <f>SUM(AG66,AT66)</f>
        <v>0</v>
      </c>
      <c r="AO66" s="117"/>
      <c r="AP66" s="117"/>
      <c r="AQ66" s="121" t="s">
        <v>79</v>
      </c>
      <c r="AR66" s="122"/>
      <c r="AS66" s="123">
        <v>0</v>
      </c>
      <c r="AT66" s="124">
        <f>ROUND(SUM(AV66:AW66),2)</f>
        <v>0</v>
      </c>
      <c r="AU66" s="125">
        <f>'SO 1.5.1 - SOÚŽI'!P92</f>
        <v>0</v>
      </c>
      <c r="AV66" s="124">
        <f>'SO 1.5.1 - SOÚŽI'!J37</f>
        <v>0</v>
      </c>
      <c r="AW66" s="124">
        <f>'SO 1.5.1 - SOÚŽI'!J38</f>
        <v>0</v>
      </c>
      <c r="AX66" s="124">
        <f>'SO 1.5.1 - SOÚŽI'!J39</f>
        <v>0</v>
      </c>
      <c r="AY66" s="124">
        <f>'SO 1.5.1 - SOÚŽI'!J40</f>
        <v>0</v>
      </c>
      <c r="AZ66" s="124">
        <f>'SO 1.5.1 - SOÚŽI'!F37</f>
        <v>0</v>
      </c>
      <c r="BA66" s="124">
        <f>'SO 1.5.1 - SOÚŽI'!F38</f>
        <v>0</v>
      </c>
      <c r="BB66" s="124">
        <f>'SO 1.5.1 - SOÚŽI'!F39</f>
        <v>0</v>
      </c>
      <c r="BC66" s="124">
        <f>'SO 1.5.1 - SOÚŽI'!F40</f>
        <v>0</v>
      </c>
      <c r="BD66" s="126">
        <f>'SO 1.5.1 - SOÚŽI'!F41</f>
        <v>0</v>
      </c>
      <c r="BT66" s="127" t="s">
        <v>84</v>
      </c>
      <c r="BV66" s="127" t="s">
        <v>69</v>
      </c>
      <c r="BW66" s="127" t="s">
        <v>107</v>
      </c>
      <c r="BX66" s="127" t="s">
        <v>105</v>
      </c>
      <c r="CL66" s="127" t="s">
        <v>1</v>
      </c>
    </row>
    <row r="67" s="6" customFormat="1" ht="25.5" customHeight="1">
      <c r="A67" s="128" t="s">
        <v>81</v>
      </c>
      <c r="B67" s="116"/>
      <c r="C67" s="117"/>
      <c r="D67" s="117"/>
      <c r="E67" s="117"/>
      <c r="F67" s="118" t="s">
        <v>108</v>
      </c>
      <c r="G67" s="118"/>
      <c r="H67" s="118"/>
      <c r="I67" s="118"/>
      <c r="J67" s="118"/>
      <c r="K67" s="117"/>
      <c r="L67" s="118" t="s">
        <v>87</v>
      </c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  <c r="Y67" s="118"/>
      <c r="Z67" s="118"/>
      <c r="AA67" s="118"/>
      <c r="AB67" s="118"/>
      <c r="AC67" s="118"/>
      <c r="AD67" s="118"/>
      <c r="AE67" s="118"/>
      <c r="AF67" s="118"/>
      <c r="AG67" s="120">
        <f>'SO 1.5.2 - ÚRS'!J34</f>
        <v>0</v>
      </c>
      <c r="AH67" s="117"/>
      <c r="AI67" s="117"/>
      <c r="AJ67" s="117"/>
      <c r="AK67" s="117"/>
      <c r="AL67" s="117"/>
      <c r="AM67" s="117"/>
      <c r="AN67" s="120">
        <f>SUM(AG67,AT67)</f>
        <v>0</v>
      </c>
      <c r="AO67" s="117"/>
      <c r="AP67" s="117"/>
      <c r="AQ67" s="121" t="s">
        <v>79</v>
      </c>
      <c r="AR67" s="122"/>
      <c r="AS67" s="123">
        <v>0</v>
      </c>
      <c r="AT67" s="124">
        <f>ROUND(SUM(AV67:AW67),2)</f>
        <v>0</v>
      </c>
      <c r="AU67" s="125">
        <f>'SO 1.5.2 - ÚRS'!P94</f>
        <v>0</v>
      </c>
      <c r="AV67" s="124">
        <f>'SO 1.5.2 - ÚRS'!J37</f>
        <v>0</v>
      </c>
      <c r="AW67" s="124">
        <f>'SO 1.5.2 - ÚRS'!J38</f>
        <v>0</v>
      </c>
      <c r="AX67" s="124">
        <f>'SO 1.5.2 - ÚRS'!J39</f>
        <v>0</v>
      </c>
      <c r="AY67" s="124">
        <f>'SO 1.5.2 - ÚRS'!J40</f>
        <v>0</v>
      </c>
      <c r="AZ67" s="124">
        <f>'SO 1.5.2 - ÚRS'!F37</f>
        <v>0</v>
      </c>
      <c r="BA67" s="124">
        <f>'SO 1.5.2 - ÚRS'!F38</f>
        <v>0</v>
      </c>
      <c r="BB67" s="124">
        <f>'SO 1.5.2 - ÚRS'!F39</f>
        <v>0</v>
      </c>
      <c r="BC67" s="124">
        <f>'SO 1.5.2 - ÚRS'!F40</f>
        <v>0</v>
      </c>
      <c r="BD67" s="126">
        <f>'SO 1.5.2 - ÚRS'!F41</f>
        <v>0</v>
      </c>
      <c r="BT67" s="127" t="s">
        <v>84</v>
      </c>
      <c r="BV67" s="127" t="s">
        <v>69</v>
      </c>
      <c r="BW67" s="127" t="s">
        <v>109</v>
      </c>
      <c r="BX67" s="127" t="s">
        <v>105</v>
      </c>
      <c r="CL67" s="127" t="s">
        <v>1</v>
      </c>
    </row>
    <row r="68" s="6" customFormat="1" ht="16.5" customHeight="1">
      <c r="B68" s="116"/>
      <c r="C68" s="117"/>
      <c r="D68" s="117"/>
      <c r="E68" s="118" t="s">
        <v>110</v>
      </c>
      <c r="F68" s="118"/>
      <c r="G68" s="118"/>
      <c r="H68" s="118"/>
      <c r="I68" s="118"/>
      <c r="J68" s="117"/>
      <c r="K68" s="118" t="s">
        <v>111</v>
      </c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  <c r="AE68" s="118"/>
      <c r="AF68" s="118"/>
      <c r="AG68" s="119">
        <f>ROUND(SUM(AG69:AG70),2)</f>
        <v>0</v>
      </c>
      <c r="AH68" s="117"/>
      <c r="AI68" s="117"/>
      <c r="AJ68" s="117"/>
      <c r="AK68" s="117"/>
      <c r="AL68" s="117"/>
      <c r="AM68" s="117"/>
      <c r="AN68" s="120">
        <f>SUM(AG68,AT68)</f>
        <v>0</v>
      </c>
      <c r="AO68" s="117"/>
      <c r="AP68" s="117"/>
      <c r="AQ68" s="121" t="s">
        <v>79</v>
      </c>
      <c r="AR68" s="122"/>
      <c r="AS68" s="123">
        <f>ROUND(SUM(AS69:AS70),2)</f>
        <v>0</v>
      </c>
      <c r="AT68" s="124">
        <f>ROUND(SUM(AV68:AW68),2)</f>
        <v>0</v>
      </c>
      <c r="AU68" s="125">
        <f>ROUND(SUM(AU69:AU70),5)</f>
        <v>0</v>
      </c>
      <c r="AV68" s="124">
        <f>ROUND(AZ68*L29,2)</f>
        <v>0</v>
      </c>
      <c r="AW68" s="124">
        <f>ROUND(BA68*L30,2)</f>
        <v>0</v>
      </c>
      <c r="AX68" s="124">
        <f>ROUND(BB68*L29,2)</f>
        <v>0</v>
      </c>
      <c r="AY68" s="124">
        <f>ROUND(BC68*L30,2)</f>
        <v>0</v>
      </c>
      <c r="AZ68" s="124">
        <f>ROUND(SUM(AZ69:AZ70),2)</f>
        <v>0</v>
      </c>
      <c r="BA68" s="124">
        <f>ROUND(SUM(BA69:BA70),2)</f>
        <v>0</v>
      </c>
      <c r="BB68" s="124">
        <f>ROUND(SUM(BB69:BB70),2)</f>
        <v>0</v>
      </c>
      <c r="BC68" s="124">
        <f>ROUND(SUM(BC69:BC70),2)</f>
        <v>0</v>
      </c>
      <c r="BD68" s="126">
        <f>ROUND(SUM(BD69:BD70),2)</f>
        <v>0</v>
      </c>
      <c r="BS68" s="127" t="s">
        <v>66</v>
      </c>
      <c r="BT68" s="127" t="s">
        <v>76</v>
      </c>
      <c r="BU68" s="127" t="s">
        <v>68</v>
      </c>
      <c r="BV68" s="127" t="s">
        <v>69</v>
      </c>
      <c r="BW68" s="127" t="s">
        <v>112</v>
      </c>
      <c r="BX68" s="127" t="s">
        <v>75</v>
      </c>
      <c r="CL68" s="127" t="s">
        <v>1</v>
      </c>
    </row>
    <row r="69" s="6" customFormat="1" ht="25.5" customHeight="1">
      <c r="A69" s="128" t="s">
        <v>81</v>
      </c>
      <c r="B69" s="116"/>
      <c r="C69" s="117"/>
      <c r="D69" s="117"/>
      <c r="E69" s="117"/>
      <c r="F69" s="118" t="s">
        <v>113</v>
      </c>
      <c r="G69" s="118"/>
      <c r="H69" s="118"/>
      <c r="I69" s="118"/>
      <c r="J69" s="118"/>
      <c r="K69" s="117"/>
      <c r="L69" s="118" t="s">
        <v>83</v>
      </c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8"/>
      <c r="Z69" s="118"/>
      <c r="AA69" s="118"/>
      <c r="AB69" s="118"/>
      <c r="AC69" s="118"/>
      <c r="AD69" s="118"/>
      <c r="AE69" s="118"/>
      <c r="AF69" s="118"/>
      <c r="AG69" s="120">
        <f>'SO 1.6.1 - SOÚŽI'!J34</f>
        <v>0</v>
      </c>
      <c r="AH69" s="117"/>
      <c r="AI69" s="117"/>
      <c r="AJ69" s="117"/>
      <c r="AK69" s="117"/>
      <c r="AL69" s="117"/>
      <c r="AM69" s="117"/>
      <c r="AN69" s="120">
        <f>SUM(AG69,AT69)</f>
        <v>0</v>
      </c>
      <c r="AO69" s="117"/>
      <c r="AP69" s="117"/>
      <c r="AQ69" s="121" t="s">
        <v>79</v>
      </c>
      <c r="AR69" s="122"/>
      <c r="AS69" s="123">
        <v>0</v>
      </c>
      <c r="AT69" s="124">
        <f>ROUND(SUM(AV69:AW69),2)</f>
        <v>0</v>
      </c>
      <c r="AU69" s="125">
        <f>'SO 1.6.1 - SOÚŽI'!P92</f>
        <v>0</v>
      </c>
      <c r="AV69" s="124">
        <f>'SO 1.6.1 - SOÚŽI'!J37</f>
        <v>0</v>
      </c>
      <c r="AW69" s="124">
        <f>'SO 1.6.1 - SOÚŽI'!J38</f>
        <v>0</v>
      </c>
      <c r="AX69" s="124">
        <f>'SO 1.6.1 - SOÚŽI'!J39</f>
        <v>0</v>
      </c>
      <c r="AY69" s="124">
        <f>'SO 1.6.1 - SOÚŽI'!J40</f>
        <v>0</v>
      </c>
      <c r="AZ69" s="124">
        <f>'SO 1.6.1 - SOÚŽI'!F37</f>
        <v>0</v>
      </c>
      <c r="BA69" s="124">
        <f>'SO 1.6.1 - SOÚŽI'!F38</f>
        <v>0</v>
      </c>
      <c r="BB69" s="124">
        <f>'SO 1.6.1 - SOÚŽI'!F39</f>
        <v>0</v>
      </c>
      <c r="BC69" s="124">
        <f>'SO 1.6.1 - SOÚŽI'!F40</f>
        <v>0</v>
      </c>
      <c r="BD69" s="126">
        <f>'SO 1.6.1 - SOÚŽI'!F41</f>
        <v>0</v>
      </c>
      <c r="BT69" s="127" t="s">
        <v>84</v>
      </c>
      <c r="BV69" s="127" t="s">
        <v>69</v>
      </c>
      <c r="BW69" s="127" t="s">
        <v>114</v>
      </c>
      <c r="BX69" s="127" t="s">
        <v>112</v>
      </c>
      <c r="CL69" s="127" t="s">
        <v>1</v>
      </c>
    </row>
    <row r="70" s="6" customFormat="1" ht="25.5" customHeight="1">
      <c r="A70" s="128" t="s">
        <v>81</v>
      </c>
      <c r="B70" s="116"/>
      <c r="C70" s="117"/>
      <c r="D70" s="117"/>
      <c r="E70" s="117"/>
      <c r="F70" s="118" t="s">
        <v>115</v>
      </c>
      <c r="G70" s="118"/>
      <c r="H70" s="118"/>
      <c r="I70" s="118"/>
      <c r="J70" s="118"/>
      <c r="K70" s="117"/>
      <c r="L70" s="118" t="s">
        <v>87</v>
      </c>
      <c r="M70" s="118"/>
      <c r="N70" s="118"/>
      <c r="O70" s="118"/>
      <c r="P70" s="118"/>
      <c r="Q70" s="118"/>
      <c r="R70" s="118"/>
      <c r="S70" s="118"/>
      <c r="T70" s="118"/>
      <c r="U70" s="118"/>
      <c r="V70" s="118"/>
      <c r="W70" s="118"/>
      <c r="X70" s="118"/>
      <c r="Y70" s="118"/>
      <c r="Z70" s="118"/>
      <c r="AA70" s="118"/>
      <c r="AB70" s="118"/>
      <c r="AC70" s="118"/>
      <c r="AD70" s="118"/>
      <c r="AE70" s="118"/>
      <c r="AF70" s="118"/>
      <c r="AG70" s="120">
        <f>'SO 1.6.2 - ÚRS'!J34</f>
        <v>0</v>
      </c>
      <c r="AH70" s="117"/>
      <c r="AI70" s="117"/>
      <c r="AJ70" s="117"/>
      <c r="AK70" s="117"/>
      <c r="AL70" s="117"/>
      <c r="AM70" s="117"/>
      <c r="AN70" s="120">
        <f>SUM(AG70,AT70)</f>
        <v>0</v>
      </c>
      <c r="AO70" s="117"/>
      <c r="AP70" s="117"/>
      <c r="AQ70" s="121" t="s">
        <v>79</v>
      </c>
      <c r="AR70" s="122"/>
      <c r="AS70" s="123">
        <v>0</v>
      </c>
      <c r="AT70" s="124">
        <f>ROUND(SUM(AV70:AW70),2)</f>
        <v>0</v>
      </c>
      <c r="AU70" s="125">
        <f>'SO 1.6.2 - ÚRS'!P94</f>
        <v>0</v>
      </c>
      <c r="AV70" s="124">
        <f>'SO 1.6.2 - ÚRS'!J37</f>
        <v>0</v>
      </c>
      <c r="AW70" s="124">
        <f>'SO 1.6.2 - ÚRS'!J38</f>
        <v>0</v>
      </c>
      <c r="AX70" s="124">
        <f>'SO 1.6.2 - ÚRS'!J39</f>
        <v>0</v>
      </c>
      <c r="AY70" s="124">
        <f>'SO 1.6.2 - ÚRS'!J40</f>
        <v>0</v>
      </c>
      <c r="AZ70" s="124">
        <f>'SO 1.6.2 - ÚRS'!F37</f>
        <v>0</v>
      </c>
      <c r="BA70" s="124">
        <f>'SO 1.6.2 - ÚRS'!F38</f>
        <v>0</v>
      </c>
      <c r="BB70" s="124">
        <f>'SO 1.6.2 - ÚRS'!F39</f>
        <v>0</v>
      </c>
      <c r="BC70" s="124">
        <f>'SO 1.6.2 - ÚRS'!F40</f>
        <v>0</v>
      </c>
      <c r="BD70" s="126">
        <f>'SO 1.6.2 - ÚRS'!F41</f>
        <v>0</v>
      </c>
      <c r="BT70" s="127" t="s">
        <v>84</v>
      </c>
      <c r="BV70" s="127" t="s">
        <v>69</v>
      </c>
      <c r="BW70" s="127" t="s">
        <v>116</v>
      </c>
      <c r="BX70" s="127" t="s">
        <v>112</v>
      </c>
      <c r="CL70" s="127" t="s">
        <v>1</v>
      </c>
    </row>
    <row r="71" s="6" customFormat="1" ht="16.5" customHeight="1">
      <c r="B71" s="116"/>
      <c r="C71" s="117"/>
      <c r="D71" s="117"/>
      <c r="E71" s="118" t="s">
        <v>117</v>
      </c>
      <c r="F71" s="118"/>
      <c r="G71" s="118"/>
      <c r="H71" s="118"/>
      <c r="I71" s="118"/>
      <c r="J71" s="117"/>
      <c r="K71" s="118" t="s">
        <v>118</v>
      </c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8"/>
      <c r="Z71" s="118"/>
      <c r="AA71" s="118"/>
      <c r="AB71" s="118"/>
      <c r="AC71" s="118"/>
      <c r="AD71" s="118"/>
      <c r="AE71" s="118"/>
      <c r="AF71" s="118"/>
      <c r="AG71" s="119">
        <f>ROUND(SUM(AG72:AG73),2)</f>
        <v>0</v>
      </c>
      <c r="AH71" s="117"/>
      <c r="AI71" s="117"/>
      <c r="AJ71" s="117"/>
      <c r="AK71" s="117"/>
      <c r="AL71" s="117"/>
      <c r="AM71" s="117"/>
      <c r="AN71" s="120">
        <f>SUM(AG71,AT71)</f>
        <v>0</v>
      </c>
      <c r="AO71" s="117"/>
      <c r="AP71" s="117"/>
      <c r="AQ71" s="121" t="s">
        <v>79</v>
      </c>
      <c r="AR71" s="122"/>
      <c r="AS71" s="123">
        <f>ROUND(SUM(AS72:AS73),2)</f>
        <v>0</v>
      </c>
      <c r="AT71" s="124">
        <f>ROUND(SUM(AV71:AW71),2)</f>
        <v>0</v>
      </c>
      <c r="AU71" s="125">
        <f>ROUND(SUM(AU72:AU73),5)</f>
        <v>0</v>
      </c>
      <c r="AV71" s="124">
        <f>ROUND(AZ71*L29,2)</f>
        <v>0</v>
      </c>
      <c r="AW71" s="124">
        <f>ROUND(BA71*L30,2)</f>
        <v>0</v>
      </c>
      <c r="AX71" s="124">
        <f>ROUND(BB71*L29,2)</f>
        <v>0</v>
      </c>
      <c r="AY71" s="124">
        <f>ROUND(BC71*L30,2)</f>
        <v>0</v>
      </c>
      <c r="AZ71" s="124">
        <f>ROUND(SUM(AZ72:AZ73),2)</f>
        <v>0</v>
      </c>
      <c r="BA71" s="124">
        <f>ROUND(SUM(BA72:BA73),2)</f>
        <v>0</v>
      </c>
      <c r="BB71" s="124">
        <f>ROUND(SUM(BB72:BB73),2)</f>
        <v>0</v>
      </c>
      <c r="BC71" s="124">
        <f>ROUND(SUM(BC72:BC73),2)</f>
        <v>0</v>
      </c>
      <c r="BD71" s="126">
        <f>ROUND(SUM(BD72:BD73),2)</f>
        <v>0</v>
      </c>
      <c r="BS71" s="127" t="s">
        <v>66</v>
      </c>
      <c r="BT71" s="127" t="s">
        <v>76</v>
      </c>
      <c r="BU71" s="127" t="s">
        <v>68</v>
      </c>
      <c r="BV71" s="127" t="s">
        <v>69</v>
      </c>
      <c r="BW71" s="127" t="s">
        <v>119</v>
      </c>
      <c r="BX71" s="127" t="s">
        <v>75</v>
      </c>
      <c r="CL71" s="127" t="s">
        <v>1</v>
      </c>
    </row>
    <row r="72" s="6" customFormat="1" ht="25.5" customHeight="1">
      <c r="A72" s="128" t="s">
        <v>81</v>
      </c>
      <c r="B72" s="116"/>
      <c r="C72" s="117"/>
      <c r="D72" s="117"/>
      <c r="E72" s="117"/>
      <c r="F72" s="118" t="s">
        <v>120</v>
      </c>
      <c r="G72" s="118"/>
      <c r="H72" s="118"/>
      <c r="I72" s="118"/>
      <c r="J72" s="118"/>
      <c r="K72" s="117"/>
      <c r="L72" s="118" t="s">
        <v>83</v>
      </c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8"/>
      <c r="Z72" s="118"/>
      <c r="AA72" s="118"/>
      <c r="AB72" s="118"/>
      <c r="AC72" s="118"/>
      <c r="AD72" s="118"/>
      <c r="AE72" s="118"/>
      <c r="AF72" s="118"/>
      <c r="AG72" s="120">
        <f>'SO 1.7.1 - SOÚŽI'!J34</f>
        <v>0</v>
      </c>
      <c r="AH72" s="117"/>
      <c r="AI72" s="117"/>
      <c r="AJ72" s="117"/>
      <c r="AK72" s="117"/>
      <c r="AL72" s="117"/>
      <c r="AM72" s="117"/>
      <c r="AN72" s="120">
        <f>SUM(AG72,AT72)</f>
        <v>0</v>
      </c>
      <c r="AO72" s="117"/>
      <c r="AP72" s="117"/>
      <c r="AQ72" s="121" t="s">
        <v>79</v>
      </c>
      <c r="AR72" s="122"/>
      <c r="AS72" s="123">
        <v>0</v>
      </c>
      <c r="AT72" s="124">
        <f>ROUND(SUM(AV72:AW72),2)</f>
        <v>0</v>
      </c>
      <c r="AU72" s="125">
        <f>'SO 1.7.1 - SOÚŽI'!P92</f>
        <v>0</v>
      </c>
      <c r="AV72" s="124">
        <f>'SO 1.7.1 - SOÚŽI'!J37</f>
        <v>0</v>
      </c>
      <c r="AW72" s="124">
        <f>'SO 1.7.1 - SOÚŽI'!J38</f>
        <v>0</v>
      </c>
      <c r="AX72" s="124">
        <f>'SO 1.7.1 - SOÚŽI'!J39</f>
        <v>0</v>
      </c>
      <c r="AY72" s="124">
        <f>'SO 1.7.1 - SOÚŽI'!J40</f>
        <v>0</v>
      </c>
      <c r="AZ72" s="124">
        <f>'SO 1.7.1 - SOÚŽI'!F37</f>
        <v>0</v>
      </c>
      <c r="BA72" s="124">
        <f>'SO 1.7.1 - SOÚŽI'!F38</f>
        <v>0</v>
      </c>
      <c r="BB72" s="124">
        <f>'SO 1.7.1 - SOÚŽI'!F39</f>
        <v>0</v>
      </c>
      <c r="BC72" s="124">
        <f>'SO 1.7.1 - SOÚŽI'!F40</f>
        <v>0</v>
      </c>
      <c r="BD72" s="126">
        <f>'SO 1.7.1 - SOÚŽI'!F41</f>
        <v>0</v>
      </c>
      <c r="BT72" s="127" t="s">
        <v>84</v>
      </c>
      <c r="BV72" s="127" t="s">
        <v>69</v>
      </c>
      <c r="BW72" s="127" t="s">
        <v>121</v>
      </c>
      <c r="BX72" s="127" t="s">
        <v>119</v>
      </c>
      <c r="CL72" s="127" t="s">
        <v>1</v>
      </c>
    </row>
    <row r="73" s="6" customFormat="1" ht="25.5" customHeight="1">
      <c r="A73" s="128" t="s">
        <v>81</v>
      </c>
      <c r="B73" s="116"/>
      <c r="C73" s="117"/>
      <c r="D73" s="117"/>
      <c r="E73" s="117"/>
      <c r="F73" s="118" t="s">
        <v>122</v>
      </c>
      <c r="G73" s="118"/>
      <c r="H73" s="118"/>
      <c r="I73" s="118"/>
      <c r="J73" s="118"/>
      <c r="K73" s="117"/>
      <c r="L73" s="118" t="s">
        <v>87</v>
      </c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8"/>
      <c r="Z73" s="118"/>
      <c r="AA73" s="118"/>
      <c r="AB73" s="118"/>
      <c r="AC73" s="118"/>
      <c r="AD73" s="118"/>
      <c r="AE73" s="118"/>
      <c r="AF73" s="118"/>
      <c r="AG73" s="120">
        <f>'SO 1.7.2 - ÚRS'!J34</f>
        <v>0</v>
      </c>
      <c r="AH73" s="117"/>
      <c r="AI73" s="117"/>
      <c r="AJ73" s="117"/>
      <c r="AK73" s="117"/>
      <c r="AL73" s="117"/>
      <c r="AM73" s="117"/>
      <c r="AN73" s="120">
        <f>SUM(AG73,AT73)</f>
        <v>0</v>
      </c>
      <c r="AO73" s="117"/>
      <c r="AP73" s="117"/>
      <c r="AQ73" s="121" t="s">
        <v>79</v>
      </c>
      <c r="AR73" s="122"/>
      <c r="AS73" s="123">
        <v>0</v>
      </c>
      <c r="AT73" s="124">
        <f>ROUND(SUM(AV73:AW73),2)</f>
        <v>0</v>
      </c>
      <c r="AU73" s="125">
        <f>'SO 1.7.2 - ÚRS'!P94</f>
        <v>0</v>
      </c>
      <c r="AV73" s="124">
        <f>'SO 1.7.2 - ÚRS'!J37</f>
        <v>0</v>
      </c>
      <c r="AW73" s="124">
        <f>'SO 1.7.2 - ÚRS'!J38</f>
        <v>0</v>
      </c>
      <c r="AX73" s="124">
        <f>'SO 1.7.2 - ÚRS'!J39</f>
        <v>0</v>
      </c>
      <c r="AY73" s="124">
        <f>'SO 1.7.2 - ÚRS'!J40</f>
        <v>0</v>
      </c>
      <c r="AZ73" s="124">
        <f>'SO 1.7.2 - ÚRS'!F37</f>
        <v>0</v>
      </c>
      <c r="BA73" s="124">
        <f>'SO 1.7.2 - ÚRS'!F38</f>
        <v>0</v>
      </c>
      <c r="BB73" s="124">
        <f>'SO 1.7.2 - ÚRS'!F39</f>
        <v>0</v>
      </c>
      <c r="BC73" s="124">
        <f>'SO 1.7.2 - ÚRS'!F40</f>
        <v>0</v>
      </c>
      <c r="BD73" s="126">
        <f>'SO 1.7.2 - ÚRS'!F41</f>
        <v>0</v>
      </c>
      <c r="BT73" s="127" t="s">
        <v>84</v>
      </c>
      <c r="BV73" s="127" t="s">
        <v>69</v>
      </c>
      <c r="BW73" s="127" t="s">
        <v>123</v>
      </c>
      <c r="BX73" s="127" t="s">
        <v>119</v>
      </c>
      <c r="CL73" s="127" t="s">
        <v>1</v>
      </c>
    </row>
    <row r="74" s="6" customFormat="1" ht="16.5" customHeight="1">
      <c r="A74" s="128" t="s">
        <v>81</v>
      </c>
      <c r="B74" s="116"/>
      <c r="C74" s="117"/>
      <c r="D74" s="117"/>
      <c r="E74" s="118" t="s">
        <v>124</v>
      </c>
      <c r="F74" s="118"/>
      <c r="G74" s="118"/>
      <c r="H74" s="118"/>
      <c r="I74" s="118"/>
      <c r="J74" s="117"/>
      <c r="K74" s="118" t="s">
        <v>125</v>
      </c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8"/>
      <c r="Z74" s="118"/>
      <c r="AA74" s="118"/>
      <c r="AB74" s="118"/>
      <c r="AC74" s="118"/>
      <c r="AD74" s="118"/>
      <c r="AE74" s="118"/>
      <c r="AF74" s="118"/>
      <c r="AG74" s="120">
        <f>'SO 2 - VRN'!J32</f>
        <v>0</v>
      </c>
      <c r="AH74" s="117"/>
      <c r="AI74" s="117"/>
      <c r="AJ74" s="117"/>
      <c r="AK74" s="117"/>
      <c r="AL74" s="117"/>
      <c r="AM74" s="117"/>
      <c r="AN74" s="120">
        <f>SUM(AG74,AT74)</f>
        <v>0</v>
      </c>
      <c r="AO74" s="117"/>
      <c r="AP74" s="117"/>
      <c r="AQ74" s="121" t="s">
        <v>79</v>
      </c>
      <c r="AR74" s="122"/>
      <c r="AS74" s="129">
        <v>0</v>
      </c>
      <c r="AT74" s="130">
        <f>ROUND(SUM(AV74:AW74),2)</f>
        <v>0</v>
      </c>
      <c r="AU74" s="131">
        <f>'SO 2 - VRN'!P86</f>
        <v>0</v>
      </c>
      <c r="AV74" s="130">
        <f>'SO 2 - VRN'!J35</f>
        <v>0</v>
      </c>
      <c r="AW74" s="130">
        <f>'SO 2 - VRN'!J36</f>
        <v>0</v>
      </c>
      <c r="AX74" s="130">
        <f>'SO 2 - VRN'!J37</f>
        <v>0</v>
      </c>
      <c r="AY74" s="130">
        <f>'SO 2 - VRN'!J38</f>
        <v>0</v>
      </c>
      <c r="AZ74" s="130">
        <f>'SO 2 - VRN'!F35</f>
        <v>0</v>
      </c>
      <c r="BA74" s="130">
        <f>'SO 2 - VRN'!F36</f>
        <v>0</v>
      </c>
      <c r="BB74" s="130">
        <f>'SO 2 - VRN'!F37</f>
        <v>0</v>
      </c>
      <c r="BC74" s="130">
        <f>'SO 2 - VRN'!F38</f>
        <v>0</v>
      </c>
      <c r="BD74" s="132">
        <f>'SO 2 - VRN'!F39</f>
        <v>0</v>
      </c>
      <c r="BT74" s="127" t="s">
        <v>76</v>
      </c>
      <c r="BV74" s="127" t="s">
        <v>69</v>
      </c>
      <c r="BW74" s="127" t="s">
        <v>126</v>
      </c>
      <c r="BX74" s="127" t="s">
        <v>75</v>
      </c>
      <c r="CL74" s="127" t="s">
        <v>1</v>
      </c>
    </row>
    <row r="75" s="1" customFormat="1" ht="30" customHeight="1"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9"/>
    </row>
    <row r="76" s="1" customFormat="1" ht="6.96" customHeight="1">
      <c r="B76" s="53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4"/>
      <c r="AH76" s="54"/>
      <c r="AI76" s="54"/>
      <c r="AJ76" s="54"/>
      <c r="AK76" s="54"/>
      <c r="AL76" s="54"/>
      <c r="AM76" s="54"/>
      <c r="AN76" s="54"/>
      <c r="AO76" s="54"/>
      <c r="AP76" s="54"/>
      <c r="AQ76" s="54"/>
      <c r="AR76" s="39"/>
    </row>
  </sheetData>
  <sheetProtection sheet="1" formatColumns="0" formatRows="0" objects="1" scenarios="1" spinCount="100000" saltValue="cbGLXEXg17MKrvyp8GhZclu/I3mS2vxngxzzUHTPT43UK9/d2EPt0MOjTrVUDmJ4SF/wiuTDvFrSoFzmJYDwfA==" hashValue="Vr6S799UKIaP7aGVE+2d1ZKfJId7zucG3svsZBeH0urw+L28icuXTisctaXrvyO4El8RVf7qv4JB47QHCFx2qw==" algorithmName="SHA-512" password="CC35"/>
  <mergeCells count="118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74:AP74"/>
    <mergeCell ref="AN73:AP73"/>
    <mergeCell ref="E71:I71"/>
    <mergeCell ref="F70:J70"/>
    <mergeCell ref="F72:J72"/>
    <mergeCell ref="F73:J73"/>
    <mergeCell ref="E74:I74"/>
    <mergeCell ref="AG64:AM64"/>
    <mergeCell ref="AG63:AM63"/>
    <mergeCell ref="AG65:AM65"/>
    <mergeCell ref="AG66:AM66"/>
    <mergeCell ref="AG67:AM67"/>
    <mergeCell ref="AG68:AM68"/>
    <mergeCell ref="AG69:AM69"/>
    <mergeCell ref="AG70:AM70"/>
    <mergeCell ref="AG71:AM71"/>
    <mergeCell ref="AG72:AM72"/>
    <mergeCell ref="AG73:AM73"/>
    <mergeCell ref="AG74:AM74"/>
    <mergeCell ref="L69:AF69"/>
    <mergeCell ref="K68:AF68"/>
    <mergeCell ref="L70:AF70"/>
    <mergeCell ref="K71:AF71"/>
    <mergeCell ref="L72:AF72"/>
    <mergeCell ref="L73:AF73"/>
    <mergeCell ref="K74:AF74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8:AM58"/>
    <mergeCell ref="AG59:AM59"/>
    <mergeCell ref="AG60:AM60"/>
    <mergeCell ref="AG61:AM61"/>
    <mergeCell ref="AG62:AM62"/>
    <mergeCell ref="AG54:AM54"/>
    <mergeCell ref="AN54:AP54"/>
    <mergeCell ref="C52:G52"/>
    <mergeCell ref="I52:AF52"/>
    <mergeCell ref="J55:AF55"/>
    <mergeCell ref="K56:AF56"/>
    <mergeCell ref="L57:AF57"/>
    <mergeCell ref="L58:AF58"/>
    <mergeCell ref="K59:AF59"/>
    <mergeCell ref="L60:AF60"/>
    <mergeCell ref="L61:AF61"/>
    <mergeCell ref="K62:AF62"/>
    <mergeCell ref="L63:AF63"/>
    <mergeCell ref="L64:AF64"/>
    <mergeCell ref="K65:AF65"/>
    <mergeCell ref="L66:AF66"/>
    <mergeCell ref="L67:AF67"/>
    <mergeCell ref="D55:H55"/>
    <mergeCell ref="E62:I62"/>
    <mergeCell ref="E56:I56"/>
    <mergeCell ref="F57:J57"/>
    <mergeCell ref="F58:J58"/>
    <mergeCell ref="E59:I59"/>
    <mergeCell ref="F60:J60"/>
    <mergeCell ref="F61:J61"/>
    <mergeCell ref="F63:J63"/>
    <mergeCell ref="F64:J64"/>
    <mergeCell ref="E65:I65"/>
    <mergeCell ref="F66:J66"/>
    <mergeCell ref="F67:J67"/>
    <mergeCell ref="E68:I68"/>
    <mergeCell ref="F69:J69"/>
    <mergeCell ref="AN58:AP58"/>
    <mergeCell ref="AN61:AP61"/>
    <mergeCell ref="AN59:AP59"/>
    <mergeCell ref="AN60:AP60"/>
    <mergeCell ref="AN62:AP62"/>
    <mergeCell ref="AN63:AP63"/>
    <mergeCell ref="AN64:AP64"/>
    <mergeCell ref="AN65:AP65"/>
    <mergeCell ref="AN66:AP66"/>
    <mergeCell ref="AN67:AP67"/>
    <mergeCell ref="AN68:AP68"/>
    <mergeCell ref="AN69:AP69"/>
    <mergeCell ref="AN70:AP70"/>
    <mergeCell ref="AN71:AP71"/>
    <mergeCell ref="AN72:AP72"/>
  </mergeCells>
  <hyperlinks>
    <hyperlink ref="A57" location="'SO 1.1.1 - SOÚŽI'!C2" display="/"/>
    <hyperlink ref="A58" location="'SO 1.1.2 - ÚRS'!C2" display="/"/>
    <hyperlink ref="A60" location="'SO 1.2.1 - SOÚŽI'!C2" display="/"/>
    <hyperlink ref="A61" location="'SO 1.2.2 - ÚRS'!C2" display="/"/>
    <hyperlink ref="A63" location="'SO 1.3.1 - SOÚŽI'!C2" display="/"/>
    <hyperlink ref="A64" location="'SO 1.3.2 - ÚRS'!C2" display="/"/>
    <hyperlink ref="A66" location="'SO 1.5.1 - SOÚŽI'!C2" display="/"/>
    <hyperlink ref="A67" location="'SO 1.5.2 - ÚRS'!C2" display="/"/>
    <hyperlink ref="A69" location="'SO 1.6.1 - SOÚŽI'!C2" display="/"/>
    <hyperlink ref="A70" location="'SO 1.6.2 - ÚRS'!C2" display="/"/>
    <hyperlink ref="A72" location="'SO 1.7.1 - SOÚŽI'!C2" display="/"/>
    <hyperlink ref="A73" location="'SO 1.7.2 - ÚRS'!C2" display="/"/>
    <hyperlink ref="A74" location="'SO 2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3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114</v>
      </c>
    </row>
    <row r="3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6"/>
      <c r="AT3" s="13" t="s">
        <v>76</v>
      </c>
    </row>
    <row r="4" ht="24.96" customHeight="1">
      <c r="B4" s="16"/>
      <c r="D4" s="137" t="s">
        <v>127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38" t="s">
        <v>16</v>
      </c>
      <c r="L6" s="16"/>
    </row>
    <row r="7" ht="16.5" customHeight="1">
      <c r="B7" s="16"/>
      <c r="E7" s="139" t="str">
        <f>'Rekapitulace stavby'!K6</f>
        <v>Oprava TV v úseku Obrnice-Žatec</v>
      </c>
      <c r="F7" s="138"/>
      <c r="G7" s="138"/>
      <c r="H7" s="138"/>
      <c r="L7" s="16"/>
    </row>
    <row r="8">
      <c r="B8" s="16"/>
      <c r="D8" s="138" t="s">
        <v>128</v>
      </c>
      <c r="L8" s="16"/>
    </row>
    <row r="9" ht="16.5" customHeight="1">
      <c r="B9" s="16"/>
      <c r="E9" s="139" t="s">
        <v>129</v>
      </c>
      <c r="L9" s="16"/>
    </row>
    <row r="10" ht="12" customHeight="1">
      <c r="B10" s="16"/>
      <c r="D10" s="138" t="s">
        <v>130</v>
      </c>
      <c r="L10" s="16"/>
    </row>
    <row r="11" s="1" customFormat="1" ht="16.5" customHeight="1">
      <c r="B11" s="39"/>
      <c r="E11" s="138" t="s">
        <v>636</v>
      </c>
      <c r="F11" s="1"/>
      <c r="G11" s="1"/>
      <c r="H11" s="1"/>
      <c r="I11" s="140"/>
      <c r="L11" s="39"/>
    </row>
    <row r="12" s="1" customFormat="1" ht="12" customHeight="1">
      <c r="B12" s="39"/>
      <c r="D12" s="138" t="s">
        <v>132</v>
      </c>
      <c r="I12" s="140"/>
      <c r="L12" s="39"/>
    </row>
    <row r="13" s="1" customFormat="1" ht="36.96" customHeight="1">
      <c r="B13" s="39"/>
      <c r="E13" s="141" t="s">
        <v>637</v>
      </c>
      <c r="F13" s="1"/>
      <c r="G13" s="1"/>
      <c r="H13" s="1"/>
      <c r="I13" s="140"/>
      <c r="L13" s="39"/>
    </row>
    <row r="14" s="1" customFormat="1">
      <c r="B14" s="39"/>
      <c r="I14" s="140"/>
      <c r="L14" s="39"/>
    </row>
    <row r="15" s="1" customFormat="1" ht="12" customHeight="1">
      <c r="B15" s="39"/>
      <c r="D15" s="138" t="s">
        <v>18</v>
      </c>
      <c r="F15" s="13" t="s">
        <v>1</v>
      </c>
      <c r="I15" s="142" t="s">
        <v>19</v>
      </c>
      <c r="J15" s="13" t="s">
        <v>1</v>
      </c>
      <c r="L15" s="39"/>
    </row>
    <row r="16" s="1" customFormat="1" ht="12" customHeight="1">
      <c r="B16" s="39"/>
      <c r="D16" s="138" t="s">
        <v>20</v>
      </c>
      <c r="F16" s="13" t="s">
        <v>21</v>
      </c>
      <c r="I16" s="142" t="s">
        <v>22</v>
      </c>
      <c r="J16" s="143" t="str">
        <f>'Rekapitulace stavby'!AN8</f>
        <v>11. 3. 2019</v>
      </c>
      <c r="L16" s="39"/>
    </row>
    <row r="17" s="1" customFormat="1" ht="10.8" customHeight="1">
      <c r="B17" s="39"/>
      <c r="I17" s="140"/>
      <c r="L17" s="39"/>
    </row>
    <row r="18" s="1" customFormat="1" ht="12" customHeight="1">
      <c r="B18" s="39"/>
      <c r="D18" s="138" t="s">
        <v>24</v>
      </c>
      <c r="I18" s="142" t="s">
        <v>25</v>
      </c>
      <c r="J18" s="13" t="str">
        <f>IF('Rekapitulace stavby'!AN10="","",'Rekapitulace stavby'!AN10)</f>
        <v/>
      </c>
      <c r="L18" s="39"/>
    </row>
    <row r="19" s="1" customFormat="1" ht="18" customHeight="1">
      <c r="B19" s="39"/>
      <c r="E19" s="13" t="str">
        <f>IF('Rekapitulace stavby'!E11="","",'Rekapitulace stavby'!E11)</f>
        <v xml:space="preserve"> </v>
      </c>
      <c r="I19" s="142" t="s">
        <v>26</v>
      </c>
      <c r="J19" s="13" t="str">
        <f>IF('Rekapitulace stavby'!AN11="","",'Rekapitulace stavby'!AN11)</f>
        <v/>
      </c>
      <c r="L19" s="39"/>
    </row>
    <row r="20" s="1" customFormat="1" ht="6.96" customHeight="1">
      <c r="B20" s="39"/>
      <c r="I20" s="140"/>
      <c r="L20" s="39"/>
    </row>
    <row r="21" s="1" customFormat="1" ht="12" customHeight="1">
      <c r="B21" s="39"/>
      <c r="D21" s="138" t="s">
        <v>27</v>
      </c>
      <c r="I21" s="142" t="s">
        <v>25</v>
      </c>
      <c r="J21" s="29" t="str">
        <f>'Rekapitulace stavby'!AN13</f>
        <v>Vyplň údaj</v>
      </c>
      <c r="L21" s="39"/>
    </row>
    <row r="22" s="1" customFormat="1" ht="18" customHeight="1">
      <c r="B22" s="39"/>
      <c r="E22" s="29" t="str">
        <f>'Rekapitulace stavby'!E14</f>
        <v>Vyplň údaj</v>
      </c>
      <c r="F22" s="13"/>
      <c r="G22" s="13"/>
      <c r="H22" s="13"/>
      <c r="I22" s="142" t="s">
        <v>26</v>
      </c>
      <c r="J22" s="29" t="str">
        <f>'Rekapitulace stavby'!AN14</f>
        <v>Vyplň údaj</v>
      </c>
      <c r="L22" s="39"/>
    </row>
    <row r="23" s="1" customFormat="1" ht="6.96" customHeight="1">
      <c r="B23" s="39"/>
      <c r="I23" s="140"/>
      <c r="L23" s="39"/>
    </row>
    <row r="24" s="1" customFormat="1" ht="12" customHeight="1">
      <c r="B24" s="39"/>
      <c r="D24" s="138" t="s">
        <v>29</v>
      </c>
      <c r="I24" s="142" t="s">
        <v>25</v>
      </c>
      <c r="J24" s="13" t="str">
        <f>IF('Rekapitulace stavby'!AN16="","",'Rekapitulace stavby'!AN16)</f>
        <v/>
      </c>
      <c r="L24" s="39"/>
    </row>
    <row r="25" s="1" customFormat="1" ht="18" customHeight="1">
      <c r="B25" s="39"/>
      <c r="E25" s="13" t="str">
        <f>IF('Rekapitulace stavby'!E17="","",'Rekapitulace stavby'!E17)</f>
        <v xml:space="preserve"> </v>
      </c>
      <c r="I25" s="142" t="s">
        <v>26</v>
      </c>
      <c r="J25" s="13" t="str">
        <f>IF('Rekapitulace stavby'!AN17="","",'Rekapitulace stavby'!AN17)</f>
        <v/>
      </c>
      <c r="L25" s="39"/>
    </row>
    <row r="26" s="1" customFormat="1" ht="6.96" customHeight="1">
      <c r="B26" s="39"/>
      <c r="I26" s="140"/>
      <c r="L26" s="39"/>
    </row>
    <row r="27" s="1" customFormat="1" ht="12" customHeight="1">
      <c r="B27" s="39"/>
      <c r="D27" s="138" t="s">
        <v>31</v>
      </c>
      <c r="I27" s="142" t="s">
        <v>25</v>
      </c>
      <c r="J27" s="13" t="str">
        <f>IF('Rekapitulace stavby'!AN19="","",'Rekapitulace stavby'!AN19)</f>
        <v/>
      </c>
      <c r="L27" s="39"/>
    </row>
    <row r="28" s="1" customFormat="1" ht="18" customHeight="1">
      <c r="B28" s="39"/>
      <c r="E28" s="13" t="str">
        <f>IF('Rekapitulace stavby'!E20="","",'Rekapitulace stavby'!E20)</f>
        <v xml:space="preserve"> </v>
      </c>
      <c r="I28" s="142" t="s">
        <v>26</v>
      </c>
      <c r="J28" s="13" t="str">
        <f>IF('Rekapitulace stavby'!AN20="","",'Rekapitulace stavby'!AN20)</f>
        <v/>
      </c>
      <c r="L28" s="39"/>
    </row>
    <row r="29" s="1" customFormat="1" ht="6.96" customHeight="1">
      <c r="B29" s="39"/>
      <c r="I29" s="140"/>
      <c r="L29" s="39"/>
    </row>
    <row r="30" s="1" customFormat="1" ht="12" customHeight="1">
      <c r="B30" s="39"/>
      <c r="D30" s="138" t="s">
        <v>32</v>
      </c>
      <c r="I30" s="140"/>
      <c r="L30" s="39"/>
    </row>
    <row r="31" s="7" customFormat="1" ht="16.5" customHeight="1">
      <c r="B31" s="144"/>
      <c r="E31" s="145" t="s">
        <v>1</v>
      </c>
      <c r="F31" s="145"/>
      <c r="G31" s="145"/>
      <c r="H31" s="145"/>
      <c r="I31" s="146"/>
      <c r="L31" s="144"/>
    </row>
    <row r="32" s="1" customFormat="1" ht="6.96" customHeight="1">
      <c r="B32" s="39"/>
      <c r="I32" s="140"/>
      <c r="L32" s="39"/>
    </row>
    <row r="33" s="1" customFormat="1" ht="6.96" customHeight="1">
      <c r="B33" s="39"/>
      <c r="D33" s="67"/>
      <c r="E33" s="67"/>
      <c r="F33" s="67"/>
      <c r="G33" s="67"/>
      <c r="H33" s="67"/>
      <c r="I33" s="147"/>
      <c r="J33" s="67"/>
      <c r="K33" s="67"/>
      <c r="L33" s="39"/>
    </row>
    <row r="34" s="1" customFormat="1" ht="25.44" customHeight="1">
      <c r="B34" s="39"/>
      <c r="D34" s="148" t="s">
        <v>33</v>
      </c>
      <c r="I34" s="140"/>
      <c r="J34" s="149">
        <f>ROUND(J92, 2)</f>
        <v>0</v>
      </c>
      <c r="L34" s="39"/>
    </row>
    <row r="35" s="1" customFormat="1" ht="6.96" customHeight="1">
      <c r="B35" s="39"/>
      <c r="D35" s="67"/>
      <c r="E35" s="67"/>
      <c r="F35" s="67"/>
      <c r="G35" s="67"/>
      <c r="H35" s="67"/>
      <c r="I35" s="147"/>
      <c r="J35" s="67"/>
      <c r="K35" s="67"/>
      <c r="L35" s="39"/>
    </row>
    <row r="36" s="1" customFormat="1" ht="14.4" customHeight="1">
      <c r="B36" s="39"/>
      <c r="F36" s="150" t="s">
        <v>35</v>
      </c>
      <c r="I36" s="151" t="s">
        <v>34</v>
      </c>
      <c r="J36" s="150" t="s">
        <v>36</v>
      </c>
      <c r="L36" s="39"/>
    </row>
    <row r="37" s="1" customFormat="1" ht="14.4" customHeight="1">
      <c r="B37" s="39"/>
      <c r="D37" s="138" t="s">
        <v>37</v>
      </c>
      <c r="E37" s="138" t="s">
        <v>38</v>
      </c>
      <c r="F37" s="152">
        <f>ROUND((SUM(BE92:BE173)),  2)</f>
        <v>0</v>
      </c>
      <c r="I37" s="153">
        <v>0.20999999999999999</v>
      </c>
      <c r="J37" s="152">
        <f>ROUND(((SUM(BE92:BE173))*I37),  2)</f>
        <v>0</v>
      </c>
      <c r="L37" s="39"/>
    </row>
    <row r="38" s="1" customFormat="1" ht="14.4" customHeight="1">
      <c r="B38" s="39"/>
      <c r="E38" s="138" t="s">
        <v>39</v>
      </c>
      <c r="F38" s="152">
        <f>ROUND((SUM(BF92:BF173)),  2)</f>
        <v>0</v>
      </c>
      <c r="I38" s="153">
        <v>0.14999999999999999</v>
      </c>
      <c r="J38" s="152">
        <f>ROUND(((SUM(BF92:BF173))*I38),  2)</f>
        <v>0</v>
      </c>
      <c r="L38" s="39"/>
    </row>
    <row r="39" hidden="1" s="1" customFormat="1" ht="14.4" customHeight="1">
      <c r="B39" s="39"/>
      <c r="E39" s="138" t="s">
        <v>40</v>
      </c>
      <c r="F39" s="152">
        <f>ROUND((SUM(BG92:BG173)),  2)</f>
        <v>0</v>
      </c>
      <c r="I39" s="153">
        <v>0.20999999999999999</v>
      </c>
      <c r="J39" s="152">
        <f>0</f>
        <v>0</v>
      </c>
      <c r="L39" s="39"/>
    </row>
    <row r="40" hidden="1" s="1" customFormat="1" ht="14.4" customHeight="1">
      <c r="B40" s="39"/>
      <c r="E40" s="138" t="s">
        <v>41</v>
      </c>
      <c r="F40" s="152">
        <f>ROUND((SUM(BH92:BH173)),  2)</f>
        <v>0</v>
      </c>
      <c r="I40" s="153">
        <v>0.14999999999999999</v>
      </c>
      <c r="J40" s="152">
        <f>0</f>
        <v>0</v>
      </c>
      <c r="L40" s="39"/>
    </row>
    <row r="41" hidden="1" s="1" customFormat="1" ht="14.4" customHeight="1">
      <c r="B41" s="39"/>
      <c r="E41" s="138" t="s">
        <v>42</v>
      </c>
      <c r="F41" s="152">
        <f>ROUND((SUM(BI92:BI173)),  2)</f>
        <v>0</v>
      </c>
      <c r="I41" s="153">
        <v>0</v>
      </c>
      <c r="J41" s="152">
        <f>0</f>
        <v>0</v>
      </c>
      <c r="L41" s="39"/>
    </row>
    <row r="42" s="1" customFormat="1" ht="6.96" customHeight="1">
      <c r="B42" s="39"/>
      <c r="I42" s="140"/>
      <c r="L42" s="39"/>
    </row>
    <row r="43" s="1" customFormat="1" ht="25.44" customHeight="1">
      <c r="B43" s="39"/>
      <c r="C43" s="154"/>
      <c r="D43" s="155" t="s">
        <v>43</v>
      </c>
      <c r="E43" s="156"/>
      <c r="F43" s="156"/>
      <c r="G43" s="157" t="s">
        <v>44</v>
      </c>
      <c r="H43" s="158" t="s">
        <v>45</v>
      </c>
      <c r="I43" s="159"/>
      <c r="J43" s="160">
        <f>SUM(J34:J41)</f>
        <v>0</v>
      </c>
      <c r="K43" s="161"/>
      <c r="L43" s="39"/>
    </row>
    <row r="44" s="1" customFormat="1" ht="14.4" customHeight="1">
      <c r="B44" s="162"/>
      <c r="C44" s="163"/>
      <c r="D44" s="163"/>
      <c r="E44" s="163"/>
      <c r="F44" s="163"/>
      <c r="G44" s="163"/>
      <c r="H44" s="163"/>
      <c r="I44" s="164"/>
      <c r="J44" s="163"/>
      <c r="K44" s="163"/>
      <c r="L44" s="39"/>
    </row>
    <row r="48" s="1" customFormat="1" ht="6.96" customHeight="1">
      <c r="B48" s="165"/>
      <c r="C48" s="166"/>
      <c r="D48" s="166"/>
      <c r="E48" s="166"/>
      <c r="F48" s="166"/>
      <c r="G48" s="166"/>
      <c r="H48" s="166"/>
      <c r="I48" s="167"/>
      <c r="J48" s="166"/>
      <c r="K48" s="166"/>
      <c r="L48" s="39"/>
    </row>
    <row r="49" s="1" customFormat="1" ht="24.96" customHeight="1">
      <c r="B49" s="34"/>
      <c r="C49" s="19" t="s">
        <v>134</v>
      </c>
      <c r="D49" s="35"/>
      <c r="E49" s="35"/>
      <c r="F49" s="35"/>
      <c r="G49" s="35"/>
      <c r="H49" s="35"/>
      <c r="I49" s="140"/>
      <c r="J49" s="35"/>
      <c r="K49" s="35"/>
      <c r="L49" s="39"/>
    </row>
    <row r="50" s="1" customFormat="1" ht="6.96" customHeight="1">
      <c r="B50" s="34"/>
      <c r="C50" s="35"/>
      <c r="D50" s="35"/>
      <c r="E50" s="35"/>
      <c r="F50" s="35"/>
      <c r="G50" s="35"/>
      <c r="H50" s="35"/>
      <c r="I50" s="140"/>
      <c r="J50" s="35"/>
      <c r="K50" s="35"/>
      <c r="L50" s="39"/>
    </row>
    <row r="51" s="1" customFormat="1" ht="12" customHeight="1">
      <c r="B51" s="34"/>
      <c r="C51" s="28" t="s">
        <v>16</v>
      </c>
      <c r="D51" s="35"/>
      <c r="E51" s="35"/>
      <c r="F51" s="35"/>
      <c r="G51" s="35"/>
      <c r="H51" s="35"/>
      <c r="I51" s="140"/>
      <c r="J51" s="35"/>
      <c r="K51" s="35"/>
      <c r="L51" s="39"/>
    </row>
    <row r="52" s="1" customFormat="1" ht="16.5" customHeight="1">
      <c r="B52" s="34"/>
      <c r="C52" s="35"/>
      <c r="D52" s="35"/>
      <c r="E52" s="168" t="str">
        <f>E7</f>
        <v>Oprava TV v úseku Obrnice-Žatec</v>
      </c>
      <c r="F52" s="28"/>
      <c r="G52" s="28"/>
      <c r="H52" s="28"/>
      <c r="I52" s="140"/>
      <c r="J52" s="35"/>
      <c r="K52" s="35"/>
      <c r="L52" s="39"/>
    </row>
    <row r="53" ht="12" customHeight="1">
      <c r="B53" s="17"/>
      <c r="C53" s="28" t="s">
        <v>128</v>
      </c>
      <c r="D53" s="18"/>
      <c r="E53" s="18"/>
      <c r="F53" s="18"/>
      <c r="G53" s="18"/>
      <c r="H53" s="18"/>
      <c r="I53" s="133"/>
      <c r="J53" s="18"/>
      <c r="K53" s="18"/>
      <c r="L53" s="16"/>
    </row>
    <row r="54" ht="16.5" customHeight="1">
      <c r="B54" s="17"/>
      <c r="C54" s="18"/>
      <c r="D54" s="18"/>
      <c r="E54" s="168" t="s">
        <v>129</v>
      </c>
      <c r="F54" s="18"/>
      <c r="G54" s="18"/>
      <c r="H54" s="18"/>
      <c r="I54" s="133"/>
      <c r="J54" s="18"/>
      <c r="K54" s="18"/>
      <c r="L54" s="16"/>
    </row>
    <row r="55" ht="12" customHeight="1">
      <c r="B55" s="17"/>
      <c r="C55" s="28" t="s">
        <v>130</v>
      </c>
      <c r="D55" s="18"/>
      <c r="E55" s="18"/>
      <c r="F55" s="18"/>
      <c r="G55" s="18"/>
      <c r="H55" s="18"/>
      <c r="I55" s="133"/>
      <c r="J55" s="18"/>
      <c r="K55" s="18"/>
      <c r="L55" s="16"/>
    </row>
    <row r="56" s="1" customFormat="1" ht="16.5" customHeight="1">
      <c r="B56" s="34"/>
      <c r="C56" s="35"/>
      <c r="D56" s="35"/>
      <c r="E56" s="28" t="s">
        <v>636</v>
      </c>
      <c r="F56" s="35"/>
      <c r="G56" s="35"/>
      <c r="H56" s="35"/>
      <c r="I56" s="140"/>
      <c r="J56" s="35"/>
      <c r="K56" s="35"/>
      <c r="L56" s="39"/>
    </row>
    <row r="57" s="1" customFormat="1" ht="12" customHeight="1">
      <c r="B57" s="34"/>
      <c r="C57" s="28" t="s">
        <v>132</v>
      </c>
      <c r="D57" s="35"/>
      <c r="E57" s="35"/>
      <c r="F57" s="35"/>
      <c r="G57" s="35"/>
      <c r="H57" s="35"/>
      <c r="I57" s="140"/>
      <c r="J57" s="35"/>
      <c r="K57" s="35"/>
      <c r="L57" s="39"/>
    </row>
    <row r="58" s="1" customFormat="1" ht="16.5" customHeight="1">
      <c r="B58" s="34"/>
      <c r="C58" s="35"/>
      <c r="D58" s="35"/>
      <c r="E58" s="60" t="str">
        <f>E13</f>
        <v>SO 1.6.1 - SOÚŽI</v>
      </c>
      <c r="F58" s="35"/>
      <c r="G58" s="35"/>
      <c r="H58" s="35"/>
      <c r="I58" s="140"/>
      <c r="J58" s="35"/>
      <c r="K58" s="35"/>
      <c r="L58" s="39"/>
    </row>
    <row r="59" s="1" customFormat="1" ht="6.96" customHeight="1">
      <c r="B59" s="34"/>
      <c r="C59" s="35"/>
      <c r="D59" s="35"/>
      <c r="E59" s="35"/>
      <c r="F59" s="35"/>
      <c r="G59" s="35"/>
      <c r="H59" s="35"/>
      <c r="I59" s="140"/>
      <c r="J59" s="35"/>
      <c r="K59" s="35"/>
      <c r="L59" s="39"/>
    </row>
    <row r="60" s="1" customFormat="1" ht="12" customHeight="1">
      <c r="B60" s="34"/>
      <c r="C60" s="28" t="s">
        <v>20</v>
      </c>
      <c r="D60" s="35"/>
      <c r="E60" s="35"/>
      <c r="F60" s="23" t="str">
        <f>F16</f>
        <v xml:space="preserve"> </v>
      </c>
      <c r="G60" s="35"/>
      <c r="H60" s="35"/>
      <c r="I60" s="142" t="s">
        <v>22</v>
      </c>
      <c r="J60" s="63" t="str">
        <f>IF(J16="","",J16)</f>
        <v>11. 3. 2019</v>
      </c>
      <c r="K60" s="35"/>
      <c r="L60" s="39"/>
    </row>
    <row r="61" s="1" customFormat="1" ht="6.96" customHeight="1">
      <c r="B61" s="34"/>
      <c r="C61" s="35"/>
      <c r="D61" s="35"/>
      <c r="E61" s="35"/>
      <c r="F61" s="35"/>
      <c r="G61" s="35"/>
      <c r="H61" s="35"/>
      <c r="I61" s="140"/>
      <c r="J61" s="35"/>
      <c r="K61" s="35"/>
      <c r="L61" s="39"/>
    </row>
    <row r="62" s="1" customFormat="1" ht="13.65" customHeight="1">
      <c r="B62" s="34"/>
      <c r="C62" s="28" t="s">
        <v>24</v>
      </c>
      <c r="D62" s="35"/>
      <c r="E62" s="35"/>
      <c r="F62" s="23" t="str">
        <f>E19</f>
        <v xml:space="preserve"> </v>
      </c>
      <c r="G62" s="35"/>
      <c r="H62" s="35"/>
      <c r="I62" s="142" t="s">
        <v>29</v>
      </c>
      <c r="J62" s="32" t="str">
        <f>E25</f>
        <v xml:space="preserve"> </v>
      </c>
      <c r="K62" s="35"/>
      <c r="L62" s="39"/>
    </row>
    <row r="63" s="1" customFormat="1" ht="13.65" customHeight="1">
      <c r="B63" s="34"/>
      <c r="C63" s="28" t="s">
        <v>27</v>
      </c>
      <c r="D63" s="35"/>
      <c r="E63" s="35"/>
      <c r="F63" s="23" t="str">
        <f>IF(E22="","",E22)</f>
        <v>Vyplň údaj</v>
      </c>
      <c r="G63" s="35"/>
      <c r="H63" s="35"/>
      <c r="I63" s="142" t="s">
        <v>31</v>
      </c>
      <c r="J63" s="32" t="str">
        <f>E28</f>
        <v xml:space="preserve"> </v>
      </c>
      <c r="K63" s="35"/>
      <c r="L63" s="39"/>
    </row>
    <row r="64" s="1" customFormat="1" ht="10.32" customHeight="1">
      <c r="B64" s="34"/>
      <c r="C64" s="35"/>
      <c r="D64" s="35"/>
      <c r="E64" s="35"/>
      <c r="F64" s="35"/>
      <c r="G64" s="35"/>
      <c r="H64" s="35"/>
      <c r="I64" s="140"/>
      <c r="J64" s="35"/>
      <c r="K64" s="35"/>
      <c r="L64" s="39"/>
    </row>
    <row r="65" s="1" customFormat="1" ht="29.28" customHeight="1">
      <c r="B65" s="34"/>
      <c r="C65" s="169" t="s">
        <v>135</v>
      </c>
      <c r="D65" s="170"/>
      <c r="E65" s="170"/>
      <c r="F65" s="170"/>
      <c r="G65" s="170"/>
      <c r="H65" s="170"/>
      <c r="I65" s="171"/>
      <c r="J65" s="172" t="s">
        <v>136</v>
      </c>
      <c r="K65" s="170"/>
      <c r="L65" s="39"/>
    </row>
    <row r="66" s="1" customFormat="1" ht="10.32" customHeight="1">
      <c r="B66" s="34"/>
      <c r="C66" s="35"/>
      <c r="D66" s="35"/>
      <c r="E66" s="35"/>
      <c r="F66" s="35"/>
      <c r="G66" s="35"/>
      <c r="H66" s="35"/>
      <c r="I66" s="140"/>
      <c r="J66" s="35"/>
      <c r="K66" s="35"/>
      <c r="L66" s="39"/>
    </row>
    <row r="67" s="1" customFormat="1" ht="22.8" customHeight="1">
      <c r="B67" s="34"/>
      <c r="C67" s="173" t="s">
        <v>137</v>
      </c>
      <c r="D67" s="35"/>
      <c r="E67" s="35"/>
      <c r="F67" s="35"/>
      <c r="G67" s="35"/>
      <c r="H67" s="35"/>
      <c r="I67" s="140"/>
      <c r="J67" s="94">
        <f>J92</f>
        <v>0</v>
      </c>
      <c r="K67" s="35"/>
      <c r="L67" s="39"/>
      <c r="AU67" s="13" t="s">
        <v>138</v>
      </c>
    </row>
    <row r="68" s="8" customFormat="1" ht="24.96" customHeight="1">
      <c r="B68" s="174"/>
      <c r="C68" s="175"/>
      <c r="D68" s="176" t="s">
        <v>139</v>
      </c>
      <c r="E68" s="177"/>
      <c r="F68" s="177"/>
      <c r="G68" s="177"/>
      <c r="H68" s="177"/>
      <c r="I68" s="178"/>
      <c r="J68" s="179">
        <f>J93</f>
        <v>0</v>
      </c>
      <c r="K68" s="175"/>
      <c r="L68" s="180"/>
    </row>
    <row r="69" s="1" customFormat="1" ht="21.84" customHeight="1">
      <c r="B69" s="34"/>
      <c r="C69" s="35"/>
      <c r="D69" s="35"/>
      <c r="E69" s="35"/>
      <c r="F69" s="35"/>
      <c r="G69" s="35"/>
      <c r="H69" s="35"/>
      <c r="I69" s="140"/>
      <c r="J69" s="35"/>
      <c r="K69" s="35"/>
      <c r="L69" s="39"/>
    </row>
    <row r="70" s="1" customFormat="1" ht="6.96" customHeight="1">
      <c r="B70" s="53"/>
      <c r="C70" s="54"/>
      <c r="D70" s="54"/>
      <c r="E70" s="54"/>
      <c r="F70" s="54"/>
      <c r="G70" s="54"/>
      <c r="H70" s="54"/>
      <c r="I70" s="164"/>
      <c r="J70" s="54"/>
      <c r="K70" s="54"/>
      <c r="L70" s="39"/>
    </row>
    <row r="74" s="1" customFormat="1" ht="6.96" customHeight="1">
      <c r="B74" s="55"/>
      <c r="C74" s="56"/>
      <c r="D74" s="56"/>
      <c r="E74" s="56"/>
      <c r="F74" s="56"/>
      <c r="G74" s="56"/>
      <c r="H74" s="56"/>
      <c r="I74" s="167"/>
      <c r="J74" s="56"/>
      <c r="K74" s="56"/>
      <c r="L74" s="39"/>
    </row>
    <row r="75" s="1" customFormat="1" ht="24.96" customHeight="1">
      <c r="B75" s="34"/>
      <c r="C75" s="19" t="s">
        <v>140</v>
      </c>
      <c r="D75" s="35"/>
      <c r="E75" s="35"/>
      <c r="F75" s="35"/>
      <c r="G75" s="35"/>
      <c r="H75" s="35"/>
      <c r="I75" s="140"/>
      <c r="J75" s="35"/>
      <c r="K75" s="35"/>
      <c r="L75" s="39"/>
    </row>
    <row r="76" s="1" customFormat="1" ht="6.96" customHeight="1">
      <c r="B76" s="34"/>
      <c r="C76" s="35"/>
      <c r="D76" s="35"/>
      <c r="E76" s="35"/>
      <c r="F76" s="35"/>
      <c r="G76" s="35"/>
      <c r="H76" s="35"/>
      <c r="I76" s="140"/>
      <c r="J76" s="35"/>
      <c r="K76" s="35"/>
      <c r="L76" s="39"/>
    </row>
    <row r="77" s="1" customFormat="1" ht="12" customHeight="1">
      <c r="B77" s="34"/>
      <c r="C77" s="28" t="s">
        <v>16</v>
      </c>
      <c r="D77" s="35"/>
      <c r="E77" s="35"/>
      <c r="F77" s="35"/>
      <c r="G77" s="35"/>
      <c r="H77" s="35"/>
      <c r="I77" s="140"/>
      <c r="J77" s="35"/>
      <c r="K77" s="35"/>
      <c r="L77" s="39"/>
    </row>
    <row r="78" s="1" customFormat="1" ht="16.5" customHeight="1">
      <c r="B78" s="34"/>
      <c r="C78" s="35"/>
      <c r="D78" s="35"/>
      <c r="E78" s="168" t="str">
        <f>E7</f>
        <v>Oprava TV v úseku Obrnice-Žatec</v>
      </c>
      <c r="F78" s="28"/>
      <c r="G78" s="28"/>
      <c r="H78" s="28"/>
      <c r="I78" s="140"/>
      <c r="J78" s="35"/>
      <c r="K78" s="35"/>
      <c r="L78" s="39"/>
    </row>
    <row r="79" ht="12" customHeight="1">
      <c r="B79" s="17"/>
      <c r="C79" s="28" t="s">
        <v>128</v>
      </c>
      <c r="D79" s="18"/>
      <c r="E79" s="18"/>
      <c r="F79" s="18"/>
      <c r="G79" s="18"/>
      <c r="H79" s="18"/>
      <c r="I79" s="133"/>
      <c r="J79" s="18"/>
      <c r="K79" s="18"/>
      <c r="L79" s="16"/>
    </row>
    <row r="80" ht="16.5" customHeight="1">
      <c r="B80" s="17"/>
      <c r="C80" s="18"/>
      <c r="D80" s="18"/>
      <c r="E80" s="168" t="s">
        <v>129</v>
      </c>
      <c r="F80" s="18"/>
      <c r="G80" s="18"/>
      <c r="H80" s="18"/>
      <c r="I80" s="133"/>
      <c r="J80" s="18"/>
      <c r="K80" s="18"/>
      <c r="L80" s="16"/>
    </row>
    <row r="81" ht="12" customHeight="1">
      <c r="B81" s="17"/>
      <c r="C81" s="28" t="s">
        <v>130</v>
      </c>
      <c r="D81" s="18"/>
      <c r="E81" s="18"/>
      <c r="F81" s="18"/>
      <c r="G81" s="18"/>
      <c r="H81" s="18"/>
      <c r="I81" s="133"/>
      <c r="J81" s="18"/>
      <c r="K81" s="18"/>
      <c r="L81" s="16"/>
    </row>
    <row r="82" s="1" customFormat="1" ht="16.5" customHeight="1">
      <c r="B82" s="34"/>
      <c r="C82" s="35"/>
      <c r="D82" s="35"/>
      <c r="E82" s="28" t="s">
        <v>636</v>
      </c>
      <c r="F82" s="35"/>
      <c r="G82" s="35"/>
      <c r="H82" s="35"/>
      <c r="I82" s="140"/>
      <c r="J82" s="35"/>
      <c r="K82" s="35"/>
      <c r="L82" s="39"/>
    </row>
    <row r="83" s="1" customFormat="1" ht="12" customHeight="1">
      <c r="B83" s="34"/>
      <c r="C83" s="28" t="s">
        <v>132</v>
      </c>
      <c r="D83" s="35"/>
      <c r="E83" s="35"/>
      <c r="F83" s="35"/>
      <c r="G83" s="35"/>
      <c r="H83" s="35"/>
      <c r="I83" s="140"/>
      <c r="J83" s="35"/>
      <c r="K83" s="35"/>
      <c r="L83" s="39"/>
    </row>
    <row r="84" s="1" customFormat="1" ht="16.5" customHeight="1">
      <c r="B84" s="34"/>
      <c r="C84" s="35"/>
      <c r="D84" s="35"/>
      <c r="E84" s="60" t="str">
        <f>E13</f>
        <v>SO 1.6.1 - SOÚŽI</v>
      </c>
      <c r="F84" s="35"/>
      <c r="G84" s="35"/>
      <c r="H84" s="35"/>
      <c r="I84" s="140"/>
      <c r="J84" s="35"/>
      <c r="K84" s="35"/>
      <c r="L84" s="39"/>
    </row>
    <row r="85" s="1" customFormat="1" ht="6.96" customHeight="1">
      <c r="B85" s="34"/>
      <c r="C85" s="35"/>
      <c r="D85" s="35"/>
      <c r="E85" s="35"/>
      <c r="F85" s="35"/>
      <c r="G85" s="35"/>
      <c r="H85" s="35"/>
      <c r="I85" s="140"/>
      <c r="J85" s="35"/>
      <c r="K85" s="35"/>
      <c r="L85" s="39"/>
    </row>
    <row r="86" s="1" customFormat="1" ht="12" customHeight="1">
      <c r="B86" s="34"/>
      <c r="C86" s="28" t="s">
        <v>20</v>
      </c>
      <c r="D86" s="35"/>
      <c r="E86" s="35"/>
      <c r="F86" s="23" t="str">
        <f>F16</f>
        <v xml:space="preserve"> </v>
      </c>
      <c r="G86" s="35"/>
      <c r="H86" s="35"/>
      <c r="I86" s="142" t="s">
        <v>22</v>
      </c>
      <c r="J86" s="63" t="str">
        <f>IF(J16="","",J16)</f>
        <v>11. 3. 2019</v>
      </c>
      <c r="K86" s="35"/>
      <c r="L86" s="39"/>
    </row>
    <row r="87" s="1" customFormat="1" ht="6.96" customHeight="1">
      <c r="B87" s="34"/>
      <c r="C87" s="35"/>
      <c r="D87" s="35"/>
      <c r="E87" s="35"/>
      <c r="F87" s="35"/>
      <c r="G87" s="35"/>
      <c r="H87" s="35"/>
      <c r="I87" s="140"/>
      <c r="J87" s="35"/>
      <c r="K87" s="35"/>
      <c r="L87" s="39"/>
    </row>
    <row r="88" s="1" customFormat="1" ht="13.65" customHeight="1">
      <c r="B88" s="34"/>
      <c r="C88" s="28" t="s">
        <v>24</v>
      </c>
      <c r="D88" s="35"/>
      <c r="E88" s="35"/>
      <c r="F88" s="23" t="str">
        <f>E19</f>
        <v xml:space="preserve"> </v>
      </c>
      <c r="G88" s="35"/>
      <c r="H88" s="35"/>
      <c r="I88" s="142" t="s">
        <v>29</v>
      </c>
      <c r="J88" s="32" t="str">
        <f>E25</f>
        <v xml:space="preserve"> </v>
      </c>
      <c r="K88" s="35"/>
      <c r="L88" s="39"/>
    </row>
    <row r="89" s="1" customFormat="1" ht="13.65" customHeight="1">
      <c r="B89" s="34"/>
      <c r="C89" s="28" t="s">
        <v>27</v>
      </c>
      <c r="D89" s="35"/>
      <c r="E89" s="35"/>
      <c r="F89" s="23" t="str">
        <f>IF(E22="","",E22)</f>
        <v>Vyplň údaj</v>
      </c>
      <c r="G89" s="35"/>
      <c r="H89" s="35"/>
      <c r="I89" s="142" t="s">
        <v>31</v>
      </c>
      <c r="J89" s="32" t="str">
        <f>E28</f>
        <v xml:space="preserve"> </v>
      </c>
      <c r="K89" s="35"/>
      <c r="L89" s="39"/>
    </row>
    <row r="90" s="1" customFormat="1" ht="10.32" customHeight="1">
      <c r="B90" s="34"/>
      <c r="C90" s="35"/>
      <c r="D90" s="35"/>
      <c r="E90" s="35"/>
      <c r="F90" s="35"/>
      <c r="G90" s="35"/>
      <c r="H90" s="35"/>
      <c r="I90" s="140"/>
      <c r="J90" s="35"/>
      <c r="K90" s="35"/>
      <c r="L90" s="39"/>
    </row>
    <row r="91" s="9" customFormat="1" ht="29.28" customHeight="1">
      <c r="B91" s="181"/>
      <c r="C91" s="182" t="s">
        <v>141</v>
      </c>
      <c r="D91" s="183" t="s">
        <v>52</v>
      </c>
      <c r="E91" s="183" t="s">
        <v>48</v>
      </c>
      <c r="F91" s="183" t="s">
        <v>49</v>
      </c>
      <c r="G91" s="183" t="s">
        <v>142</v>
      </c>
      <c r="H91" s="183" t="s">
        <v>143</v>
      </c>
      <c r="I91" s="184" t="s">
        <v>144</v>
      </c>
      <c r="J91" s="183" t="s">
        <v>136</v>
      </c>
      <c r="K91" s="185" t="s">
        <v>145</v>
      </c>
      <c r="L91" s="186"/>
      <c r="M91" s="84" t="s">
        <v>1</v>
      </c>
      <c r="N91" s="85" t="s">
        <v>37</v>
      </c>
      <c r="O91" s="85" t="s">
        <v>146</v>
      </c>
      <c r="P91" s="85" t="s">
        <v>147</v>
      </c>
      <c r="Q91" s="85" t="s">
        <v>148</v>
      </c>
      <c r="R91" s="85" t="s">
        <v>149</v>
      </c>
      <c r="S91" s="85" t="s">
        <v>150</v>
      </c>
      <c r="T91" s="86" t="s">
        <v>151</v>
      </c>
    </row>
    <row r="92" s="1" customFormat="1" ht="22.8" customHeight="1">
      <c r="B92" s="34"/>
      <c r="C92" s="91" t="s">
        <v>152</v>
      </c>
      <c r="D92" s="35"/>
      <c r="E92" s="35"/>
      <c r="F92" s="35"/>
      <c r="G92" s="35"/>
      <c r="H92" s="35"/>
      <c r="I92" s="140"/>
      <c r="J92" s="187">
        <f>BK92</f>
        <v>0</v>
      </c>
      <c r="K92" s="35"/>
      <c r="L92" s="39"/>
      <c r="M92" s="87"/>
      <c r="N92" s="88"/>
      <c r="O92" s="88"/>
      <c r="P92" s="188">
        <f>P93</f>
        <v>0</v>
      </c>
      <c r="Q92" s="88"/>
      <c r="R92" s="188">
        <f>R93</f>
        <v>0</v>
      </c>
      <c r="S92" s="88"/>
      <c r="T92" s="189">
        <f>T93</f>
        <v>0</v>
      </c>
      <c r="AT92" s="13" t="s">
        <v>66</v>
      </c>
      <c r="AU92" s="13" t="s">
        <v>138</v>
      </c>
      <c r="BK92" s="190">
        <f>BK93</f>
        <v>0</v>
      </c>
    </row>
    <row r="93" s="10" customFormat="1" ht="25.92" customHeight="1">
      <c r="B93" s="191"/>
      <c r="C93" s="192"/>
      <c r="D93" s="193" t="s">
        <v>66</v>
      </c>
      <c r="E93" s="194" t="s">
        <v>153</v>
      </c>
      <c r="F93" s="194" t="s">
        <v>154</v>
      </c>
      <c r="G93" s="192"/>
      <c r="H93" s="192"/>
      <c r="I93" s="195"/>
      <c r="J93" s="196">
        <f>BK93</f>
        <v>0</v>
      </c>
      <c r="K93" s="192"/>
      <c r="L93" s="197"/>
      <c r="M93" s="198"/>
      <c r="N93" s="199"/>
      <c r="O93" s="199"/>
      <c r="P93" s="200">
        <f>SUM(P94:P173)</f>
        <v>0</v>
      </c>
      <c r="Q93" s="199"/>
      <c r="R93" s="200">
        <f>SUM(R94:R173)</f>
        <v>0</v>
      </c>
      <c r="S93" s="199"/>
      <c r="T93" s="201">
        <f>SUM(T94:T173)</f>
        <v>0</v>
      </c>
      <c r="AR93" s="202" t="s">
        <v>155</v>
      </c>
      <c r="AT93" s="203" t="s">
        <v>66</v>
      </c>
      <c r="AU93" s="203" t="s">
        <v>67</v>
      </c>
      <c r="AY93" s="202" t="s">
        <v>156</v>
      </c>
      <c r="BK93" s="204">
        <f>SUM(BK94:BK173)</f>
        <v>0</v>
      </c>
    </row>
    <row r="94" s="1" customFormat="1" ht="22.5" customHeight="1">
      <c r="B94" s="34"/>
      <c r="C94" s="205" t="s">
        <v>74</v>
      </c>
      <c r="D94" s="205" t="s">
        <v>157</v>
      </c>
      <c r="E94" s="206" t="s">
        <v>158</v>
      </c>
      <c r="F94" s="207" t="s">
        <v>159</v>
      </c>
      <c r="G94" s="208" t="s">
        <v>160</v>
      </c>
      <c r="H94" s="209">
        <v>2</v>
      </c>
      <c r="I94" s="210"/>
      <c r="J94" s="211">
        <f>ROUND(I94*H94,2)</f>
        <v>0</v>
      </c>
      <c r="K94" s="207" t="s">
        <v>161</v>
      </c>
      <c r="L94" s="39"/>
      <c r="M94" s="212" t="s">
        <v>1</v>
      </c>
      <c r="N94" s="213" t="s">
        <v>38</v>
      </c>
      <c r="O94" s="7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AR94" s="13" t="s">
        <v>162</v>
      </c>
      <c r="AT94" s="13" t="s">
        <v>157</v>
      </c>
      <c r="AU94" s="13" t="s">
        <v>74</v>
      </c>
      <c r="AY94" s="13" t="s">
        <v>156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3" t="s">
        <v>74</v>
      </c>
      <c r="BK94" s="216">
        <f>ROUND(I94*H94,2)</f>
        <v>0</v>
      </c>
      <c r="BL94" s="13" t="s">
        <v>162</v>
      </c>
      <c r="BM94" s="13" t="s">
        <v>638</v>
      </c>
    </row>
    <row r="95" s="1" customFormat="1">
      <c r="B95" s="34"/>
      <c r="C95" s="35"/>
      <c r="D95" s="217" t="s">
        <v>164</v>
      </c>
      <c r="E95" s="35"/>
      <c r="F95" s="218" t="s">
        <v>165</v>
      </c>
      <c r="G95" s="35"/>
      <c r="H95" s="35"/>
      <c r="I95" s="140"/>
      <c r="J95" s="35"/>
      <c r="K95" s="35"/>
      <c r="L95" s="39"/>
      <c r="M95" s="219"/>
      <c r="N95" s="75"/>
      <c r="O95" s="75"/>
      <c r="P95" s="75"/>
      <c r="Q95" s="75"/>
      <c r="R95" s="75"/>
      <c r="S95" s="75"/>
      <c r="T95" s="76"/>
      <c r="AT95" s="13" t="s">
        <v>164</v>
      </c>
      <c r="AU95" s="13" t="s">
        <v>74</v>
      </c>
    </row>
    <row r="96" s="1" customFormat="1" ht="22.5" customHeight="1">
      <c r="B96" s="34"/>
      <c r="C96" s="205" t="s">
        <v>76</v>
      </c>
      <c r="D96" s="205" t="s">
        <v>157</v>
      </c>
      <c r="E96" s="206" t="s">
        <v>166</v>
      </c>
      <c r="F96" s="207" t="s">
        <v>167</v>
      </c>
      <c r="G96" s="208" t="s">
        <v>168</v>
      </c>
      <c r="H96" s="209">
        <v>7</v>
      </c>
      <c r="I96" s="210"/>
      <c r="J96" s="211">
        <f>ROUND(I96*H96,2)</f>
        <v>0</v>
      </c>
      <c r="K96" s="207" t="s">
        <v>161</v>
      </c>
      <c r="L96" s="39"/>
      <c r="M96" s="212" t="s">
        <v>1</v>
      </c>
      <c r="N96" s="213" t="s">
        <v>38</v>
      </c>
      <c r="O96" s="7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AR96" s="13" t="s">
        <v>162</v>
      </c>
      <c r="AT96" s="13" t="s">
        <v>157</v>
      </c>
      <c r="AU96" s="13" t="s">
        <v>74</v>
      </c>
      <c r="AY96" s="13" t="s">
        <v>156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3" t="s">
        <v>74</v>
      </c>
      <c r="BK96" s="216">
        <f>ROUND(I96*H96,2)</f>
        <v>0</v>
      </c>
      <c r="BL96" s="13" t="s">
        <v>162</v>
      </c>
      <c r="BM96" s="13" t="s">
        <v>639</v>
      </c>
    </row>
    <row r="97" s="1" customFormat="1">
      <c r="B97" s="34"/>
      <c r="C97" s="35"/>
      <c r="D97" s="217" t="s">
        <v>164</v>
      </c>
      <c r="E97" s="35"/>
      <c r="F97" s="218" t="s">
        <v>170</v>
      </c>
      <c r="G97" s="35"/>
      <c r="H97" s="35"/>
      <c r="I97" s="140"/>
      <c r="J97" s="35"/>
      <c r="K97" s="35"/>
      <c r="L97" s="39"/>
      <c r="M97" s="219"/>
      <c r="N97" s="75"/>
      <c r="O97" s="75"/>
      <c r="P97" s="75"/>
      <c r="Q97" s="75"/>
      <c r="R97" s="75"/>
      <c r="S97" s="75"/>
      <c r="T97" s="76"/>
      <c r="AT97" s="13" t="s">
        <v>164</v>
      </c>
      <c r="AU97" s="13" t="s">
        <v>74</v>
      </c>
    </row>
    <row r="98" s="1" customFormat="1" ht="22.5" customHeight="1">
      <c r="B98" s="34"/>
      <c r="C98" s="205" t="s">
        <v>84</v>
      </c>
      <c r="D98" s="205" t="s">
        <v>157</v>
      </c>
      <c r="E98" s="206" t="s">
        <v>174</v>
      </c>
      <c r="F98" s="207" t="s">
        <v>175</v>
      </c>
      <c r="G98" s="208" t="s">
        <v>160</v>
      </c>
      <c r="H98" s="209">
        <v>4</v>
      </c>
      <c r="I98" s="210"/>
      <c r="J98" s="211">
        <f>ROUND(I98*H98,2)</f>
        <v>0</v>
      </c>
      <c r="K98" s="207" t="s">
        <v>161</v>
      </c>
      <c r="L98" s="39"/>
      <c r="M98" s="212" t="s">
        <v>1</v>
      </c>
      <c r="N98" s="213" t="s">
        <v>38</v>
      </c>
      <c r="O98" s="7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AR98" s="13" t="s">
        <v>162</v>
      </c>
      <c r="AT98" s="13" t="s">
        <v>157</v>
      </c>
      <c r="AU98" s="13" t="s">
        <v>74</v>
      </c>
      <c r="AY98" s="13" t="s">
        <v>156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3" t="s">
        <v>74</v>
      </c>
      <c r="BK98" s="216">
        <f>ROUND(I98*H98,2)</f>
        <v>0</v>
      </c>
      <c r="BL98" s="13" t="s">
        <v>162</v>
      </c>
      <c r="BM98" s="13" t="s">
        <v>640</v>
      </c>
    </row>
    <row r="99" s="1" customFormat="1">
      <c r="B99" s="34"/>
      <c r="C99" s="35"/>
      <c r="D99" s="217" t="s">
        <v>164</v>
      </c>
      <c r="E99" s="35"/>
      <c r="F99" s="218" t="s">
        <v>177</v>
      </c>
      <c r="G99" s="35"/>
      <c r="H99" s="35"/>
      <c r="I99" s="140"/>
      <c r="J99" s="35"/>
      <c r="K99" s="35"/>
      <c r="L99" s="39"/>
      <c r="M99" s="219"/>
      <c r="N99" s="75"/>
      <c r="O99" s="75"/>
      <c r="P99" s="75"/>
      <c r="Q99" s="75"/>
      <c r="R99" s="75"/>
      <c r="S99" s="75"/>
      <c r="T99" s="76"/>
      <c r="AT99" s="13" t="s">
        <v>164</v>
      </c>
      <c r="AU99" s="13" t="s">
        <v>74</v>
      </c>
    </row>
    <row r="100" s="1" customFormat="1" ht="22.5" customHeight="1">
      <c r="B100" s="34"/>
      <c r="C100" s="205" t="s">
        <v>155</v>
      </c>
      <c r="D100" s="205" t="s">
        <v>157</v>
      </c>
      <c r="E100" s="206" t="s">
        <v>179</v>
      </c>
      <c r="F100" s="207" t="s">
        <v>180</v>
      </c>
      <c r="G100" s="208" t="s">
        <v>160</v>
      </c>
      <c r="H100" s="209">
        <v>4</v>
      </c>
      <c r="I100" s="210"/>
      <c r="J100" s="211">
        <f>ROUND(I100*H100,2)</f>
        <v>0</v>
      </c>
      <c r="K100" s="207" t="s">
        <v>161</v>
      </c>
      <c r="L100" s="39"/>
      <c r="M100" s="212" t="s">
        <v>1</v>
      </c>
      <c r="N100" s="213" t="s">
        <v>38</v>
      </c>
      <c r="O100" s="7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AR100" s="13" t="s">
        <v>162</v>
      </c>
      <c r="AT100" s="13" t="s">
        <v>157</v>
      </c>
      <c r="AU100" s="13" t="s">
        <v>74</v>
      </c>
      <c r="AY100" s="13" t="s">
        <v>156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3" t="s">
        <v>74</v>
      </c>
      <c r="BK100" s="216">
        <f>ROUND(I100*H100,2)</f>
        <v>0</v>
      </c>
      <c r="BL100" s="13" t="s">
        <v>162</v>
      </c>
      <c r="BM100" s="13" t="s">
        <v>641</v>
      </c>
    </row>
    <row r="101" s="1" customFormat="1">
      <c r="B101" s="34"/>
      <c r="C101" s="35"/>
      <c r="D101" s="217" t="s">
        <v>164</v>
      </c>
      <c r="E101" s="35"/>
      <c r="F101" s="218" t="s">
        <v>180</v>
      </c>
      <c r="G101" s="35"/>
      <c r="H101" s="35"/>
      <c r="I101" s="140"/>
      <c r="J101" s="35"/>
      <c r="K101" s="35"/>
      <c r="L101" s="39"/>
      <c r="M101" s="219"/>
      <c r="N101" s="75"/>
      <c r="O101" s="75"/>
      <c r="P101" s="75"/>
      <c r="Q101" s="75"/>
      <c r="R101" s="75"/>
      <c r="S101" s="75"/>
      <c r="T101" s="76"/>
      <c r="AT101" s="13" t="s">
        <v>164</v>
      </c>
      <c r="AU101" s="13" t="s">
        <v>74</v>
      </c>
    </row>
    <row r="102" s="1" customFormat="1" ht="22.5" customHeight="1">
      <c r="B102" s="34"/>
      <c r="C102" s="205" t="s">
        <v>178</v>
      </c>
      <c r="D102" s="205" t="s">
        <v>157</v>
      </c>
      <c r="E102" s="206" t="s">
        <v>183</v>
      </c>
      <c r="F102" s="207" t="s">
        <v>184</v>
      </c>
      <c r="G102" s="208" t="s">
        <v>160</v>
      </c>
      <c r="H102" s="209">
        <v>18</v>
      </c>
      <c r="I102" s="210"/>
      <c r="J102" s="211">
        <f>ROUND(I102*H102,2)</f>
        <v>0</v>
      </c>
      <c r="K102" s="207" t="s">
        <v>161</v>
      </c>
      <c r="L102" s="39"/>
      <c r="M102" s="212" t="s">
        <v>1</v>
      </c>
      <c r="N102" s="213" t="s">
        <v>38</v>
      </c>
      <c r="O102" s="7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AR102" s="13" t="s">
        <v>162</v>
      </c>
      <c r="AT102" s="13" t="s">
        <v>157</v>
      </c>
      <c r="AU102" s="13" t="s">
        <v>74</v>
      </c>
      <c r="AY102" s="13" t="s">
        <v>156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3" t="s">
        <v>74</v>
      </c>
      <c r="BK102" s="216">
        <f>ROUND(I102*H102,2)</f>
        <v>0</v>
      </c>
      <c r="BL102" s="13" t="s">
        <v>162</v>
      </c>
      <c r="BM102" s="13" t="s">
        <v>642</v>
      </c>
    </row>
    <row r="103" s="1" customFormat="1">
      <c r="B103" s="34"/>
      <c r="C103" s="35"/>
      <c r="D103" s="217" t="s">
        <v>164</v>
      </c>
      <c r="E103" s="35"/>
      <c r="F103" s="218" t="s">
        <v>184</v>
      </c>
      <c r="G103" s="35"/>
      <c r="H103" s="35"/>
      <c r="I103" s="140"/>
      <c r="J103" s="35"/>
      <c r="K103" s="35"/>
      <c r="L103" s="39"/>
      <c r="M103" s="219"/>
      <c r="N103" s="75"/>
      <c r="O103" s="75"/>
      <c r="P103" s="75"/>
      <c r="Q103" s="75"/>
      <c r="R103" s="75"/>
      <c r="S103" s="75"/>
      <c r="T103" s="76"/>
      <c r="AT103" s="13" t="s">
        <v>164</v>
      </c>
      <c r="AU103" s="13" t="s">
        <v>74</v>
      </c>
    </row>
    <row r="104" s="1" customFormat="1" ht="22.5" customHeight="1">
      <c r="B104" s="34"/>
      <c r="C104" s="205" t="s">
        <v>182</v>
      </c>
      <c r="D104" s="205" t="s">
        <v>157</v>
      </c>
      <c r="E104" s="206" t="s">
        <v>195</v>
      </c>
      <c r="F104" s="207" t="s">
        <v>196</v>
      </c>
      <c r="G104" s="208" t="s">
        <v>197</v>
      </c>
      <c r="H104" s="209">
        <v>120</v>
      </c>
      <c r="I104" s="210"/>
      <c r="J104" s="211">
        <f>ROUND(I104*H104,2)</f>
        <v>0</v>
      </c>
      <c r="K104" s="207" t="s">
        <v>161</v>
      </c>
      <c r="L104" s="39"/>
      <c r="M104" s="212" t="s">
        <v>1</v>
      </c>
      <c r="N104" s="213" t="s">
        <v>38</v>
      </c>
      <c r="O104" s="7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AR104" s="13" t="s">
        <v>162</v>
      </c>
      <c r="AT104" s="13" t="s">
        <v>157</v>
      </c>
      <c r="AU104" s="13" t="s">
        <v>74</v>
      </c>
      <c r="AY104" s="13" t="s">
        <v>156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3" t="s">
        <v>74</v>
      </c>
      <c r="BK104" s="216">
        <f>ROUND(I104*H104,2)</f>
        <v>0</v>
      </c>
      <c r="BL104" s="13" t="s">
        <v>162</v>
      </c>
      <c r="BM104" s="13" t="s">
        <v>643</v>
      </c>
    </row>
    <row r="105" s="1" customFormat="1">
      <c r="B105" s="34"/>
      <c r="C105" s="35"/>
      <c r="D105" s="217" t="s">
        <v>164</v>
      </c>
      <c r="E105" s="35"/>
      <c r="F105" s="218" t="s">
        <v>196</v>
      </c>
      <c r="G105" s="35"/>
      <c r="H105" s="35"/>
      <c r="I105" s="140"/>
      <c r="J105" s="35"/>
      <c r="K105" s="35"/>
      <c r="L105" s="39"/>
      <c r="M105" s="219"/>
      <c r="N105" s="75"/>
      <c r="O105" s="75"/>
      <c r="P105" s="75"/>
      <c r="Q105" s="75"/>
      <c r="R105" s="75"/>
      <c r="S105" s="75"/>
      <c r="T105" s="76"/>
      <c r="AT105" s="13" t="s">
        <v>164</v>
      </c>
      <c r="AU105" s="13" t="s">
        <v>74</v>
      </c>
    </row>
    <row r="106" s="1" customFormat="1" ht="22.5" customHeight="1">
      <c r="B106" s="34"/>
      <c r="C106" s="205" t="s">
        <v>186</v>
      </c>
      <c r="D106" s="205" t="s">
        <v>157</v>
      </c>
      <c r="E106" s="206" t="s">
        <v>200</v>
      </c>
      <c r="F106" s="207" t="s">
        <v>201</v>
      </c>
      <c r="G106" s="208" t="s">
        <v>160</v>
      </c>
      <c r="H106" s="209">
        <v>2</v>
      </c>
      <c r="I106" s="210"/>
      <c r="J106" s="211">
        <f>ROUND(I106*H106,2)</f>
        <v>0</v>
      </c>
      <c r="K106" s="207" t="s">
        <v>161</v>
      </c>
      <c r="L106" s="39"/>
      <c r="M106" s="212" t="s">
        <v>1</v>
      </c>
      <c r="N106" s="213" t="s">
        <v>38</v>
      </c>
      <c r="O106" s="7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AR106" s="13" t="s">
        <v>162</v>
      </c>
      <c r="AT106" s="13" t="s">
        <v>157</v>
      </c>
      <c r="AU106" s="13" t="s">
        <v>74</v>
      </c>
      <c r="AY106" s="13" t="s">
        <v>156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3" t="s">
        <v>74</v>
      </c>
      <c r="BK106" s="216">
        <f>ROUND(I106*H106,2)</f>
        <v>0</v>
      </c>
      <c r="BL106" s="13" t="s">
        <v>162</v>
      </c>
      <c r="BM106" s="13" t="s">
        <v>644</v>
      </c>
    </row>
    <row r="107" s="1" customFormat="1">
      <c r="B107" s="34"/>
      <c r="C107" s="35"/>
      <c r="D107" s="217" t="s">
        <v>164</v>
      </c>
      <c r="E107" s="35"/>
      <c r="F107" s="218" t="s">
        <v>201</v>
      </c>
      <c r="G107" s="35"/>
      <c r="H107" s="35"/>
      <c r="I107" s="140"/>
      <c r="J107" s="35"/>
      <c r="K107" s="35"/>
      <c r="L107" s="39"/>
      <c r="M107" s="219"/>
      <c r="N107" s="75"/>
      <c r="O107" s="75"/>
      <c r="P107" s="75"/>
      <c r="Q107" s="75"/>
      <c r="R107" s="75"/>
      <c r="S107" s="75"/>
      <c r="T107" s="76"/>
      <c r="AT107" s="13" t="s">
        <v>164</v>
      </c>
      <c r="AU107" s="13" t="s">
        <v>74</v>
      </c>
    </row>
    <row r="108" s="1" customFormat="1" ht="22.5" customHeight="1">
      <c r="B108" s="34"/>
      <c r="C108" s="205" t="s">
        <v>190</v>
      </c>
      <c r="D108" s="205" t="s">
        <v>157</v>
      </c>
      <c r="E108" s="206" t="s">
        <v>204</v>
      </c>
      <c r="F108" s="207" t="s">
        <v>205</v>
      </c>
      <c r="G108" s="208" t="s">
        <v>160</v>
      </c>
      <c r="H108" s="209">
        <v>2</v>
      </c>
      <c r="I108" s="210"/>
      <c r="J108" s="211">
        <f>ROUND(I108*H108,2)</f>
        <v>0</v>
      </c>
      <c r="K108" s="207" t="s">
        <v>161</v>
      </c>
      <c r="L108" s="39"/>
      <c r="M108" s="212" t="s">
        <v>1</v>
      </c>
      <c r="N108" s="213" t="s">
        <v>38</v>
      </c>
      <c r="O108" s="7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AR108" s="13" t="s">
        <v>162</v>
      </c>
      <c r="AT108" s="13" t="s">
        <v>157</v>
      </c>
      <c r="AU108" s="13" t="s">
        <v>74</v>
      </c>
      <c r="AY108" s="13" t="s">
        <v>156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3" t="s">
        <v>74</v>
      </c>
      <c r="BK108" s="216">
        <f>ROUND(I108*H108,2)</f>
        <v>0</v>
      </c>
      <c r="BL108" s="13" t="s">
        <v>162</v>
      </c>
      <c r="BM108" s="13" t="s">
        <v>645</v>
      </c>
    </row>
    <row r="109" s="1" customFormat="1">
      <c r="B109" s="34"/>
      <c r="C109" s="35"/>
      <c r="D109" s="217" t="s">
        <v>164</v>
      </c>
      <c r="E109" s="35"/>
      <c r="F109" s="218" t="s">
        <v>205</v>
      </c>
      <c r="G109" s="35"/>
      <c r="H109" s="35"/>
      <c r="I109" s="140"/>
      <c r="J109" s="35"/>
      <c r="K109" s="35"/>
      <c r="L109" s="39"/>
      <c r="M109" s="219"/>
      <c r="N109" s="75"/>
      <c r="O109" s="75"/>
      <c r="P109" s="75"/>
      <c r="Q109" s="75"/>
      <c r="R109" s="75"/>
      <c r="S109" s="75"/>
      <c r="T109" s="76"/>
      <c r="AT109" s="13" t="s">
        <v>164</v>
      </c>
      <c r="AU109" s="13" t="s">
        <v>74</v>
      </c>
    </row>
    <row r="110" s="1" customFormat="1" ht="22.5" customHeight="1">
      <c r="B110" s="34"/>
      <c r="C110" s="205" t="s">
        <v>194</v>
      </c>
      <c r="D110" s="205" t="s">
        <v>157</v>
      </c>
      <c r="E110" s="206" t="s">
        <v>208</v>
      </c>
      <c r="F110" s="207" t="s">
        <v>209</v>
      </c>
      <c r="G110" s="208" t="s">
        <v>160</v>
      </c>
      <c r="H110" s="209">
        <v>2</v>
      </c>
      <c r="I110" s="210"/>
      <c r="J110" s="211">
        <f>ROUND(I110*H110,2)</f>
        <v>0</v>
      </c>
      <c r="K110" s="207" t="s">
        <v>161</v>
      </c>
      <c r="L110" s="39"/>
      <c r="M110" s="212" t="s">
        <v>1</v>
      </c>
      <c r="N110" s="213" t="s">
        <v>38</v>
      </c>
      <c r="O110" s="7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AR110" s="13" t="s">
        <v>162</v>
      </c>
      <c r="AT110" s="13" t="s">
        <v>157</v>
      </c>
      <c r="AU110" s="13" t="s">
        <v>74</v>
      </c>
      <c r="AY110" s="13" t="s">
        <v>156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3" t="s">
        <v>74</v>
      </c>
      <c r="BK110" s="216">
        <f>ROUND(I110*H110,2)</f>
        <v>0</v>
      </c>
      <c r="BL110" s="13" t="s">
        <v>162</v>
      </c>
      <c r="BM110" s="13" t="s">
        <v>646</v>
      </c>
    </row>
    <row r="111" s="1" customFormat="1">
      <c r="B111" s="34"/>
      <c r="C111" s="35"/>
      <c r="D111" s="217" t="s">
        <v>164</v>
      </c>
      <c r="E111" s="35"/>
      <c r="F111" s="218" t="s">
        <v>209</v>
      </c>
      <c r="G111" s="35"/>
      <c r="H111" s="35"/>
      <c r="I111" s="140"/>
      <c r="J111" s="35"/>
      <c r="K111" s="35"/>
      <c r="L111" s="39"/>
      <c r="M111" s="219"/>
      <c r="N111" s="75"/>
      <c r="O111" s="75"/>
      <c r="P111" s="75"/>
      <c r="Q111" s="75"/>
      <c r="R111" s="75"/>
      <c r="S111" s="75"/>
      <c r="T111" s="76"/>
      <c r="AT111" s="13" t="s">
        <v>164</v>
      </c>
      <c r="AU111" s="13" t="s">
        <v>74</v>
      </c>
    </row>
    <row r="112" s="1" customFormat="1" ht="22.5" customHeight="1">
      <c r="B112" s="34"/>
      <c r="C112" s="205" t="s">
        <v>199</v>
      </c>
      <c r="D112" s="205" t="s">
        <v>157</v>
      </c>
      <c r="E112" s="206" t="s">
        <v>212</v>
      </c>
      <c r="F112" s="207" t="s">
        <v>213</v>
      </c>
      <c r="G112" s="208" t="s">
        <v>214</v>
      </c>
      <c r="H112" s="209">
        <v>0.12</v>
      </c>
      <c r="I112" s="210"/>
      <c r="J112" s="211">
        <f>ROUND(I112*H112,2)</f>
        <v>0</v>
      </c>
      <c r="K112" s="207" t="s">
        <v>161</v>
      </c>
      <c r="L112" s="39"/>
      <c r="M112" s="212" t="s">
        <v>1</v>
      </c>
      <c r="N112" s="213" t="s">
        <v>38</v>
      </c>
      <c r="O112" s="7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AR112" s="13" t="s">
        <v>162</v>
      </c>
      <c r="AT112" s="13" t="s">
        <v>157</v>
      </c>
      <c r="AU112" s="13" t="s">
        <v>74</v>
      </c>
      <c r="AY112" s="13" t="s">
        <v>156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3" t="s">
        <v>74</v>
      </c>
      <c r="BK112" s="216">
        <f>ROUND(I112*H112,2)</f>
        <v>0</v>
      </c>
      <c r="BL112" s="13" t="s">
        <v>162</v>
      </c>
      <c r="BM112" s="13" t="s">
        <v>647</v>
      </c>
    </row>
    <row r="113" s="1" customFormat="1">
      <c r="B113" s="34"/>
      <c r="C113" s="35"/>
      <c r="D113" s="217" t="s">
        <v>164</v>
      </c>
      <c r="E113" s="35"/>
      <c r="F113" s="218" t="s">
        <v>216</v>
      </c>
      <c r="G113" s="35"/>
      <c r="H113" s="35"/>
      <c r="I113" s="140"/>
      <c r="J113" s="35"/>
      <c r="K113" s="35"/>
      <c r="L113" s="39"/>
      <c r="M113" s="219"/>
      <c r="N113" s="75"/>
      <c r="O113" s="75"/>
      <c r="P113" s="75"/>
      <c r="Q113" s="75"/>
      <c r="R113" s="75"/>
      <c r="S113" s="75"/>
      <c r="T113" s="76"/>
      <c r="AT113" s="13" t="s">
        <v>164</v>
      </c>
      <c r="AU113" s="13" t="s">
        <v>74</v>
      </c>
    </row>
    <row r="114" s="1" customFormat="1" ht="22.5" customHeight="1">
      <c r="B114" s="34"/>
      <c r="C114" s="205" t="s">
        <v>203</v>
      </c>
      <c r="D114" s="205" t="s">
        <v>157</v>
      </c>
      <c r="E114" s="206" t="s">
        <v>218</v>
      </c>
      <c r="F114" s="207" t="s">
        <v>219</v>
      </c>
      <c r="G114" s="208" t="s">
        <v>214</v>
      </c>
      <c r="H114" s="209">
        <v>0.12</v>
      </c>
      <c r="I114" s="210"/>
      <c r="J114" s="211">
        <f>ROUND(I114*H114,2)</f>
        <v>0</v>
      </c>
      <c r="K114" s="207" t="s">
        <v>161</v>
      </c>
      <c r="L114" s="39"/>
      <c r="M114" s="212" t="s">
        <v>1</v>
      </c>
      <c r="N114" s="213" t="s">
        <v>38</v>
      </c>
      <c r="O114" s="7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AR114" s="13" t="s">
        <v>162</v>
      </c>
      <c r="AT114" s="13" t="s">
        <v>157</v>
      </c>
      <c r="AU114" s="13" t="s">
        <v>74</v>
      </c>
      <c r="AY114" s="13" t="s">
        <v>156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3" t="s">
        <v>74</v>
      </c>
      <c r="BK114" s="216">
        <f>ROUND(I114*H114,2)</f>
        <v>0</v>
      </c>
      <c r="BL114" s="13" t="s">
        <v>162</v>
      </c>
      <c r="BM114" s="13" t="s">
        <v>648</v>
      </c>
    </row>
    <row r="115" s="1" customFormat="1">
      <c r="B115" s="34"/>
      <c r="C115" s="35"/>
      <c r="D115" s="217" t="s">
        <v>164</v>
      </c>
      <c r="E115" s="35"/>
      <c r="F115" s="218" t="s">
        <v>221</v>
      </c>
      <c r="G115" s="35"/>
      <c r="H115" s="35"/>
      <c r="I115" s="140"/>
      <c r="J115" s="35"/>
      <c r="K115" s="35"/>
      <c r="L115" s="39"/>
      <c r="M115" s="219"/>
      <c r="N115" s="75"/>
      <c r="O115" s="75"/>
      <c r="P115" s="75"/>
      <c r="Q115" s="75"/>
      <c r="R115" s="75"/>
      <c r="S115" s="75"/>
      <c r="T115" s="76"/>
      <c r="AT115" s="13" t="s">
        <v>164</v>
      </c>
      <c r="AU115" s="13" t="s">
        <v>74</v>
      </c>
    </row>
    <row r="116" s="1" customFormat="1" ht="22.5" customHeight="1">
      <c r="B116" s="34"/>
      <c r="C116" s="205" t="s">
        <v>207</v>
      </c>
      <c r="D116" s="205" t="s">
        <v>157</v>
      </c>
      <c r="E116" s="206" t="s">
        <v>234</v>
      </c>
      <c r="F116" s="207" t="s">
        <v>235</v>
      </c>
      <c r="G116" s="208" t="s">
        <v>160</v>
      </c>
      <c r="H116" s="209">
        <v>1</v>
      </c>
      <c r="I116" s="210"/>
      <c r="J116" s="211">
        <f>ROUND(I116*H116,2)</f>
        <v>0</v>
      </c>
      <c r="K116" s="207" t="s">
        <v>161</v>
      </c>
      <c r="L116" s="39"/>
      <c r="M116" s="212" t="s">
        <v>1</v>
      </c>
      <c r="N116" s="213" t="s">
        <v>38</v>
      </c>
      <c r="O116" s="7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AR116" s="13" t="s">
        <v>162</v>
      </c>
      <c r="AT116" s="13" t="s">
        <v>157</v>
      </c>
      <c r="AU116" s="13" t="s">
        <v>74</v>
      </c>
      <c r="AY116" s="13" t="s">
        <v>156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3" t="s">
        <v>74</v>
      </c>
      <c r="BK116" s="216">
        <f>ROUND(I116*H116,2)</f>
        <v>0</v>
      </c>
      <c r="BL116" s="13" t="s">
        <v>162</v>
      </c>
      <c r="BM116" s="13" t="s">
        <v>649</v>
      </c>
    </row>
    <row r="117" s="1" customFormat="1">
      <c r="B117" s="34"/>
      <c r="C117" s="35"/>
      <c r="D117" s="217" t="s">
        <v>164</v>
      </c>
      <c r="E117" s="35"/>
      <c r="F117" s="218" t="s">
        <v>235</v>
      </c>
      <c r="G117" s="35"/>
      <c r="H117" s="35"/>
      <c r="I117" s="140"/>
      <c r="J117" s="35"/>
      <c r="K117" s="35"/>
      <c r="L117" s="39"/>
      <c r="M117" s="219"/>
      <c r="N117" s="75"/>
      <c r="O117" s="75"/>
      <c r="P117" s="75"/>
      <c r="Q117" s="75"/>
      <c r="R117" s="75"/>
      <c r="S117" s="75"/>
      <c r="T117" s="76"/>
      <c r="AT117" s="13" t="s">
        <v>164</v>
      </c>
      <c r="AU117" s="13" t="s">
        <v>74</v>
      </c>
    </row>
    <row r="118" s="1" customFormat="1" ht="22.5" customHeight="1">
      <c r="B118" s="34"/>
      <c r="C118" s="205" t="s">
        <v>211</v>
      </c>
      <c r="D118" s="205" t="s">
        <v>157</v>
      </c>
      <c r="E118" s="206" t="s">
        <v>238</v>
      </c>
      <c r="F118" s="207" t="s">
        <v>239</v>
      </c>
      <c r="G118" s="208" t="s">
        <v>160</v>
      </c>
      <c r="H118" s="209">
        <v>1</v>
      </c>
      <c r="I118" s="210"/>
      <c r="J118" s="211">
        <f>ROUND(I118*H118,2)</f>
        <v>0</v>
      </c>
      <c r="K118" s="207" t="s">
        <v>161</v>
      </c>
      <c r="L118" s="39"/>
      <c r="M118" s="212" t="s">
        <v>1</v>
      </c>
      <c r="N118" s="213" t="s">
        <v>38</v>
      </c>
      <c r="O118" s="7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AR118" s="13" t="s">
        <v>162</v>
      </c>
      <c r="AT118" s="13" t="s">
        <v>157</v>
      </c>
      <c r="AU118" s="13" t="s">
        <v>74</v>
      </c>
      <c r="AY118" s="13" t="s">
        <v>156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3" t="s">
        <v>74</v>
      </c>
      <c r="BK118" s="216">
        <f>ROUND(I118*H118,2)</f>
        <v>0</v>
      </c>
      <c r="BL118" s="13" t="s">
        <v>162</v>
      </c>
      <c r="BM118" s="13" t="s">
        <v>650</v>
      </c>
    </row>
    <row r="119" s="1" customFormat="1">
      <c r="B119" s="34"/>
      <c r="C119" s="35"/>
      <c r="D119" s="217" t="s">
        <v>164</v>
      </c>
      <c r="E119" s="35"/>
      <c r="F119" s="218" t="s">
        <v>239</v>
      </c>
      <c r="G119" s="35"/>
      <c r="H119" s="35"/>
      <c r="I119" s="140"/>
      <c r="J119" s="35"/>
      <c r="K119" s="35"/>
      <c r="L119" s="39"/>
      <c r="M119" s="219"/>
      <c r="N119" s="75"/>
      <c r="O119" s="75"/>
      <c r="P119" s="75"/>
      <c r="Q119" s="75"/>
      <c r="R119" s="75"/>
      <c r="S119" s="75"/>
      <c r="T119" s="76"/>
      <c r="AT119" s="13" t="s">
        <v>164</v>
      </c>
      <c r="AU119" s="13" t="s">
        <v>74</v>
      </c>
    </row>
    <row r="120" s="1" customFormat="1" ht="22.5" customHeight="1">
      <c r="B120" s="34"/>
      <c r="C120" s="205" t="s">
        <v>217</v>
      </c>
      <c r="D120" s="205" t="s">
        <v>157</v>
      </c>
      <c r="E120" s="206" t="s">
        <v>245</v>
      </c>
      <c r="F120" s="207" t="s">
        <v>246</v>
      </c>
      <c r="G120" s="208" t="s">
        <v>160</v>
      </c>
      <c r="H120" s="209">
        <v>1</v>
      </c>
      <c r="I120" s="210"/>
      <c r="J120" s="211">
        <f>ROUND(I120*H120,2)</f>
        <v>0</v>
      </c>
      <c r="K120" s="207" t="s">
        <v>161</v>
      </c>
      <c r="L120" s="39"/>
      <c r="M120" s="212" t="s">
        <v>1</v>
      </c>
      <c r="N120" s="213" t="s">
        <v>38</v>
      </c>
      <c r="O120" s="7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AR120" s="13" t="s">
        <v>162</v>
      </c>
      <c r="AT120" s="13" t="s">
        <v>157</v>
      </c>
      <c r="AU120" s="13" t="s">
        <v>74</v>
      </c>
      <c r="AY120" s="13" t="s">
        <v>156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3" t="s">
        <v>74</v>
      </c>
      <c r="BK120" s="216">
        <f>ROUND(I120*H120,2)</f>
        <v>0</v>
      </c>
      <c r="BL120" s="13" t="s">
        <v>162</v>
      </c>
      <c r="BM120" s="13" t="s">
        <v>651</v>
      </c>
    </row>
    <row r="121" s="1" customFormat="1">
      <c r="B121" s="34"/>
      <c r="C121" s="35"/>
      <c r="D121" s="217" t="s">
        <v>164</v>
      </c>
      <c r="E121" s="35"/>
      <c r="F121" s="218" t="s">
        <v>246</v>
      </c>
      <c r="G121" s="35"/>
      <c r="H121" s="35"/>
      <c r="I121" s="140"/>
      <c r="J121" s="35"/>
      <c r="K121" s="35"/>
      <c r="L121" s="39"/>
      <c r="M121" s="219"/>
      <c r="N121" s="75"/>
      <c r="O121" s="75"/>
      <c r="P121" s="75"/>
      <c r="Q121" s="75"/>
      <c r="R121" s="75"/>
      <c r="S121" s="75"/>
      <c r="T121" s="76"/>
      <c r="AT121" s="13" t="s">
        <v>164</v>
      </c>
      <c r="AU121" s="13" t="s">
        <v>74</v>
      </c>
    </row>
    <row r="122" s="1" customFormat="1" ht="22.5" customHeight="1">
      <c r="B122" s="34"/>
      <c r="C122" s="205" t="s">
        <v>8</v>
      </c>
      <c r="D122" s="205" t="s">
        <v>157</v>
      </c>
      <c r="E122" s="206" t="s">
        <v>249</v>
      </c>
      <c r="F122" s="207" t="s">
        <v>250</v>
      </c>
      <c r="G122" s="208" t="s">
        <v>160</v>
      </c>
      <c r="H122" s="209">
        <v>1</v>
      </c>
      <c r="I122" s="210"/>
      <c r="J122" s="211">
        <f>ROUND(I122*H122,2)</f>
        <v>0</v>
      </c>
      <c r="K122" s="207" t="s">
        <v>161</v>
      </c>
      <c r="L122" s="39"/>
      <c r="M122" s="212" t="s">
        <v>1</v>
      </c>
      <c r="N122" s="213" t="s">
        <v>38</v>
      </c>
      <c r="O122" s="7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AR122" s="13" t="s">
        <v>162</v>
      </c>
      <c r="AT122" s="13" t="s">
        <v>157</v>
      </c>
      <c r="AU122" s="13" t="s">
        <v>74</v>
      </c>
      <c r="AY122" s="13" t="s">
        <v>156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3" t="s">
        <v>74</v>
      </c>
      <c r="BK122" s="216">
        <f>ROUND(I122*H122,2)</f>
        <v>0</v>
      </c>
      <c r="BL122" s="13" t="s">
        <v>162</v>
      </c>
      <c r="BM122" s="13" t="s">
        <v>652</v>
      </c>
    </row>
    <row r="123" s="1" customFormat="1">
      <c r="B123" s="34"/>
      <c r="C123" s="35"/>
      <c r="D123" s="217" t="s">
        <v>164</v>
      </c>
      <c r="E123" s="35"/>
      <c r="F123" s="218" t="s">
        <v>250</v>
      </c>
      <c r="G123" s="35"/>
      <c r="H123" s="35"/>
      <c r="I123" s="140"/>
      <c r="J123" s="35"/>
      <c r="K123" s="35"/>
      <c r="L123" s="39"/>
      <c r="M123" s="219"/>
      <c r="N123" s="75"/>
      <c r="O123" s="75"/>
      <c r="P123" s="75"/>
      <c r="Q123" s="75"/>
      <c r="R123" s="75"/>
      <c r="S123" s="75"/>
      <c r="T123" s="76"/>
      <c r="AT123" s="13" t="s">
        <v>164</v>
      </c>
      <c r="AU123" s="13" t="s">
        <v>74</v>
      </c>
    </row>
    <row r="124" s="1" customFormat="1" ht="22.5" customHeight="1">
      <c r="B124" s="34"/>
      <c r="C124" s="205" t="s">
        <v>225</v>
      </c>
      <c r="D124" s="205" t="s">
        <v>157</v>
      </c>
      <c r="E124" s="206" t="s">
        <v>253</v>
      </c>
      <c r="F124" s="207" t="s">
        <v>254</v>
      </c>
      <c r="G124" s="208" t="s">
        <v>160</v>
      </c>
      <c r="H124" s="209">
        <v>2</v>
      </c>
      <c r="I124" s="210"/>
      <c r="J124" s="211">
        <f>ROUND(I124*H124,2)</f>
        <v>0</v>
      </c>
      <c r="K124" s="207" t="s">
        <v>161</v>
      </c>
      <c r="L124" s="39"/>
      <c r="M124" s="212" t="s">
        <v>1</v>
      </c>
      <c r="N124" s="213" t="s">
        <v>38</v>
      </c>
      <c r="O124" s="7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AR124" s="13" t="s">
        <v>162</v>
      </c>
      <c r="AT124" s="13" t="s">
        <v>157</v>
      </c>
      <c r="AU124" s="13" t="s">
        <v>74</v>
      </c>
      <c r="AY124" s="13" t="s">
        <v>156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3" t="s">
        <v>74</v>
      </c>
      <c r="BK124" s="216">
        <f>ROUND(I124*H124,2)</f>
        <v>0</v>
      </c>
      <c r="BL124" s="13" t="s">
        <v>162</v>
      </c>
      <c r="BM124" s="13" t="s">
        <v>653</v>
      </c>
    </row>
    <row r="125" s="1" customFormat="1">
      <c r="B125" s="34"/>
      <c r="C125" s="35"/>
      <c r="D125" s="217" t="s">
        <v>164</v>
      </c>
      <c r="E125" s="35"/>
      <c r="F125" s="218" t="s">
        <v>254</v>
      </c>
      <c r="G125" s="35"/>
      <c r="H125" s="35"/>
      <c r="I125" s="140"/>
      <c r="J125" s="35"/>
      <c r="K125" s="35"/>
      <c r="L125" s="39"/>
      <c r="M125" s="219"/>
      <c r="N125" s="75"/>
      <c r="O125" s="75"/>
      <c r="P125" s="75"/>
      <c r="Q125" s="75"/>
      <c r="R125" s="75"/>
      <c r="S125" s="75"/>
      <c r="T125" s="76"/>
      <c r="AT125" s="13" t="s">
        <v>164</v>
      </c>
      <c r="AU125" s="13" t="s">
        <v>74</v>
      </c>
    </row>
    <row r="126" s="1" customFormat="1" ht="22.5" customHeight="1">
      <c r="B126" s="34"/>
      <c r="C126" s="205" t="s">
        <v>229</v>
      </c>
      <c r="D126" s="205" t="s">
        <v>157</v>
      </c>
      <c r="E126" s="206" t="s">
        <v>261</v>
      </c>
      <c r="F126" s="207" t="s">
        <v>262</v>
      </c>
      <c r="G126" s="208" t="s">
        <v>160</v>
      </c>
      <c r="H126" s="209">
        <v>8</v>
      </c>
      <c r="I126" s="210"/>
      <c r="J126" s="211">
        <f>ROUND(I126*H126,2)</f>
        <v>0</v>
      </c>
      <c r="K126" s="207" t="s">
        <v>161</v>
      </c>
      <c r="L126" s="39"/>
      <c r="M126" s="212" t="s">
        <v>1</v>
      </c>
      <c r="N126" s="213" t="s">
        <v>38</v>
      </c>
      <c r="O126" s="7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AR126" s="13" t="s">
        <v>162</v>
      </c>
      <c r="AT126" s="13" t="s">
        <v>157</v>
      </c>
      <c r="AU126" s="13" t="s">
        <v>74</v>
      </c>
      <c r="AY126" s="13" t="s">
        <v>156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3" t="s">
        <v>74</v>
      </c>
      <c r="BK126" s="216">
        <f>ROUND(I126*H126,2)</f>
        <v>0</v>
      </c>
      <c r="BL126" s="13" t="s">
        <v>162</v>
      </c>
      <c r="BM126" s="13" t="s">
        <v>654</v>
      </c>
    </row>
    <row r="127" s="1" customFormat="1">
      <c r="B127" s="34"/>
      <c r="C127" s="35"/>
      <c r="D127" s="217" t="s">
        <v>164</v>
      </c>
      <c r="E127" s="35"/>
      <c r="F127" s="218" t="s">
        <v>262</v>
      </c>
      <c r="G127" s="35"/>
      <c r="H127" s="35"/>
      <c r="I127" s="140"/>
      <c r="J127" s="35"/>
      <c r="K127" s="35"/>
      <c r="L127" s="39"/>
      <c r="M127" s="219"/>
      <c r="N127" s="75"/>
      <c r="O127" s="75"/>
      <c r="P127" s="75"/>
      <c r="Q127" s="75"/>
      <c r="R127" s="75"/>
      <c r="S127" s="75"/>
      <c r="T127" s="76"/>
      <c r="AT127" s="13" t="s">
        <v>164</v>
      </c>
      <c r="AU127" s="13" t="s">
        <v>74</v>
      </c>
    </row>
    <row r="128" s="1" customFormat="1" ht="22.5" customHeight="1">
      <c r="B128" s="34"/>
      <c r="C128" s="205" t="s">
        <v>233</v>
      </c>
      <c r="D128" s="205" t="s">
        <v>157</v>
      </c>
      <c r="E128" s="206" t="s">
        <v>269</v>
      </c>
      <c r="F128" s="207" t="s">
        <v>270</v>
      </c>
      <c r="G128" s="208" t="s">
        <v>160</v>
      </c>
      <c r="H128" s="209">
        <v>2</v>
      </c>
      <c r="I128" s="210"/>
      <c r="J128" s="211">
        <f>ROUND(I128*H128,2)</f>
        <v>0</v>
      </c>
      <c r="K128" s="207" t="s">
        <v>161</v>
      </c>
      <c r="L128" s="39"/>
      <c r="M128" s="212" t="s">
        <v>1</v>
      </c>
      <c r="N128" s="213" t="s">
        <v>38</v>
      </c>
      <c r="O128" s="7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AR128" s="13" t="s">
        <v>162</v>
      </c>
      <c r="AT128" s="13" t="s">
        <v>157</v>
      </c>
      <c r="AU128" s="13" t="s">
        <v>74</v>
      </c>
      <c r="AY128" s="13" t="s">
        <v>156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3" t="s">
        <v>74</v>
      </c>
      <c r="BK128" s="216">
        <f>ROUND(I128*H128,2)</f>
        <v>0</v>
      </c>
      <c r="BL128" s="13" t="s">
        <v>162</v>
      </c>
      <c r="BM128" s="13" t="s">
        <v>655</v>
      </c>
    </row>
    <row r="129" s="1" customFormat="1">
      <c r="B129" s="34"/>
      <c r="C129" s="35"/>
      <c r="D129" s="217" t="s">
        <v>164</v>
      </c>
      <c r="E129" s="35"/>
      <c r="F129" s="218" t="s">
        <v>270</v>
      </c>
      <c r="G129" s="35"/>
      <c r="H129" s="35"/>
      <c r="I129" s="140"/>
      <c r="J129" s="35"/>
      <c r="K129" s="35"/>
      <c r="L129" s="39"/>
      <c r="M129" s="219"/>
      <c r="N129" s="75"/>
      <c r="O129" s="75"/>
      <c r="P129" s="75"/>
      <c r="Q129" s="75"/>
      <c r="R129" s="75"/>
      <c r="S129" s="75"/>
      <c r="T129" s="76"/>
      <c r="AT129" s="13" t="s">
        <v>164</v>
      </c>
      <c r="AU129" s="13" t="s">
        <v>74</v>
      </c>
    </row>
    <row r="130" s="1" customFormat="1" ht="22.5" customHeight="1">
      <c r="B130" s="34"/>
      <c r="C130" s="205" t="s">
        <v>237</v>
      </c>
      <c r="D130" s="205" t="s">
        <v>157</v>
      </c>
      <c r="E130" s="206" t="s">
        <v>273</v>
      </c>
      <c r="F130" s="207" t="s">
        <v>274</v>
      </c>
      <c r="G130" s="208" t="s">
        <v>160</v>
      </c>
      <c r="H130" s="209">
        <v>1</v>
      </c>
      <c r="I130" s="210"/>
      <c r="J130" s="211">
        <f>ROUND(I130*H130,2)</f>
        <v>0</v>
      </c>
      <c r="K130" s="207" t="s">
        <v>161</v>
      </c>
      <c r="L130" s="39"/>
      <c r="M130" s="212" t="s">
        <v>1</v>
      </c>
      <c r="N130" s="213" t="s">
        <v>38</v>
      </c>
      <c r="O130" s="7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AR130" s="13" t="s">
        <v>162</v>
      </c>
      <c r="AT130" s="13" t="s">
        <v>157</v>
      </c>
      <c r="AU130" s="13" t="s">
        <v>74</v>
      </c>
      <c r="AY130" s="13" t="s">
        <v>156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3" t="s">
        <v>74</v>
      </c>
      <c r="BK130" s="216">
        <f>ROUND(I130*H130,2)</f>
        <v>0</v>
      </c>
      <c r="BL130" s="13" t="s">
        <v>162</v>
      </c>
      <c r="BM130" s="13" t="s">
        <v>656</v>
      </c>
    </row>
    <row r="131" s="1" customFormat="1">
      <c r="B131" s="34"/>
      <c r="C131" s="35"/>
      <c r="D131" s="217" t="s">
        <v>164</v>
      </c>
      <c r="E131" s="35"/>
      <c r="F131" s="218" t="s">
        <v>276</v>
      </c>
      <c r="G131" s="35"/>
      <c r="H131" s="35"/>
      <c r="I131" s="140"/>
      <c r="J131" s="35"/>
      <c r="K131" s="35"/>
      <c r="L131" s="39"/>
      <c r="M131" s="219"/>
      <c r="N131" s="75"/>
      <c r="O131" s="75"/>
      <c r="P131" s="75"/>
      <c r="Q131" s="75"/>
      <c r="R131" s="75"/>
      <c r="S131" s="75"/>
      <c r="T131" s="76"/>
      <c r="AT131" s="13" t="s">
        <v>164</v>
      </c>
      <c r="AU131" s="13" t="s">
        <v>74</v>
      </c>
    </row>
    <row r="132" s="1" customFormat="1" ht="22.5" customHeight="1">
      <c r="B132" s="34"/>
      <c r="C132" s="205" t="s">
        <v>241</v>
      </c>
      <c r="D132" s="205" t="s">
        <v>157</v>
      </c>
      <c r="E132" s="206" t="s">
        <v>278</v>
      </c>
      <c r="F132" s="207" t="s">
        <v>279</v>
      </c>
      <c r="G132" s="208" t="s">
        <v>280</v>
      </c>
      <c r="H132" s="209">
        <v>26</v>
      </c>
      <c r="I132" s="210"/>
      <c r="J132" s="211">
        <f>ROUND(I132*H132,2)</f>
        <v>0</v>
      </c>
      <c r="K132" s="207" t="s">
        <v>161</v>
      </c>
      <c r="L132" s="39"/>
      <c r="M132" s="212" t="s">
        <v>1</v>
      </c>
      <c r="N132" s="213" t="s">
        <v>38</v>
      </c>
      <c r="O132" s="7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AR132" s="13" t="s">
        <v>162</v>
      </c>
      <c r="AT132" s="13" t="s">
        <v>157</v>
      </c>
      <c r="AU132" s="13" t="s">
        <v>74</v>
      </c>
      <c r="AY132" s="13" t="s">
        <v>156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3" t="s">
        <v>74</v>
      </c>
      <c r="BK132" s="216">
        <f>ROUND(I132*H132,2)</f>
        <v>0</v>
      </c>
      <c r="BL132" s="13" t="s">
        <v>162</v>
      </c>
      <c r="BM132" s="13" t="s">
        <v>657</v>
      </c>
    </row>
    <row r="133" s="1" customFormat="1">
      <c r="B133" s="34"/>
      <c r="C133" s="35"/>
      <c r="D133" s="217" t="s">
        <v>164</v>
      </c>
      <c r="E133" s="35"/>
      <c r="F133" s="218" t="s">
        <v>282</v>
      </c>
      <c r="G133" s="35"/>
      <c r="H133" s="35"/>
      <c r="I133" s="140"/>
      <c r="J133" s="35"/>
      <c r="K133" s="35"/>
      <c r="L133" s="39"/>
      <c r="M133" s="219"/>
      <c r="N133" s="75"/>
      <c r="O133" s="75"/>
      <c r="P133" s="75"/>
      <c r="Q133" s="75"/>
      <c r="R133" s="75"/>
      <c r="S133" s="75"/>
      <c r="T133" s="76"/>
      <c r="AT133" s="13" t="s">
        <v>164</v>
      </c>
      <c r="AU133" s="13" t="s">
        <v>74</v>
      </c>
    </row>
    <row r="134" s="1" customFormat="1" ht="22.5" customHeight="1">
      <c r="B134" s="34"/>
      <c r="C134" s="205" t="s">
        <v>7</v>
      </c>
      <c r="D134" s="205" t="s">
        <v>157</v>
      </c>
      <c r="E134" s="206" t="s">
        <v>289</v>
      </c>
      <c r="F134" s="207" t="s">
        <v>290</v>
      </c>
      <c r="G134" s="208" t="s">
        <v>160</v>
      </c>
      <c r="H134" s="209">
        <v>4</v>
      </c>
      <c r="I134" s="210"/>
      <c r="J134" s="211">
        <f>ROUND(I134*H134,2)</f>
        <v>0</v>
      </c>
      <c r="K134" s="207" t="s">
        <v>161</v>
      </c>
      <c r="L134" s="39"/>
      <c r="M134" s="212" t="s">
        <v>1</v>
      </c>
      <c r="N134" s="213" t="s">
        <v>38</v>
      </c>
      <c r="O134" s="7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AR134" s="13" t="s">
        <v>162</v>
      </c>
      <c r="AT134" s="13" t="s">
        <v>157</v>
      </c>
      <c r="AU134" s="13" t="s">
        <v>74</v>
      </c>
      <c r="AY134" s="13" t="s">
        <v>156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3" t="s">
        <v>74</v>
      </c>
      <c r="BK134" s="216">
        <f>ROUND(I134*H134,2)</f>
        <v>0</v>
      </c>
      <c r="BL134" s="13" t="s">
        <v>162</v>
      </c>
      <c r="BM134" s="13" t="s">
        <v>658</v>
      </c>
    </row>
    <row r="135" s="1" customFormat="1">
      <c r="B135" s="34"/>
      <c r="C135" s="35"/>
      <c r="D135" s="217" t="s">
        <v>164</v>
      </c>
      <c r="E135" s="35"/>
      <c r="F135" s="218" t="s">
        <v>292</v>
      </c>
      <c r="G135" s="35"/>
      <c r="H135" s="35"/>
      <c r="I135" s="140"/>
      <c r="J135" s="35"/>
      <c r="K135" s="35"/>
      <c r="L135" s="39"/>
      <c r="M135" s="219"/>
      <c r="N135" s="75"/>
      <c r="O135" s="75"/>
      <c r="P135" s="75"/>
      <c r="Q135" s="75"/>
      <c r="R135" s="75"/>
      <c r="S135" s="75"/>
      <c r="T135" s="76"/>
      <c r="AT135" s="13" t="s">
        <v>164</v>
      </c>
      <c r="AU135" s="13" t="s">
        <v>74</v>
      </c>
    </row>
    <row r="136" s="1" customFormat="1" ht="22.5" customHeight="1">
      <c r="B136" s="34"/>
      <c r="C136" s="205" t="s">
        <v>248</v>
      </c>
      <c r="D136" s="205" t="s">
        <v>157</v>
      </c>
      <c r="E136" s="206" t="s">
        <v>304</v>
      </c>
      <c r="F136" s="207" t="s">
        <v>305</v>
      </c>
      <c r="G136" s="208" t="s">
        <v>160</v>
      </c>
      <c r="H136" s="209">
        <v>4</v>
      </c>
      <c r="I136" s="210"/>
      <c r="J136" s="211">
        <f>ROUND(I136*H136,2)</f>
        <v>0</v>
      </c>
      <c r="K136" s="207" t="s">
        <v>161</v>
      </c>
      <c r="L136" s="39"/>
      <c r="M136" s="212" t="s">
        <v>1</v>
      </c>
      <c r="N136" s="213" t="s">
        <v>38</v>
      </c>
      <c r="O136" s="7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AR136" s="13" t="s">
        <v>162</v>
      </c>
      <c r="AT136" s="13" t="s">
        <v>157</v>
      </c>
      <c r="AU136" s="13" t="s">
        <v>74</v>
      </c>
      <c r="AY136" s="13" t="s">
        <v>156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3" t="s">
        <v>74</v>
      </c>
      <c r="BK136" s="216">
        <f>ROUND(I136*H136,2)</f>
        <v>0</v>
      </c>
      <c r="BL136" s="13" t="s">
        <v>162</v>
      </c>
      <c r="BM136" s="13" t="s">
        <v>659</v>
      </c>
    </row>
    <row r="137" s="1" customFormat="1">
      <c r="B137" s="34"/>
      <c r="C137" s="35"/>
      <c r="D137" s="217" t="s">
        <v>164</v>
      </c>
      <c r="E137" s="35"/>
      <c r="F137" s="218" t="s">
        <v>307</v>
      </c>
      <c r="G137" s="35"/>
      <c r="H137" s="35"/>
      <c r="I137" s="140"/>
      <c r="J137" s="35"/>
      <c r="K137" s="35"/>
      <c r="L137" s="39"/>
      <c r="M137" s="219"/>
      <c r="N137" s="75"/>
      <c r="O137" s="75"/>
      <c r="P137" s="75"/>
      <c r="Q137" s="75"/>
      <c r="R137" s="75"/>
      <c r="S137" s="75"/>
      <c r="T137" s="76"/>
      <c r="AT137" s="13" t="s">
        <v>164</v>
      </c>
      <c r="AU137" s="13" t="s">
        <v>74</v>
      </c>
    </row>
    <row r="138" s="1" customFormat="1" ht="22.5" customHeight="1">
      <c r="B138" s="34"/>
      <c r="C138" s="205" t="s">
        <v>252</v>
      </c>
      <c r="D138" s="205" t="s">
        <v>157</v>
      </c>
      <c r="E138" s="206" t="s">
        <v>309</v>
      </c>
      <c r="F138" s="207" t="s">
        <v>310</v>
      </c>
      <c r="G138" s="208" t="s">
        <v>160</v>
      </c>
      <c r="H138" s="209">
        <v>2</v>
      </c>
      <c r="I138" s="210"/>
      <c r="J138" s="211">
        <f>ROUND(I138*H138,2)</f>
        <v>0</v>
      </c>
      <c r="K138" s="207" t="s">
        <v>161</v>
      </c>
      <c r="L138" s="39"/>
      <c r="M138" s="212" t="s">
        <v>1</v>
      </c>
      <c r="N138" s="213" t="s">
        <v>38</v>
      </c>
      <c r="O138" s="7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AR138" s="13" t="s">
        <v>162</v>
      </c>
      <c r="AT138" s="13" t="s">
        <v>157</v>
      </c>
      <c r="AU138" s="13" t="s">
        <v>74</v>
      </c>
      <c r="AY138" s="13" t="s">
        <v>156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3" t="s">
        <v>74</v>
      </c>
      <c r="BK138" s="216">
        <f>ROUND(I138*H138,2)</f>
        <v>0</v>
      </c>
      <c r="BL138" s="13" t="s">
        <v>162</v>
      </c>
      <c r="BM138" s="13" t="s">
        <v>660</v>
      </c>
    </row>
    <row r="139" s="1" customFormat="1">
      <c r="B139" s="34"/>
      <c r="C139" s="35"/>
      <c r="D139" s="217" t="s">
        <v>164</v>
      </c>
      <c r="E139" s="35"/>
      <c r="F139" s="218" t="s">
        <v>312</v>
      </c>
      <c r="G139" s="35"/>
      <c r="H139" s="35"/>
      <c r="I139" s="140"/>
      <c r="J139" s="35"/>
      <c r="K139" s="35"/>
      <c r="L139" s="39"/>
      <c r="M139" s="219"/>
      <c r="N139" s="75"/>
      <c r="O139" s="75"/>
      <c r="P139" s="75"/>
      <c r="Q139" s="75"/>
      <c r="R139" s="75"/>
      <c r="S139" s="75"/>
      <c r="T139" s="76"/>
      <c r="AT139" s="13" t="s">
        <v>164</v>
      </c>
      <c r="AU139" s="13" t="s">
        <v>74</v>
      </c>
    </row>
    <row r="140" s="1" customFormat="1" ht="22.5" customHeight="1">
      <c r="B140" s="34"/>
      <c r="C140" s="205" t="s">
        <v>256</v>
      </c>
      <c r="D140" s="205" t="s">
        <v>157</v>
      </c>
      <c r="E140" s="206" t="s">
        <v>319</v>
      </c>
      <c r="F140" s="207" t="s">
        <v>320</v>
      </c>
      <c r="G140" s="208" t="s">
        <v>160</v>
      </c>
      <c r="H140" s="209">
        <v>18</v>
      </c>
      <c r="I140" s="210"/>
      <c r="J140" s="211">
        <f>ROUND(I140*H140,2)</f>
        <v>0</v>
      </c>
      <c r="K140" s="207" t="s">
        <v>161</v>
      </c>
      <c r="L140" s="39"/>
      <c r="M140" s="212" t="s">
        <v>1</v>
      </c>
      <c r="N140" s="213" t="s">
        <v>38</v>
      </c>
      <c r="O140" s="7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AR140" s="13" t="s">
        <v>162</v>
      </c>
      <c r="AT140" s="13" t="s">
        <v>157</v>
      </c>
      <c r="AU140" s="13" t="s">
        <v>74</v>
      </c>
      <c r="AY140" s="13" t="s">
        <v>156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3" t="s">
        <v>74</v>
      </c>
      <c r="BK140" s="216">
        <f>ROUND(I140*H140,2)</f>
        <v>0</v>
      </c>
      <c r="BL140" s="13" t="s">
        <v>162</v>
      </c>
      <c r="BM140" s="13" t="s">
        <v>661</v>
      </c>
    </row>
    <row r="141" s="1" customFormat="1">
      <c r="B141" s="34"/>
      <c r="C141" s="35"/>
      <c r="D141" s="217" t="s">
        <v>164</v>
      </c>
      <c r="E141" s="35"/>
      <c r="F141" s="218" t="s">
        <v>322</v>
      </c>
      <c r="G141" s="35"/>
      <c r="H141" s="35"/>
      <c r="I141" s="140"/>
      <c r="J141" s="35"/>
      <c r="K141" s="35"/>
      <c r="L141" s="39"/>
      <c r="M141" s="219"/>
      <c r="N141" s="75"/>
      <c r="O141" s="75"/>
      <c r="P141" s="75"/>
      <c r="Q141" s="75"/>
      <c r="R141" s="75"/>
      <c r="S141" s="75"/>
      <c r="T141" s="76"/>
      <c r="AT141" s="13" t="s">
        <v>164</v>
      </c>
      <c r="AU141" s="13" t="s">
        <v>74</v>
      </c>
    </row>
    <row r="142" s="1" customFormat="1" ht="22.5" customHeight="1">
      <c r="B142" s="34"/>
      <c r="C142" s="205" t="s">
        <v>260</v>
      </c>
      <c r="D142" s="205" t="s">
        <v>157</v>
      </c>
      <c r="E142" s="206" t="s">
        <v>334</v>
      </c>
      <c r="F142" s="207" t="s">
        <v>335</v>
      </c>
      <c r="G142" s="208" t="s">
        <v>160</v>
      </c>
      <c r="H142" s="209">
        <v>2</v>
      </c>
      <c r="I142" s="210"/>
      <c r="J142" s="211">
        <f>ROUND(I142*H142,2)</f>
        <v>0</v>
      </c>
      <c r="K142" s="207" t="s">
        <v>161</v>
      </c>
      <c r="L142" s="39"/>
      <c r="M142" s="212" t="s">
        <v>1</v>
      </c>
      <c r="N142" s="213" t="s">
        <v>38</v>
      </c>
      <c r="O142" s="7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AR142" s="13" t="s">
        <v>162</v>
      </c>
      <c r="AT142" s="13" t="s">
        <v>157</v>
      </c>
      <c r="AU142" s="13" t="s">
        <v>74</v>
      </c>
      <c r="AY142" s="13" t="s">
        <v>156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3" t="s">
        <v>74</v>
      </c>
      <c r="BK142" s="216">
        <f>ROUND(I142*H142,2)</f>
        <v>0</v>
      </c>
      <c r="BL142" s="13" t="s">
        <v>162</v>
      </c>
      <c r="BM142" s="13" t="s">
        <v>662</v>
      </c>
    </row>
    <row r="143" s="1" customFormat="1">
      <c r="B143" s="34"/>
      <c r="C143" s="35"/>
      <c r="D143" s="217" t="s">
        <v>164</v>
      </c>
      <c r="E143" s="35"/>
      <c r="F143" s="218" t="s">
        <v>337</v>
      </c>
      <c r="G143" s="35"/>
      <c r="H143" s="35"/>
      <c r="I143" s="140"/>
      <c r="J143" s="35"/>
      <c r="K143" s="35"/>
      <c r="L143" s="39"/>
      <c r="M143" s="219"/>
      <c r="N143" s="75"/>
      <c r="O143" s="75"/>
      <c r="P143" s="75"/>
      <c r="Q143" s="75"/>
      <c r="R143" s="75"/>
      <c r="S143" s="75"/>
      <c r="T143" s="76"/>
      <c r="AT143" s="13" t="s">
        <v>164</v>
      </c>
      <c r="AU143" s="13" t="s">
        <v>74</v>
      </c>
    </row>
    <row r="144" s="1" customFormat="1" ht="22.5" customHeight="1">
      <c r="B144" s="34"/>
      <c r="C144" s="220" t="s">
        <v>264</v>
      </c>
      <c r="D144" s="220" t="s">
        <v>344</v>
      </c>
      <c r="E144" s="221" t="s">
        <v>345</v>
      </c>
      <c r="F144" s="222" t="s">
        <v>346</v>
      </c>
      <c r="G144" s="223" t="s">
        <v>160</v>
      </c>
      <c r="H144" s="224">
        <v>2</v>
      </c>
      <c r="I144" s="225"/>
      <c r="J144" s="226">
        <f>ROUND(I144*H144,2)</f>
        <v>0</v>
      </c>
      <c r="K144" s="222" t="s">
        <v>161</v>
      </c>
      <c r="L144" s="227"/>
      <c r="M144" s="228" t="s">
        <v>1</v>
      </c>
      <c r="N144" s="229" t="s">
        <v>38</v>
      </c>
      <c r="O144" s="7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AR144" s="13" t="s">
        <v>347</v>
      </c>
      <c r="AT144" s="13" t="s">
        <v>344</v>
      </c>
      <c r="AU144" s="13" t="s">
        <v>74</v>
      </c>
      <c r="AY144" s="13" t="s">
        <v>156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3" t="s">
        <v>74</v>
      </c>
      <c r="BK144" s="216">
        <f>ROUND(I144*H144,2)</f>
        <v>0</v>
      </c>
      <c r="BL144" s="13" t="s">
        <v>347</v>
      </c>
      <c r="BM144" s="13" t="s">
        <v>663</v>
      </c>
    </row>
    <row r="145" s="1" customFormat="1">
      <c r="B145" s="34"/>
      <c r="C145" s="35"/>
      <c r="D145" s="217" t="s">
        <v>164</v>
      </c>
      <c r="E145" s="35"/>
      <c r="F145" s="218" t="s">
        <v>346</v>
      </c>
      <c r="G145" s="35"/>
      <c r="H145" s="35"/>
      <c r="I145" s="140"/>
      <c r="J145" s="35"/>
      <c r="K145" s="35"/>
      <c r="L145" s="39"/>
      <c r="M145" s="219"/>
      <c r="N145" s="75"/>
      <c r="O145" s="75"/>
      <c r="P145" s="75"/>
      <c r="Q145" s="75"/>
      <c r="R145" s="75"/>
      <c r="S145" s="75"/>
      <c r="T145" s="76"/>
      <c r="AT145" s="13" t="s">
        <v>164</v>
      </c>
      <c r="AU145" s="13" t="s">
        <v>74</v>
      </c>
    </row>
    <row r="146" s="1" customFormat="1" ht="22.5" customHeight="1">
      <c r="B146" s="34"/>
      <c r="C146" s="220" t="s">
        <v>268</v>
      </c>
      <c r="D146" s="220" t="s">
        <v>344</v>
      </c>
      <c r="E146" s="221" t="s">
        <v>350</v>
      </c>
      <c r="F146" s="222" t="s">
        <v>351</v>
      </c>
      <c r="G146" s="223" t="s">
        <v>168</v>
      </c>
      <c r="H146" s="224">
        <v>7</v>
      </c>
      <c r="I146" s="225"/>
      <c r="J146" s="226">
        <f>ROUND(I146*H146,2)</f>
        <v>0</v>
      </c>
      <c r="K146" s="222" t="s">
        <v>161</v>
      </c>
      <c r="L146" s="227"/>
      <c r="M146" s="228" t="s">
        <v>1</v>
      </c>
      <c r="N146" s="229" t="s">
        <v>38</v>
      </c>
      <c r="O146" s="7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AR146" s="13" t="s">
        <v>347</v>
      </c>
      <c r="AT146" s="13" t="s">
        <v>344</v>
      </c>
      <c r="AU146" s="13" t="s">
        <v>74</v>
      </c>
      <c r="AY146" s="13" t="s">
        <v>156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3" t="s">
        <v>74</v>
      </c>
      <c r="BK146" s="216">
        <f>ROUND(I146*H146,2)</f>
        <v>0</v>
      </c>
      <c r="BL146" s="13" t="s">
        <v>347</v>
      </c>
      <c r="BM146" s="13" t="s">
        <v>664</v>
      </c>
    </row>
    <row r="147" s="1" customFormat="1">
      <c r="B147" s="34"/>
      <c r="C147" s="35"/>
      <c r="D147" s="217" t="s">
        <v>164</v>
      </c>
      <c r="E147" s="35"/>
      <c r="F147" s="218" t="s">
        <v>351</v>
      </c>
      <c r="G147" s="35"/>
      <c r="H147" s="35"/>
      <c r="I147" s="140"/>
      <c r="J147" s="35"/>
      <c r="K147" s="35"/>
      <c r="L147" s="39"/>
      <c r="M147" s="219"/>
      <c r="N147" s="75"/>
      <c r="O147" s="75"/>
      <c r="P147" s="75"/>
      <c r="Q147" s="75"/>
      <c r="R147" s="75"/>
      <c r="S147" s="75"/>
      <c r="T147" s="76"/>
      <c r="AT147" s="13" t="s">
        <v>164</v>
      </c>
      <c r="AU147" s="13" t="s">
        <v>74</v>
      </c>
    </row>
    <row r="148" s="1" customFormat="1" ht="22.5" customHeight="1">
      <c r="B148" s="34"/>
      <c r="C148" s="220" t="s">
        <v>272</v>
      </c>
      <c r="D148" s="220" t="s">
        <v>344</v>
      </c>
      <c r="E148" s="221" t="s">
        <v>354</v>
      </c>
      <c r="F148" s="222" t="s">
        <v>355</v>
      </c>
      <c r="G148" s="223" t="s">
        <v>160</v>
      </c>
      <c r="H148" s="224">
        <v>4</v>
      </c>
      <c r="I148" s="225"/>
      <c r="J148" s="226">
        <f>ROUND(I148*H148,2)</f>
        <v>0</v>
      </c>
      <c r="K148" s="222" t="s">
        <v>161</v>
      </c>
      <c r="L148" s="227"/>
      <c r="M148" s="228" t="s">
        <v>1</v>
      </c>
      <c r="N148" s="229" t="s">
        <v>38</v>
      </c>
      <c r="O148" s="75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AR148" s="13" t="s">
        <v>347</v>
      </c>
      <c r="AT148" s="13" t="s">
        <v>344</v>
      </c>
      <c r="AU148" s="13" t="s">
        <v>74</v>
      </c>
      <c r="AY148" s="13" t="s">
        <v>156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3" t="s">
        <v>74</v>
      </c>
      <c r="BK148" s="216">
        <f>ROUND(I148*H148,2)</f>
        <v>0</v>
      </c>
      <c r="BL148" s="13" t="s">
        <v>347</v>
      </c>
      <c r="BM148" s="13" t="s">
        <v>665</v>
      </c>
    </row>
    <row r="149" s="1" customFormat="1">
      <c r="B149" s="34"/>
      <c r="C149" s="35"/>
      <c r="D149" s="217" t="s">
        <v>164</v>
      </c>
      <c r="E149" s="35"/>
      <c r="F149" s="218" t="s">
        <v>355</v>
      </c>
      <c r="G149" s="35"/>
      <c r="H149" s="35"/>
      <c r="I149" s="140"/>
      <c r="J149" s="35"/>
      <c r="K149" s="35"/>
      <c r="L149" s="39"/>
      <c r="M149" s="219"/>
      <c r="N149" s="75"/>
      <c r="O149" s="75"/>
      <c r="P149" s="75"/>
      <c r="Q149" s="75"/>
      <c r="R149" s="75"/>
      <c r="S149" s="75"/>
      <c r="T149" s="76"/>
      <c r="AT149" s="13" t="s">
        <v>164</v>
      </c>
      <c r="AU149" s="13" t="s">
        <v>74</v>
      </c>
    </row>
    <row r="150" s="1" customFormat="1" ht="22.5" customHeight="1">
      <c r="B150" s="34"/>
      <c r="C150" s="220" t="s">
        <v>277</v>
      </c>
      <c r="D150" s="220" t="s">
        <v>344</v>
      </c>
      <c r="E150" s="221" t="s">
        <v>358</v>
      </c>
      <c r="F150" s="222" t="s">
        <v>359</v>
      </c>
      <c r="G150" s="223" t="s">
        <v>160</v>
      </c>
      <c r="H150" s="224">
        <v>4</v>
      </c>
      <c r="I150" s="225"/>
      <c r="J150" s="226">
        <f>ROUND(I150*H150,2)</f>
        <v>0</v>
      </c>
      <c r="K150" s="222" t="s">
        <v>161</v>
      </c>
      <c r="L150" s="227"/>
      <c r="M150" s="228" t="s">
        <v>1</v>
      </c>
      <c r="N150" s="229" t="s">
        <v>38</v>
      </c>
      <c r="O150" s="75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AR150" s="13" t="s">
        <v>347</v>
      </c>
      <c r="AT150" s="13" t="s">
        <v>344</v>
      </c>
      <c r="AU150" s="13" t="s">
        <v>74</v>
      </c>
      <c r="AY150" s="13" t="s">
        <v>156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3" t="s">
        <v>74</v>
      </c>
      <c r="BK150" s="216">
        <f>ROUND(I150*H150,2)</f>
        <v>0</v>
      </c>
      <c r="BL150" s="13" t="s">
        <v>347</v>
      </c>
      <c r="BM150" s="13" t="s">
        <v>666</v>
      </c>
    </row>
    <row r="151" s="1" customFormat="1">
      <c r="B151" s="34"/>
      <c r="C151" s="35"/>
      <c r="D151" s="217" t="s">
        <v>164</v>
      </c>
      <c r="E151" s="35"/>
      <c r="F151" s="218" t="s">
        <v>359</v>
      </c>
      <c r="G151" s="35"/>
      <c r="H151" s="35"/>
      <c r="I151" s="140"/>
      <c r="J151" s="35"/>
      <c r="K151" s="35"/>
      <c r="L151" s="39"/>
      <c r="M151" s="219"/>
      <c r="N151" s="75"/>
      <c r="O151" s="75"/>
      <c r="P151" s="75"/>
      <c r="Q151" s="75"/>
      <c r="R151" s="75"/>
      <c r="S151" s="75"/>
      <c r="T151" s="76"/>
      <c r="AT151" s="13" t="s">
        <v>164</v>
      </c>
      <c r="AU151" s="13" t="s">
        <v>74</v>
      </c>
    </row>
    <row r="152" s="1" customFormat="1" ht="22.5" customHeight="1">
      <c r="B152" s="34"/>
      <c r="C152" s="220" t="s">
        <v>283</v>
      </c>
      <c r="D152" s="220" t="s">
        <v>344</v>
      </c>
      <c r="E152" s="221" t="s">
        <v>366</v>
      </c>
      <c r="F152" s="222" t="s">
        <v>367</v>
      </c>
      <c r="G152" s="223" t="s">
        <v>160</v>
      </c>
      <c r="H152" s="224">
        <v>4</v>
      </c>
      <c r="I152" s="225"/>
      <c r="J152" s="226">
        <f>ROUND(I152*H152,2)</f>
        <v>0</v>
      </c>
      <c r="K152" s="222" t="s">
        <v>161</v>
      </c>
      <c r="L152" s="227"/>
      <c r="M152" s="228" t="s">
        <v>1</v>
      </c>
      <c r="N152" s="229" t="s">
        <v>38</v>
      </c>
      <c r="O152" s="7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AR152" s="13" t="s">
        <v>347</v>
      </c>
      <c r="AT152" s="13" t="s">
        <v>344</v>
      </c>
      <c r="AU152" s="13" t="s">
        <v>74</v>
      </c>
      <c r="AY152" s="13" t="s">
        <v>156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3" t="s">
        <v>74</v>
      </c>
      <c r="BK152" s="216">
        <f>ROUND(I152*H152,2)</f>
        <v>0</v>
      </c>
      <c r="BL152" s="13" t="s">
        <v>347</v>
      </c>
      <c r="BM152" s="13" t="s">
        <v>667</v>
      </c>
    </row>
    <row r="153" s="1" customFormat="1">
      <c r="B153" s="34"/>
      <c r="C153" s="35"/>
      <c r="D153" s="217" t="s">
        <v>164</v>
      </c>
      <c r="E153" s="35"/>
      <c r="F153" s="218" t="s">
        <v>367</v>
      </c>
      <c r="G153" s="35"/>
      <c r="H153" s="35"/>
      <c r="I153" s="140"/>
      <c r="J153" s="35"/>
      <c r="K153" s="35"/>
      <c r="L153" s="39"/>
      <c r="M153" s="219"/>
      <c r="N153" s="75"/>
      <c r="O153" s="75"/>
      <c r="P153" s="75"/>
      <c r="Q153" s="75"/>
      <c r="R153" s="75"/>
      <c r="S153" s="75"/>
      <c r="T153" s="76"/>
      <c r="AT153" s="13" t="s">
        <v>164</v>
      </c>
      <c r="AU153" s="13" t="s">
        <v>74</v>
      </c>
    </row>
    <row r="154" s="1" customFormat="1" ht="22.5" customHeight="1">
      <c r="B154" s="34"/>
      <c r="C154" s="220" t="s">
        <v>288</v>
      </c>
      <c r="D154" s="220" t="s">
        <v>344</v>
      </c>
      <c r="E154" s="221" t="s">
        <v>370</v>
      </c>
      <c r="F154" s="222" t="s">
        <v>371</v>
      </c>
      <c r="G154" s="223" t="s">
        <v>160</v>
      </c>
      <c r="H154" s="224">
        <v>4</v>
      </c>
      <c r="I154" s="225"/>
      <c r="J154" s="226">
        <f>ROUND(I154*H154,2)</f>
        <v>0</v>
      </c>
      <c r="K154" s="222" t="s">
        <v>161</v>
      </c>
      <c r="L154" s="227"/>
      <c r="M154" s="228" t="s">
        <v>1</v>
      </c>
      <c r="N154" s="229" t="s">
        <v>38</v>
      </c>
      <c r="O154" s="7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AR154" s="13" t="s">
        <v>347</v>
      </c>
      <c r="AT154" s="13" t="s">
        <v>344</v>
      </c>
      <c r="AU154" s="13" t="s">
        <v>74</v>
      </c>
      <c r="AY154" s="13" t="s">
        <v>156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3" t="s">
        <v>74</v>
      </c>
      <c r="BK154" s="216">
        <f>ROUND(I154*H154,2)</f>
        <v>0</v>
      </c>
      <c r="BL154" s="13" t="s">
        <v>347</v>
      </c>
      <c r="BM154" s="13" t="s">
        <v>668</v>
      </c>
    </row>
    <row r="155" s="1" customFormat="1">
      <c r="B155" s="34"/>
      <c r="C155" s="35"/>
      <c r="D155" s="217" t="s">
        <v>164</v>
      </c>
      <c r="E155" s="35"/>
      <c r="F155" s="218" t="s">
        <v>371</v>
      </c>
      <c r="G155" s="35"/>
      <c r="H155" s="35"/>
      <c r="I155" s="140"/>
      <c r="J155" s="35"/>
      <c r="K155" s="35"/>
      <c r="L155" s="39"/>
      <c r="M155" s="219"/>
      <c r="N155" s="75"/>
      <c r="O155" s="75"/>
      <c r="P155" s="75"/>
      <c r="Q155" s="75"/>
      <c r="R155" s="75"/>
      <c r="S155" s="75"/>
      <c r="T155" s="76"/>
      <c r="AT155" s="13" t="s">
        <v>164</v>
      </c>
      <c r="AU155" s="13" t="s">
        <v>74</v>
      </c>
    </row>
    <row r="156" s="1" customFormat="1" ht="22.5" customHeight="1">
      <c r="B156" s="34"/>
      <c r="C156" s="220" t="s">
        <v>293</v>
      </c>
      <c r="D156" s="220" t="s">
        <v>344</v>
      </c>
      <c r="E156" s="221" t="s">
        <v>378</v>
      </c>
      <c r="F156" s="222" t="s">
        <v>379</v>
      </c>
      <c r="G156" s="223" t="s">
        <v>160</v>
      </c>
      <c r="H156" s="224">
        <v>18</v>
      </c>
      <c r="I156" s="225"/>
      <c r="J156" s="226">
        <f>ROUND(I156*H156,2)</f>
        <v>0</v>
      </c>
      <c r="K156" s="222" t="s">
        <v>161</v>
      </c>
      <c r="L156" s="227"/>
      <c r="M156" s="228" t="s">
        <v>1</v>
      </c>
      <c r="N156" s="229" t="s">
        <v>38</v>
      </c>
      <c r="O156" s="75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AR156" s="13" t="s">
        <v>347</v>
      </c>
      <c r="AT156" s="13" t="s">
        <v>344</v>
      </c>
      <c r="AU156" s="13" t="s">
        <v>74</v>
      </c>
      <c r="AY156" s="13" t="s">
        <v>156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3" t="s">
        <v>74</v>
      </c>
      <c r="BK156" s="216">
        <f>ROUND(I156*H156,2)</f>
        <v>0</v>
      </c>
      <c r="BL156" s="13" t="s">
        <v>347</v>
      </c>
      <c r="BM156" s="13" t="s">
        <v>669</v>
      </c>
    </row>
    <row r="157" s="1" customFormat="1">
      <c r="B157" s="34"/>
      <c r="C157" s="35"/>
      <c r="D157" s="217" t="s">
        <v>164</v>
      </c>
      <c r="E157" s="35"/>
      <c r="F157" s="218" t="s">
        <v>379</v>
      </c>
      <c r="G157" s="35"/>
      <c r="H157" s="35"/>
      <c r="I157" s="140"/>
      <c r="J157" s="35"/>
      <c r="K157" s="35"/>
      <c r="L157" s="39"/>
      <c r="M157" s="219"/>
      <c r="N157" s="75"/>
      <c r="O157" s="75"/>
      <c r="P157" s="75"/>
      <c r="Q157" s="75"/>
      <c r="R157" s="75"/>
      <c r="S157" s="75"/>
      <c r="T157" s="76"/>
      <c r="AT157" s="13" t="s">
        <v>164</v>
      </c>
      <c r="AU157" s="13" t="s">
        <v>74</v>
      </c>
    </row>
    <row r="158" s="1" customFormat="1" ht="22.5" customHeight="1">
      <c r="B158" s="34"/>
      <c r="C158" s="220" t="s">
        <v>298</v>
      </c>
      <c r="D158" s="220" t="s">
        <v>344</v>
      </c>
      <c r="E158" s="221" t="s">
        <v>398</v>
      </c>
      <c r="F158" s="222" t="s">
        <v>399</v>
      </c>
      <c r="G158" s="223" t="s">
        <v>160</v>
      </c>
      <c r="H158" s="224">
        <v>1</v>
      </c>
      <c r="I158" s="225"/>
      <c r="J158" s="226">
        <f>ROUND(I158*H158,2)</f>
        <v>0</v>
      </c>
      <c r="K158" s="222" t="s">
        <v>161</v>
      </c>
      <c r="L158" s="227"/>
      <c r="M158" s="228" t="s">
        <v>1</v>
      </c>
      <c r="N158" s="229" t="s">
        <v>38</v>
      </c>
      <c r="O158" s="75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AR158" s="13" t="s">
        <v>347</v>
      </c>
      <c r="AT158" s="13" t="s">
        <v>344</v>
      </c>
      <c r="AU158" s="13" t="s">
        <v>74</v>
      </c>
      <c r="AY158" s="13" t="s">
        <v>156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3" t="s">
        <v>74</v>
      </c>
      <c r="BK158" s="216">
        <f>ROUND(I158*H158,2)</f>
        <v>0</v>
      </c>
      <c r="BL158" s="13" t="s">
        <v>347</v>
      </c>
      <c r="BM158" s="13" t="s">
        <v>670</v>
      </c>
    </row>
    <row r="159" s="1" customFormat="1">
      <c r="B159" s="34"/>
      <c r="C159" s="35"/>
      <c r="D159" s="217" t="s">
        <v>164</v>
      </c>
      <c r="E159" s="35"/>
      <c r="F159" s="218" t="s">
        <v>399</v>
      </c>
      <c r="G159" s="35"/>
      <c r="H159" s="35"/>
      <c r="I159" s="140"/>
      <c r="J159" s="35"/>
      <c r="K159" s="35"/>
      <c r="L159" s="39"/>
      <c r="M159" s="219"/>
      <c r="N159" s="75"/>
      <c r="O159" s="75"/>
      <c r="P159" s="75"/>
      <c r="Q159" s="75"/>
      <c r="R159" s="75"/>
      <c r="S159" s="75"/>
      <c r="T159" s="76"/>
      <c r="AT159" s="13" t="s">
        <v>164</v>
      </c>
      <c r="AU159" s="13" t="s">
        <v>74</v>
      </c>
    </row>
    <row r="160" s="1" customFormat="1" ht="22.5" customHeight="1">
      <c r="B160" s="34"/>
      <c r="C160" s="220" t="s">
        <v>303</v>
      </c>
      <c r="D160" s="220" t="s">
        <v>344</v>
      </c>
      <c r="E160" s="221" t="s">
        <v>402</v>
      </c>
      <c r="F160" s="222" t="s">
        <v>403</v>
      </c>
      <c r="G160" s="223" t="s">
        <v>160</v>
      </c>
      <c r="H160" s="224">
        <v>1</v>
      </c>
      <c r="I160" s="225"/>
      <c r="J160" s="226">
        <f>ROUND(I160*H160,2)</f>
        <v>0</v>
      </c>
      <c r="K160" s="222" t="s">
        <v>161</v>
      </c>
      <c r="L160" s="227"/>
      <c r="M160" s="228" t="s">
        <v>1</v>
      </c>
      <c r="N160" s="229" t="s">
        <v>38</v>
      </c>
      <c r="O160" s="75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AR160" s="13" t="s">
        <v>347</v>
      </c>
      <c r="AT160" s="13" t="s">
        <v>344</v>
      </c>
      <c r="AU160" s="13" t="s">
        <v>74</v>
      </c>
      <c r="AY160" s="13" t="s">
        <v>156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3" t="s">
        <v>74</v>
      </c>
      <c r="BK160" s="216">
        <f>ROUND(I160*H160,2)</f>
        <v>0</v>
      </c>
      <c r="BL160" s="13" t="s">
        <v>347</v>
      </c>
      <c r="BM160" s="13" t="s">
        <v>671</v>
      </c>
    </row>
    <row r="161" s="1" customFormat="1">
      <c r="B161" s="34"/>
      <c r="C161" s="35"/>
      <c r="D161" s="217" t="s">
        <v>164</v>
      </c>
      <c r="E161" s="35"/>
      <c r="F161" s="218" t="s">
        <v>403</v>
      </c>
      <c r="G161" s="35"/>
      <c r="H161" s="35"/>
      <c r="I161" s="140"/>
      <c r="J161" s="35"/>
      <c r="K161" s="35"/>
      <c r="L161" s="39"/>
      <c r="M161" s="219"/>
      <c r="N161" s="75"/>
      <c r="O161" s="75"/>
      <c r="P161" s="75"/>
      <c r="Q161" s="75"/>
      <c r="R161" s="75"/>
      <c r="S161" s="75"/>
      <c r="T161" s="76"/>
      <c r="AT161" s="13" t="s">
        <v>164</v>
      </c>
      <c r="AU161" s="13" t="s">
        <v>74</v>
      </c>
    </row>
    <row r="162" s="1" customFormat="1" ht="22.5" customHeight="1">
      <c r="B162" s="34"/>
      <c r="C162" s="220" t="s">
        <v>308</v>
      </c>
      <c r="D162" s="220" t="s">
        <v>344</v>
      </c>
      <c r="E162" s="221" t="s">
        <v>410</v>
      </c>
      <c r="F162" s="222" t="s">
        <v>411</v>
      </c>
      <c r="G162" s="223" t="s">
        <v>160</v>
      </c>
      <c r="H162" s="224">
        <v>1</v>
      </c>
      <c r="I162" s="225"/>
      <c r="J162" s="226">
        <f>ROUND(I162*H162,2)</f>
        <v>0</v>
      </c>
      <c r="K162" s="222" t="s">
        <v>161</v>
      </c>
      <c r="L162" s="227"/>
      <c r="M162" s="228" t="s">
        <v>1</v>
      </c>
      <c r="N162" s="229" t="s">
        <v>38</v>
      </c>
      <c r="O162" s="75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AR162" s="13" t="s">
        <v>347</v>
      </c>
      <c r="AT162" s="13" t="s">
        <v>344</v>
      </c>
      <c r="AU162" s="13" t="s">
        <v>74</v>
      </c>
      <c r="AY162" s="13" t="s">
        <v>156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3" t="s">
        <v>74</v>
      </c>
      <c r="BK162" s="216">
        <f>ROUND(I162*H162,2)</f>
        <v>0</v>
      </c>
      <c r="BL162" s="13" t="s">
        <v>347</v>
      </c>
      <c r="BM162" s="13" t="s">
        <v>672</v>
      </c>
    </row>
    <row r="163" s="1" customFormat="1">
      <c r="B163" s="34"/>
      <c r="C163" s="35"/>
      <c r="D163" s="217" t="s">
        <v>164</v>
      </c>
      <c r="E163" s="35"/>
      <c r="F163" s="218" t="s">
        <v>411</v>
      </c>
      <c r="G163" s="35"/>
      <c r="H163" s="35"/>
      <c r="I163" s="140"/>
      <c r="J163" s="35"/>
      <c r="K163" s="35"/>
      <c r="L163" s="39"/>
      <c r="M163" s="219"/>
      <c r="N163" s="75"/>
      <c r="O163" s="75"/>
      <c r="P163" s="75"/>
      <c r="Q163" s="75"/>
      <c r="R163" s="75"/>
      <c r="S163" s="75"/>
      <c r="T163" s="76"/>
      <c r="AT163" s="13" t="s">
        <v>164</v>
      </c>
      <c r="AU163" s="13" t="s">
        <v>74</v>
      </c>
    </row>
    <row r="164" s="1" customFormat="1" ht="22.5" customHeight="1">
      <c r="B164" s="34"/>
      <c r="C164" s="220" t="s">
        <v>313</v>
      </c>
      <c r="D164" s="220" t="s">
        <v>344</v>
      </c>
      <c r="E164" s="221" t="s">
        <v>414</v>
      </c>
      <c r="F164" s="222" t="s">
        <v>415</v>
      </c>
      <c r="G164" s="223" t="s">
        <v>160</v>
      </c>
      <c r="H164" s="224">
        <v>1</v>
      </c>
      <c r="I164" s="225"/>
      <c r="J164" s="226">
        <f>ROUND(I164*H164,2)</f>
        <v>0</v>
      </c>
      <c r="K164" s="222" t="s">
        <v>161</v>
      </c>
      <c r="L164" s="227"/>
      <c r="M164" s="228" t="s">
        <v>1</v>
      </c>
      <c r="N164" s="229" t="s">
        <v>38</v>
      </c>
      <c r="O164" s="75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AR164" s="13" t="s">
        <v>347</v>
      </c>
      <c r="AT164" s="13" t="s">
        <v>344</v>
      </c>
      <c r="AU164" s="13" t="s">
        <v>74</v>
      </c>
      <c r="AY164" s="13" t="s">
        <v>156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3" t="s">
        <v>74</v>
      </c>
      <c r="BK164" s="216">
        <f>ROUND(I164*H164,2)</f>
        <v>0</v>
      </c>
      <c r="BL164" s="13" t="s">
        <v>347</v>
      </c>
      <c r="BM164" s="13" t="s">
        <v>673</v>
      </c>
    </row>
    <row r="165" s="1" customFormat="1">
      <c r="B165" s="34"/>
      <c r="C165" s="35"/>
      <c r="D165" s="217" t="s">
        <v>164</v>
      </c>
      <c r="E165" s="35"/>
      <c r="F165" s="218" t="s">
        <v>415</v>
      </c>
      <c r="G165" s="35"/>
      <c r="H165" s="35"/>
      <c r="I165" s="140"/>
      <c r="J165" s="35"/>
      <c r="K165" s="35"/>
      <c r="L165" s="39"/>
      <c r="M165" s="219"/>
      <c r="N165" s="75"/>
      <c r="O165" s="75"/>
      <c r="P165" s="75"/>
      <c r="Q165" s="75"/>
      <c r="R165" s="75"/>
      <c r="S165" s="75"/>
      <c r="T165" s="76"/>
      <c r="AT165" s="13" t="s">
        <v>164</v>
      </c>
      <c r="AU165" s="13" t="s">
        <v>74</v>
      </c>
    </row>
    <row r="166" s="1" customFormat="1" ht="22.5" customHeight="1">
      <c r="B166" s="34"/>
      <c r="C166" s="220" t="s">
        <v>318</v>
      </c>
      <c r="D166" s="220" t="s">
        <v>344</v>
      </c>
      <c r="E166" s="221" t="s">
        <v>418</v>
      </c>
      <c r="F166" s="222" t="s">
        <v>419</v>
      </c>
      <c r="G166" s="223" t="s">
        <v>160</v>
      </c>
      <c r="H166" s="224">
        <v>2</v>
      </c>
      <c r="I166" s="225"/>
      <c r="J166" s="226">
        <f>ROUND(I166*H166,2)</f>
        <v>0</v>
      </c>
      <c r="K166" s="222" t="s">
        <v>161</v>
      </c>
      <c r="L166" s="227"/>
      <c r="M166" s="228" t="s">
        <v>1</v>
      </c>
      <c r="N166" s="229" t="s">
        <v>38</v>
      </c>
      <c r="O166" s="75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AR166" s="13" t="s">
        <v>347</v>
      </c>
      <c r="AT166" s="13" t="s">
        <v>344</v>
      </c>
      <c r="AU166" s="13" t="s">
        <v>74</v>
      </c>
      <c r="AY166" s="13" t="s">
        <v>156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3" t="s">
        <v>74</v>
      </c>
      <c r="BK166" s="216">
        <f>ROUND(I166*H166,2)</f>
        <v>0</v>
      </c>
      <c r="BL166" s="13" t="s">
        <v>347</v>
      </c>
      <c r="BM166" s="13" t="s">
        <v>674</v>
      </c>
    </row>
    <row r="167" s="1" customFormat="1">
      <c r="B167" s="34"/>
      <c r="C167" s="35"/>
      <c r="D167" s="217" t="s">
        <v>164</v>
      </c>
      <c r="E167" s="35"/>
      <c r="F167" s="218" t="s">
        <v>419</v>
      </c>
      <c r="G167" s="35"/>
      <c r="H167" s="35"/>
      <c r="I167" s="140"/>
      <c r="J167" s="35"/>
      <c r="K167" s="35"/>
      <c r="L167" s="39"/>
      <c r="M167" s="219"/>
      <c r="N167" s="75"/>
      <c r="O167" s="75"/>
      <c r="P167" s="75"/>
      <c r="Q167" s="75"/>
      <c r="R167" s="75"/>
      <c r="S167" s="75"/>
      <c r="T167" s="76"/>
      <c r="AT167" s="13" t="s">
        <v>164</v>
      </c>
      <c r="AU167" s="13" t="s">
        <v>74</v>
      </c>
    </row>
    <row r="168" s="1" customFormat="1" ht="22.5" customHeight="1">
      <c r="B168" s="34"/>
      <c r="C168" s="220" t="s">
        <v>323</v>
      </c>
      <c r="D168" s="220" t="s">
        <v>344</v>
      </c>
      <c r="E168" s="221" t="s">
        <v>426</v>
      </c>
      <c r="F168" s="222" t="s">
        <v>427</v>
      </c>
      <c r="G168" s="223" t="s">
        <v>160</v>
      </c>
      <c r="H168" s="224">
        <v>8</v>
      </c>
      <c r="I168" s="225"/>
      <c r="J168" s="226">
        <f>ROUND(I168*H168,2)</f>
        <v>0</v>
      </c>
      <c r="K168" s="222" t="s">
        <v>161</v>
      </c>
      <c r="L168" s="227"/>
      <c r="M168" s="228" t="s">
        <v>1</v>
      </c>
      <c r="N168" s="229" t="s">
        <v>38</v>
      </c>
      <c r="O168" s="75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AR168" s="13" t="s">
        <v>347</v>
      </c>
      <c r="AT168" s="13" t="s">
        <v>344</v>
      </c>
      <c r="AU168" s="13" t="s">
        <v>74</v>
      </c>
      <c r="AY168" s="13" t="s">
        <v>156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3" t="s">
        <v>74</v>
      </c>
      <c r="BK168" s="216">
        <f>ROUND(I168*H168,2)</f>
        <v>0</v>
      </c>
      <c r="BL168" s="13" t="s">
        <v>347</v>
      </c>
      <c r="BM168" s="13" t="s">
        <v>675</v>
      </c>
    </row>
    <row r="169" s="1" customFormat="1">
      <c r="B169" s="34"/>
      <c r="C169" s="35"/>
      <c r="D169" s="217" t="s">
        <v>164</v>
      </c>
      <c r="E169" s="35"/>
      <c r="F169" s="218" t="s">
        <v>427</v>
      </c>
      <c r="G169" s="35"/>
      <c r="H169" s="35"/>
      <c r="I169" s="140"/>
      <c r="J169" s="35"/>
      <c r="K169" s="35"/>
      <c r="L169" s="39"/>
      <c r="M169" s="219"/>
      <c r="N169" s="75"/>
      <c r="O169" s="75"/>
      <c r="P169" s="75"/>
      <c r="Q169" s="75"/>
      <c r="R169" s="75"/>
      <c r="S169" s="75"/>
      <c r="T169" s="76"/>
      <c r="AT169" s="13" t="s">
        <v>164</v>
      </c>
      <c r="AU169" s="13" t="s">
        <v>74</v>
      </c>
    </row>
    <row r="170" s="1" customFormat="1" ht="22.5" customHeight="1">
      <c r="B170" s="34"/>
      <c r="C170" s="220" t="s">
        <v>328</v>
      </c>
      <c r="D170" s="220" t="s">
        <v>344</v>
      </c>
      <c r="E170" s="221" t="s">
        <v>434</v>
      </c>
      <c r="F170" s="222" t="s">
        <v>435</v>
      </c>
      <c r="G170" s="223" t="s">
        <v>160</v>
      </c>
      <c r="H170" s="224">
        <v>2</v>
      </c>
      <c r="I170" s="225"/>
      <c r="J170" s="226">
        <f>ROUND(I170*H170,2)</f>
        <v>0</v>
      </c>
      <c r="K170" s="222" t="s">
        <v>161</v>
      </c>
      <c r="L170" s="227"/>
      <c r="M170" s="228" t="s">
        <v>1</v>
      </c>
      <c r="N170" s="229" t="s">
        <v>38</v>
      </c>
      <c r="O170" s="75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AR170" s="13" t="s">
        <v>347</v>
      </c>
      <c r="AT170" s="13" t="s">
        <v>344</v>
      </c>
      <c r="AU170" s="13" t="s">
        <v>74</v>
      </c>
      <c r="AY170" s="13" t="s">
        <v>156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3" t="s">
        <v>74</v>
      </c>
      <c r="BK170" s="216">
        <f>ROUND(I170*H170,2)</f>
        <v>0</v>
      </c>
      <c r="BL170" s="13" t="s">
        <v>347</v>
      </c>
      <c r="BM170" s="13" t="s">
        <v>676</v>
      </c>
    </row>
    <row r="171" s="1" customFormat="1">
      <c r="B171" s="34"/>
      <c r="C171" s="35"/>
      <c r="D171" s="217" t="s">
        <v>164</v>
      </c>
      <c r="E171" s="35"/>
      <c r="F171" s="218" t="s">
        <v>435</v>
      </c>
      <c r="G171" s="35"/>
      <c r="H171" s="35"/>
      <c r="I171" s="140"/>
      <c r="J171" s="35"/>
      <c r="K171" s="35"/>
      <c r="L171" s="39"/>
      <c r="M171" s="219"/>
      <c r="N171" s="75"/>
      <c r="O171" s="75"/>
      <c r="P171" s="75"/>
      <c r="Q171" s="75"/>
      <c r="R171" s="75"/>
      <c r="S171" s="75"/>
      <c r="T171" s="76"/>
      <c r="AT171" s="13" t="s">
        <v>164</v>
      </c>
      <c r="AU171" s="13" t="s">
        <v>74</v>
      </c>
    </row>
    <row r="172" s="1" customFormat="1" ht="22.5" customHeight="1">
      <c r="B172" s="34"/>
      <c r="C172" s="205" t="s">
        <v>333</v>
      </c>
      <c r="D172" s="205" t="s">
        <v>157</v>
      </c>
      <c r="E172" s="206" t="s">
        <v>442</v>
      </c>
      <c r="F172" s="207" t="s">
        <v>443</v>
      </c>
      <c r="G172" s="208" t="s">
        <v>160</v>
      </c>
      <c r="H172" s="209">
        <v>1</v>
      </c>
      <c r="I172" s="210"/>
      <c r="J172" s="211">
        <f>ROUND(I172*H172,2)</f>
        <v>0</v>
      </c>
      <c r="K172" s="207" t="s">
        <v>161</v>
      </c>
      <c r="L172" s="39"/>
      <c r="M172" s="212" t="s">
        <v>1</v>
      </c>
      <c r="N172" s="213" t="s">
        <v>38</v>
      </c>
      <c r="O172" s="75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AR172" s="13" t="s">
        <v>162</v>
      </c>
      <c r="AT172" s="13" t="s">
        <v>157</v>
      </c>
      <c r="AU172" s="13" t="s">
        <v>74</v>
      </c>
      <c r="AY172" s="13" t="s">
        <v>156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3" t="s">
        <v>74</v>
      </c>
      <c r="BK172" s="216">
        <f>ROUND(I172*H172,2)</f>
        <v>0</v>
      </c>
      <c r="BL172" s="13" t="s">
        <v>162</v>
      </c>
      <c r="BM172" s="13" t="s">
        <v>677</v>
      </c>
    </row>
    <row r="173" s="1" customFormat="1">
      <c r="B173" s="34"/>
      <c r="C173" s="35"/>
      <c r="D173" s="217" t="s">
        <v>164</v>
      </c>
      <c r="E173" s="35"/>
      <c r="F173" s="218" t="s">
        <v>445</v>
      </c>
      <c r="G173" s="35"/>
      <c r="H173" s="35"/>
      <c r="I173" s="140"/>
      <c r="J173" s="35"/>
      <c r="K173" s="35"/>
      <c r="L173" s="39"/>
      <c r="M173" s="230"/>
      <c r="N173" s="231"/>
      <c r="O173" s="231"/>
      <c r="P173" s="231"/>
      <c r="Q173" s="231"/>
      <c r="R173" s="231"/>
      <c r="S173" s="231"/>
      <c r="T173" s="232"/>
      <c r="AT173" s="13" t="s">
        <v>164</v>
      </c>
      <c r="AU173" s="13" t="s">
        <v>74</v>
      </c>
    </row>
    <row r="174" s="1" customFormat="1" ht="6.96" customHeight="1">
      <c r="B174" s="53"/>
      <c r="C174" s="54"/>
      <c r="D174" s="54"/>
      <c r="E174" s="54"/>
      <c r="F174" s="54"/>
      <c r="G174" s="54"/>
      <c r="H174" s="54"/>
      <c r="I174" s="164"/>
      <c r="J174" s="54"/>
      <c r="K174" s="54"/>
      <c r="L174" s="39"/>
    </row>
  </sheetData>
  <sheetProtection sheet="1" autoFilter="0" formatColumns="0" formatRows="0" objects="1" scenarios="1" spinCount="100000" saltValue="ER0+ngUHuZ9S7VfVaIavnGkwOptMQh3WLSWJ5rJVb9nn5MXP5OXRazgWNE8TaYsPUH7oBNoMfnIh3z+MCnpZ+w==" hashValue="TCTe4qNHk+Tgq4Hlxss0ir4aY3cLJRMtqcmtCN+ksa2l1HQiw3osBH/GumeZ8OeQ9ps8Hww6SyoaPOjMTuoQhw==" algorithmName="SHA-512" password="CC35"/>
  <autoFilter ref="C91:K173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8:H78"/>
    <mergeCell ref="E82:H82"/>
    <mergeCell ref="E80:H80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3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116</v>
      </c>
    </row>
    <row r="3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6"/>
      <c r="AT3" s="13" t="s">
        <v>76</v>
      </c>
    </row>
    <row r="4" ht="24.96" customHeight="1">
      <c r="B4" s="16"/>
      <c r="D4" s="137" t="s">
        <v>127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38" t="s">
        <v>16</v>
      </c>
      <c r="L6" s="16"/>
    </row>
    <row r="7" ht="16.5" customHeight="1">
      <c r="B7" s="16"/>
      <c r="E7" s="139" t="str">
        <f>'Rekapitulace stavby'!K6</f>
        <v>Oprava TV v úseku Obrnice-Žatec</v>
      </c>
      <c r="F7" s="138"/>
      <c r="G7" s="138"/>
      <c r="H7" s="138"/>
      <c r="L7" s="16"/>
    </row>
    <row r="8">
      <c r="B8" s="16"/>
      <c r="D8" s="138" t="s">
        <v>128</v>
      </c>
      <c r="L8" s="16"/>
    </row>
    <row r="9" ht="16.5" customHeight="1">
      <c r="B9" s="16"/>
      <c r="E9" s="139" t="s">
        <v>129</v>
      </c>
      <c r="L9" s="16"/>
    </row>
    <row r="10" ht="12" customHeight="1">
      <c r="B10" s="16"/>
      <c r="D10" s="138" t="s">
        <v>130</v>
      </c>
      <c r="L10" s="16"/>
    </row>
    <row r="11" s="1" customFormat="1" ht="16.5" customHeight="1">
      <c r="B11" s="39"/>
      <c r="E11" s="138" t="s">
        <v>636</v>
      </c>
      <c r="F11" s="1"/>
      <c r="G11" s="1"/>
      <c r="H11" s="1"/>
      <c r="I11" s="140"/>
      <c r="L11" s="39"/>
    </row>
    <row r="12" s="1" customFormat="1" ht="12" customHeight="1">
      <c r="B12" s="39"/>
      <c r="D12" s="138" t="s">
        <v>132</v>
      </c>
      <c r="I12" s="140"/>
      <c r="L12" s="39"/>
    </row>
    <row r="13" s="1" customFormat="1" ht="36.96" customHeight="1">
      <c r="B13" s="39"/>
      <c r="E13" s="141" t="s">
        <v>678</v>
      </c>
      <c r="F13" s="1"/>
      <c r="G13" s="1"/>
      <c r="H13" s="1"/>
      <c r="I13" s="140"/>
      <c r="L13" s="39"/>
    </row>
    <row r="14" s="1" customFormat="1">
      <c r="B14" s="39"/>
      <c r="I14" s="140"/>
      <c r="L14" s="39"/>
    </row>
    <row r="15" s="1" customFormat="1" ht="12" customHeight="1">
      <c r="B15" s="39"/>
      <c r="D15" s="138" t="s">
        <v>18</v>
      </c>
      <c r="F15" s="13" t="s">
        <v>1</v>
      </c>
      <c r="I15" s="142" t="s">
        <v>19</v>
      </c>
      <c r="J15" s="13" t="s">
        <v>1</v>
      </c>
      <c r="L15" s="39"/>
    </row>
    <row r="16" s="1" customFormat="1" ht="12" customHeight="1">
      <c r="B16" s="39"/>
      <c r="D16" s="138" t="s">
        <v>20</v>
      </c>
      <c r="F16" s="13" t="s">
        <v>21</v>
      </c>
      <c r="I16" s="142" t="s">
        <v>22</v>
      </c>
      <c r="J16" s="143" t="str">
        <f>'Rekapitulace stavby'!AN8</f>
        <v>11. 3. 2019</v>
      </c>
      <c r="L16" s="39"/>
    </row>
    <row r="17" s="1" customFormat="1" ht="10.8" customHeight="1">
      <c r="B17" s="39"/>
      <c r="I17" s="140"/>
      <c r="L17" s="39"/>
    </row>
    <row r="18" s="1" customFormat="1" ht="12" customHeight="1">
      <c r="B18" s="39"/>
      <c r="D18" s="138" t="s">
        <v>24</v>
      </c>
      <c r="I18" s="142" t="s">
        <v>25</v>
      </c>
      <c r="J18" s="13" t="str">
        <f>IF('Rekapitulace stavby'!AN10="","",'Rekapitulace stavby'!AN10)</f>
        <v/>
      </c>
      <c r="L18" s="39"/>
    </row>
    <row r="19" s="1" customFormat="1" ht="18" customHeight="1">
      <c r="B19" s="39"/>
      <c r="E19" s="13" t="str">
        <f>IF('Rekapitulace stavby'!E11="","",'Rekapitulace stavby'!E11)</f>
        <v xml:space="preserve"> </v>
      </c>
      <c r="I19" s="142" t="s">
        <v>26</v>
      </c>
      <c r="J19" s="13" t="str">
        <f>IF('Rekapitulace stavby'!AN11="","",'Rekapitulace stavby'!AN11)</f>
        <v/>
      </c>
      <c r="L19" s="39"/>
    </row>
    <row r="20" s="1" customFormat="1" ht="6.96" customHeight="1">
      <c r="B20" s="39"/>
      <c r="I20" s="140"/>
      <c r="L20" s="39"/>
    </row>
    <row r="21" s="1" customFormat="1" ht="12" customHeight="1">
      <c r="B21" s="39"/>
      <c r="D21" s="138" t="s">
        <v>27</v>
      </c>
      <c r="I21" s="142" t="s">
        <v>25</v>
      </c>
      <c r="J21" s="29" t="str">
        <f>'Rekapitulace stavby'!AN13</f>
        <v>Vyplň údaj</v>
      </c>
      <c r="L21" s="39"/>
    </row>
    <row r="22" s="1" customFormat="1" ht="18" customHeight="1">
      <c r="B22" s="39"/>
      <c r="E22" s="29" t="str">
        <f>'Rekapitulace stavby'!E14</f>
        <v>Vyplň údaj</v>
      </c>
      <c r="F22" s="13"/>
      <c r="G22" s="13"/>
      <c r="H22" s="13"/>
      <c r="I22" s="142" t="s">
        <v>26</v>
      </c>
      <c r="J22" s="29" t="str">
        <f>'Rekapitulace stavby'!AN14</f>
        <v>Vyplň údaj</v>
      </c>
      <c r="L22" s="39"/>
    </row>
    <row r="23" s="1" customFormat="1" ht="6.96" customHeight="1">
      <c r="B23" s="39"/>
      <c r="I23" s="140"/>
      <c r="L23" s="39"/>
    </row>
    <row r="24" s="1" customFormat="1" ht="12" customHeight="1">
      <c r="B24" s="39"/>
      <c r="D24" s="138" t="s">
        <v>29</v>
      </c>
      <c r="I24" s="142" t="s">
        <v>25</v>
      </c>
      <c r="J24" s="13" t="str">
        <f>IF('Rekapitulace stavby'!AN16="","",'Rekapitulace stavby'!AN16)</f>
        <v/>
      </c>
      <c r="L24" s="39"/>
    </row>
    <row r="25" s="1" customFormat="1" ht="18" customHeight="1">
      <c r="B25" s="39"/>
      <c r="E25" s="13" t="str">
        <f>IF('Rekapitulace stavby'!E17="","",'Rekapitulace stavby'!E17)</f>
        <v xml:space="preserve"> </v>
      </c>
      <c r="I25" s="142" t="s">
        <v>26</v>
      </c>
      <c r="J25" s="13" t="str">
        <f>IF('Rekapitulace stavby'!AN17="","",'Rekapitulace stavby'!AN17)</f>
        <v/>
      </c>
      <c r="L25" s="39"/>
    </row>
    <row r="26" s="1" customFormat="1" ht="6.96" customHeight="1">
      <c r="B26" s="39"/>
      <c r="I26" s="140"/>
      <c r="L26" s="39"/>
    </row>
    <row r="27" s="1" customFormat="1" ht="12" customHeight="1">
      <c r="B27" s="39"/>
      <c r="D27" s="138" t="s">
        <v>31</v>
      </c>
      <c r="I27" s="142" t="s">
        <v>25</v>
      </c>
      <c r="J27" s="13" t="str">
        <f>IF('Rekapitulace stavby'!AN19="","",'Rekapitulace stavby'!AN19)</f>
        <v/>
      </c>
      <c r="L27" s="39"/>
    </row>
    <row r="28" s="1" customFormat="1" ht="18" customHeight="1">
      <c r="B28" s="39"/>
      <c r="E28" s="13" t="str">
        <f>IF('Rekapitulace stavby'!E20="","",'Rekapitulace stavby'!E20)</f>
        <v xml:space="preserve"> </v>
      </c>
      <c r="I28" s="142" t="s">
        <v>26</v>
      </c>
      <c r="J28" s="13" t="str">
        <f>IF('Rekapitulace stavby'!AN20="","",'Rekapitulace stavby'!AN20)</f>
        <v/>
      </c>
      <c r="L28" s="39"/>
    </row>
    <row r="29" s="1" customFormat="1" ht="6.96" customHeight="1">
      <c r="B29" s="39"/>
      <c r="I29" s="140"/>
      <c r="L29" s="39"/>
    </row>
    <row r="30" s="1" customFormat="1" ht="12" customHeight="1">
      <c r="B30" s="39"/>
      <c r="D30" s="138" t="s">
        <v>32</v>
      </c>
      <c r="I30" s="140"/>
      <c r="L30" s="39"/>
    </row>
    <row r="31" s="7" customFormat="1" ht="16.5" customHeight="1">
      <c r="B31" s="144"/>
      <c r="E31" s="145" t="s">
        <v>1</v>
      </c>
      <c r="F31" s="145"/>
      <c r="G31" s="145"/>
      <c r="H31" s="145"/>
      <c r="I31" s="146"/>
      <c r="L31" s="144"/>
    </row>
    <row r="32" s="1" customFormat="1" ht="6.96" customHeight="1">
      <c r="B32" s="39"/>
      <c r="I32" s="140"/>
      <c r="L32" s="39"/>
    </row>
    <row r="33" s="1" customFormat="1" ht="6.96" customHeight="1">
      <c r="B33" s="39"/>
      <c r="D33" s="67"/>
      <c r="E33" s="67"/>
      <c r="F33" s="67"/>
      <c r="G33" s="67"/>
      <c r="H33" s="67"/>
      <c r="I33" s="147"/>
      <c r="J33" s="67"/>
      <c r="K33" s="67"/>
      <c r="L33" s="39"/>
    </row>
    <row r="34" s="1" customFormat="1" ht="25.44" customHeight="1">
      <c r="B34" s="39"/>
      <c r="D34" s="148" t="s">
        <v>33</v>
      </c>
      <c r="I34" s="140"/>
      <c r="J34" s="149">
        <f>ROUND(J94, 2)</f>
        <v>0</v>
      </c>
      <c r="L34" s="39"/>
    </row>
    <row r="35" s="1" customFormat="1" ht="6.96" customHeight="1">
      <c r="B35" s="39"/>
      <c r="D35" s="67"/>
      <c r="E35" s="67"/>
      <c r="F35" s="67"/>
      <c r="G35" s="67"/>
      <c r="H35" s="67"/>
      <c r="I35" s="147"/>
      <c r="J35" s="67"/>
      <c r="K35" s="67"/>
      <c r="L35" s="39"/>
    </row>
    <row r="36" s="1" customFormat="1" ht="14.4" customHeight="1">
      <c r="B36" s="39"/>
      <c r="F36" s="150" t="s">
        <v>35</v>
      </c>
      <c r="I36" s="151" t="s">
        <v>34</v>
      </c>
      <c r="J36" s="150" t="s">
        <v>36</v>
      </c>
      <c r="L36" s="39"/>
    </row>
    <row r="37" s="1" customFormat="1" ht="14.4" customHeight="1">
      <c r="B37" s="39"/>
      <c r="D37" s="138" t="s">
        <v>37</v>
      </c>
      <c r="E37" s="138" t="s">
        <v>38</v>
      </c>
      <c r="F37" s="152">
        <f>ROUND((SUM(BE94:BE103)),  2)</f>
        <v>0</v>
      </c>
      <c r="I37" s="153">
        <v>0.20999999999999999</v>
      </c>
      <c r="J37" s="152">
        <f>ROUND(((SUM(BE94:BE103))*I37),  2)</f>
        <v>0</v>
      </c>
      <c r="L37" s="39"/>
    </row>
    <row r="38" s="1" customFormat="1" ht="14.4" customHeight="1">
      <c r="B38" s="39"/>
      <c r="E38" s="138" t="s">
        <v>39</v>
      </c>
      <c r="F38" s="152">
        <f>ROUND((SUM(BF94:BF103)),  2)</f>
        <v>0</v>
      </c>
      <c r="I38" s="153">
        <v>0.14999999999999999</v>
      </c>
      <c r="J38" s="152">
        <f>ROUND(((SUM(BF94:BF103))*I38),  2)</f>
        <v>0</v>
      </c>
      <c r="L38" s="39"/>
    </row>
    <row r="39" hidden="1" s="1" customFormat="1" ht="14.4" customHeight="1">
      <c r="B39" s="39"/>
      <c r="E39" s="138" t="s">
        <v>40</v>
      </c>
      <c r="F39" s="152">
        <f>ROUND((SUM(BG94:BG103)),  2)</f>
        <v>0</v>
      </c>
      <c r="I39" s="153">
        <v>0.20999999999999999</v>
      </c>
      <c r="J39" s="152">
        <f>0</f>
        <v>0</v>
      </c>
      <c r="L39" s="39"/>
    </row>
    <row r="40" hidden="1" s="1" customFormat="1" ht="14.4" customHeight="1">
      <c r="B40" s="39"/>
      <c r="E40" s="138" t="s">
        <v>41</v>
      </c>
      <c r="F40" s="152">
        <f>ROUND((SUM(BH94:BH103)),  2)</f>
        <v>0</v>
      </c>
      <c r="I40" s="153">
        <v>0.14999999999999999</v>
      </c>
      <c r="J40" s="152">
        <f>0</f>
        <v>0</v>
      </c>
      <c r="L40" s="39"/>
    </row>
    <row r="41" hidden="1" s="1" customFormat="1" ht="14.4" customHeight="1">
      <c r="B41" s="39"/>
      <c r="E41" s="138" t="s">
        <v>42</v>
      </c>
      <c r="F41" s="152">
        <f>ROUND((SUM(BI94:BI103)),  2)</f>
        <v>0</v>
      </c>
      <c r="I41" s="153">
        <v>0</v>
      </c>
      <c r="J41" s="152">
        <f>0</f>
        <v>0</v>
      </c>
      <c r="L41" s="39"/>
    </row>
    <row r="42" s="1" customFormat="1" ht="6.96" customHeight="1">
      <c r="B42" s="39"/>
      <c r="I42" s="140"/>
      <c r="L42" s="39"/>
    </row>
    <row r="43" s="1" customFormat="1" ht="25.44" customHeight="1">
      <c r="B43" s="39"/>
      <c r="C43" s="154"/>
      <c r="D43" s="155" t="s">
        <v>43</v>
      </c>
      <c r="E43" s="156"/>
      <c r="F43" s="156"/>
      <c r="G43" s="157" t="s">
        <v>44</v>
      </c>
      <c r="H43" s="158" t="s">
        <v>45</v>
      </c>
      <c r="I43" s="159"/>
      <c r="J43" s="160">
        <f>SUM(J34:J41)</f>
        <v>0</v>
      </c>
      <c r="K43" s="161"/>
      <c r="L43" s="39"/>
    </row>
    <row r="44" s="1" customFormat="1" ht="14.4" customHeight="1">
      <c r="B44" s="162"/>
      <c r="C44" s="163"/>
      <c r="D44" s="163"/>
      <c r="E44" s="163"/>
      <c r="F44" s="163"/>
      <c r="G44" s="163"/>
      <c r="H44" s="163"/>
      <c r="I44" s="164"/>
      <c r="J44" s="163"/>
      <c r="K44" s="163"/>
      <c r="L44" s="39"/>
    </row>
    <row r="48" s="1" customFormat="1" ht="6.96" customHeight="1">
      <c r="B48" s="165"/>
      <c r="C48" s="166"/>
      <c r="D48" s="166"/>
      <c r="E48" s="166"/>
      <c r="F48" s="166"/>
      <c r="G48" s="166"/>
      <c r="H48" s="166"/>
      <c r="I48" s="167"/>
      <c r="J48" s="166"/>
      <c r="K48" s="166"/>
      <c r="L48" s="39"/>
    </row>
    <row r="49" s="1" customFormat="1" ht="24.96" customHeight="1">
      <c r="B49" s="34"/>
      <c r="C49" s="19" t="s">
        <v>134</v>
      </c>
      <c r="D49" s="35"/>
      <c r="E49" s="35"/>
      <c r="F49" s="35"/>
      <c r="G49" s="35"/>
      <c r="H49" s="35"/>
      <c r="I49" s="140"/>
      <c r="J49" s="35"/>
      <c r="K49" s="35"/>
      <c r="L49" s="39"/>
    </row>
    <row r="50" s="1" customFormat="1" ht="6.96" customHeight="1">
      <c r="B50" s="34"/>
      <c r="C50" s="35"/>
      <c r="D50" s="35"/>
      <c r="E50" s="35"/>
      <c r="F50" s="35"/>
      <c r="G50" s="35"/>
      <c r="H50" s="35"/>
      <c r="I50" s="140"/>
      <c r="J50" s="35"/>
      <c r="K50" s="35"/>
      <c r="L50" s="39"/>
    </row>
    <row r="51" s="1" customFormat="1" ht="12" customHeight="1">
      <c r="B51" s="34"/>
      <c r="C51" s="28" t="s">
        <v>16</v>
      </c>
      <c r="D51" s="35"/>
      <c r="E51" s="35"/>
      <c r="F51" s="35"/>
      <c r="G51" s="35"/>
      <c r="H51" s="35"/>
      <c r="I51" s="140"/>
      <c r="J51" s="35"/>
      <c r="K51" s="35"/>
      <c r="L51" s="39"/>
    </row>
    <row r="52" s="1" customFormat="1" ht="16.5" customHeight="1">
      <c r="B52" s="34"/>
      <c r="C52" s="35"/>
      <c r="D52" s="35"/>
      <c r="E52" s="168" t="str">
        <f>E7</f>
        <v>Oprava TV v úseku Obrnice-Žatec</v>
      </c>
      <c r="F52" s="28"/>
      <c r="G52" s="28"/>
      <c r="H52" s="28"/>
      <c r="I52" s="140"/>
      <c r="J52" s="35"/>
      <c r="K52" s="35"/>
      <c r="L52" s="39"/>
    </row>
    <row r="53" ht="12" customHeight="1">
      <c r="B53" s="17"/>
      <c r="C53" s="28" t="s">
        <v>128</v>
      </c>
      <c r="D53" s="18"/>
      <c r="E53" s="18"/>
      <c r="F53" s="18"/>
      <c r="G53" s="18"/>
      <c r="H53" s="18"/>
      <c r="I53" s="133"/>
      <c r="J53" s="18"/>
      <c r="K53" s="18"/>
      <c r="L53" s="16"/>
    </row>
    <row r="54" ht="16.5" customHeight="1">
      <c r="B54" s="17"/>
      <c r="C54" s="18"/>
      <c r="D54" s="18"/>
      <c r="E54" s="168" t="s">
        <v>129</v>
      </c>
      <c r="F54" s="18"/>
      <c r="G54" s="18"/>
      <c r="H54" s="18"/>
      <c r="I54" s="133"/>
      <c r="J54" s="18"/>
      <c r="K54" s="18"/>
      <c r="L54" s="16"/>
    </row>
    <row r="55" ht="12" customHeight="1">
      <c r="B55" s="17"/>
      <c r="C55" s="28" t="s">
        <v>130</v>
      </c>
      <c r="D55" s="18"/>
      <c r="E55" s="18"/>
      <c r="F55" s="18"/>
      <c r="G55" s="18"/>
      <c r="H55" s="18"/>
      <c r="I55" s="133"/>
      <c r="J55" s="18"/>
      <c r="K55" s="18"/>
      <c r="L55" s="16"/>
    </row>
    <row r="56" s="1" customFormat="1" ht="16.5" customHeight="1">
      <c r="B56" s="34"/>
      <c r="C56" s="35"/>
      <c r="D56" s="35"/>
      <c r="E56" s="28" t="s">
        <v>636</v>
      </c>
      <c r="F56" s="35"/>
      <c r="G56" s="35"/>
      <c r="H56" s="35"/>
      <c r="I56" s="140"/>
      <c r="J56" s="35"/>
      <c r="K56" s="35"/>
      <c r="L56" s="39"/>
    </row>
    <row r="57" s="1" customFormat="1" ht="12" customHeight="1">
      <c r="B57" s="34"/>
      <c r="C57" s="28" t="s">
        <v>132</v>
      </c>
      <c r="D57" s="35"/>
      <c r="E57" s="35"/>
      <c r="F57" s="35"/>
      <c r="G57" s="35"/>
      <c r="H57" s="35"/>
      <c r="I57" s="140"/>
      <c r="J57" s="35"/>
      <c r="K57" s="35"/>
      <c r="L57" s="39"/>
    </row>
    <row r="58" s="1" customFormat="1" ht="16.5" customHeight="1">
      <c r="B58" s="34"/>
      <c r="C58" s="35"/>
      <c r="D58" s="35"/>
      <c r="E58" s="60" t="str">
        <f>E13</f>
        <v>SO 1.6.2 - ÚRS</v>
      </c>
      <c r="F58" s="35"/>
      <c r="G58" s="35"/>
      <c r="H58" s="35"/>
      <c r="I58" s="140"/>
      <c r="J58" s="35"/>
      <c r="K58" s="35"/>
      <c r="L58" s="39"/>
    </row>
    <row r="59" s="1" customFormat="1" ht="6.96" customHeight="1">
      <c r="B59" s="34"/>
      <c r="C59" s="35"/>
      <c r="D59" s="35"/>
      <c r="E59" s="35"/>
      <c r="F59" s="35"/>
      <c r="G59" s="35"/>
      <c r="H59" s="35"/>
      <c r="I59" s="140"/>
      <c r="J59" s="35"/>
      <c r="K59" s="35"/>
      <c r="L59" s="39"/>
    </row>
    <row r="60" s="1" customFormat="1" ht="12" customHeight="1">
      <c r="B60" s="34"/>
      <c r="C60" s="28" t="s">
        <v>20</v>
      </c>
      <c r="D60" s="35"/>
      <c r="E60" s="35"/>
      <c r="F60" s="23" t="str">
        <f>F16</f>
        <v xml:space="preserve"> </v>
      </c>
      <c r="G60" s="35"/>
      <c r="H60" s="35"/>
      <c r="I60" s="142" t="s">
        <v>22</v>
      </c>
      <c r="J60" s="63" t="str">
        <f>IF(J16="","",J16)</f>
        <v>11. 3. 2019</v>
      </c>
      <c r="K60" s="35"/>
      <c r="L60" s="39"/>
    </row>
    <row r="61" s="1" customFormat="1" ht="6.96" customHeight="1">
      <c r="B61" s="34"/>
      <c r="C61" s="35"/>
      <c r="D61" s="35"/>
      <c r="E61" s="35"/>
      <c r="F61" s="35"/>
      <c r="G61" s="35"/>
      <c r="H61" s="35"/>
      <c r="I61" s="140"/>
      <c r="J61" s="35"/>
      <c r="K61" s="35"/>
      <c r="L61" s="39"/>
    </row>
    <row r="62" s="1" customFormat="1" ht="13.65" customHeight="1">
      <c r="B62" s="34"/>
      <c r="C62" s="28" t="s">
        <v>24</v>
      </c>
      <c r="D62" s="35"/>
      <c r="E62" s="35"/>
      <c r="F62" s="23" t="str">
        <f>E19</f>
        <v xml:space="preserve"> </v>
      </c>
      <c r="G62" s="35"/>
      <c r="H62" s="35"/>
      <c r="I62" s="142" t="s">
        <v>29</v>
      </c>
      <c r="J62" s="32" t="str">
        <f>E25</f>
        <v xml:space="preserve"> </v>
      </c>
      <c r="K62" s="35"/>
      <c r="L62" s="39"/>
    </row>
    <row r="63" s="1" customFormat="1" ht="13.65" customHeight="1">
      <c r="B63" s="34"/>
      <c r="C63" s="28" t="s">
        <v>27</v>
      </c>
      <c r="D63" s="35"/>
      <c r="E63" s="35"/>
      <c r="F63" s="23" t="str">
        <f>IF(E22="","",E22)</f>
        <v>Vyplň údaj</v>
      </c>
      <c r="G63" s="35"/>
      <c r="H63" s="35"/>
      <c r="I63" s="142" t="s">
        <v>31</v>
      </c>
      <c r="J63" s="32" t="str">
        <f>E28</f>
        <v xml:space="preserve"> </v>
      </c>
      <c r="K63" s="35"/>
      <c r="L63" s="39"/>
    </row>
    <row r="64" s="1" customFormat="1" ht="10.32" customHeight="1">
      <c r="B64" s="34"/>
      <c r="C64" s="35"/>
      <c r="D64" s="35"/>
      <c r="E64" s="35"/>
      <c r="F64" s="35"/>
      <c r="G64" s="35"/>
      <c r="H64" s="35"/>
      <c r="I64" s="140"/>
      <c r="J64" s="35"/>
      <c r="K64" s="35"/>
      <c r="L64" s="39"/>
    </row>
    <row r="65" s="1" customFormat="1" ht="29.28" customHeight="1">
      <c r="B65" s="34"/>
      <c r="C65" s="169" t="s">
        <v>135</v>
      </c>
      <c r="D65" s="170"/>
      <c r="E65" s="170"/>
      <c r="F65" s="170"/>
      <c r="G65" s="170"/>
      <c r="H65" s="170"/>
      <c r="I65" s="171"/>
      <c r="J65" s="172" t="s">
        <v>136</v>
      </c>
      <c r="K65" s="170"/>
      <c r="L65" s="39"/>
    </row>
    <row r="66" s="1" customFormat="1" ht="10.32" customHeight="1">
      <c r="B66" s="34"/>
      <c r="C66" s="35"/>
      <c r="D66" s="35"/>
      <c r="E66" s="35"/>
      <c r="F66" s="35"/>
      <c r="G66" s="35"/>
      <c r="H66" s="35"/>
      <c r="I66" s="140"/>
      <c r="J66" s="35"/>
      <c r="K66" s="35"/>
      <c r="L66" s="39"/>
    </row>
    <row r="67" s="1" customFormat="1" ht="22.8" customHeight="1">
      <c r="B67" s="34"/>
      <c r="C67" s="173" t="s">
        <v>137</v>
      </c>
      <c r="D67" s="35"/>
      <c r="E67" s="35"/>
      <c r="F67" s="35"/>
      <c r="G67" s="35"/>
      <c r="H67" s="35"/>
      <c r="I67" s="140"/>
      <c r="J67" s="94">
        <f>J94</f>
        <v>0</v>
      </c>
      <c r="K67" s="35"/>
      <c r="L67" s="39"/>
      <c r="AU67" s="13" t="s">
        <v>138</v>
      </c>
    </row>
    <row r="68" s="8" customFormat="1" ht="24.96" customHeight="1">
      <c r="B68" s="174"/>
      <c r="C68" s="175"/>
      <c r="D68" s="176" t="s">
        <v>451</v>
      </c>
      <c r="E68" s="177"/>
      <c r="F68" s="177"/>
      <c r="G68" s="177"/>
      <c r="H68" s="177"/>
      <c r="I68" s="178"/>
      <c r="J68" s="179">
        <f>J95</f>
        <v>0</v>
      </c>
      <c r="K68" s="175"/>
      <c r="L68" s="180"/>
    </row>
    <row r="69" s="11" customFormat="1" ht="19.92" customHeight="1">
      <c r="B69" s="233"/>
      <c r="C69" s="117"/>
      <c r="D69" s="234" t="s">
        <v>452</v>
      </c>
      <c r="E69" s="235"/>
      <c r="F69" s="235"/>
      <c r="G69" s="235"/>
      <c r="H69" s="235"/>
      <c r="I69" s="236"/>
      <c r="J69" s="237">
        <f>J96</f>
        <v>0</v>
      </c>
      <c r="K69" s="117"/>
      <c r="L69" s="238"/>
    </row>
    <row r="70" s="11" customFormat="1" ht="19.92" customHeight="1">
      <c r="B70" s="233"/>
      <c r="C70" s="117"/>
      <c r="D70" s="234" t="s">
        <v>453</v>
      </c>
      <c r="E70" s="235"/>
      <c r="F70" s="235"/>
      <c r="G70" s="235"/>
      <c r="H70" s="235"/>
      <c r="I70" s="236"/>
      <c r="J70" s="237">
        <f>J99</f>
        <v>0</v>
      </c>
      <c r="K70" s="117"/>
      <c r="L70" s="238"/>
    </row>
    <row r="71" s="1" customFormat="1" ht="21.84" customHeight="1">
      <c r="B71" s="34"/>
      <c r="C71" s="35"/>
      <c r="D71" s="35"/>
      <c r="E71" s="35"/>
      <c r="F71" s="35"/>
      <c r="G71" s="35"/>
      <c r="H71" s="35"/>
      <c r="I71" s="140"/>
      <c r="J71" s="35"/>
      <c r="K71" s="35"/>
      <c r="L71" s="39"/>
    </row>
    <row r="72" s="1" customFormat="1" ht="6.96" customHeight="1">
      <c r="B72" s="53"/>
      <c r="C72" s="54"/>
      <c r="D72" s="54"/>
      <c r="E72" s="54"/>
      <c r="F72" s="54"/>
      <c r="G72" s="54"/>
      <c r="H72" s="54"/>
      <c r="I72" s="164"/>
      <c r="J72" s="54"/>
      <c r="K72" s="54"/>
      <c r="L72" s="39"/>
    </row>
    <row r="76" s="1" customFormat="1" ht="6.96" customHeight="1">
      <c r="B76" s="55"/>
      <c r="C76" s="56"/>
      <c r="D76" s="56"/>
      <c r="E76" s="56"/>
      <c r="F76" s="56"/>
      <c r="G76" s="56"/>
      <c r="H76" s="56"/>
      <c r="I76" s="167"/>
      <c r="J76" s="56"/>
      <c r="K76" s="56"/>
      <c r="L76" s="39"/>
    </row>
    <row r="77" s="1" customFormat="1" ht="24.96" customHeight="1">
      <c r="B77" s="34"/>
      <c r="C77" s="19" t="s">
        <v>140</v>
      </c>
      <c r="D77" s="35"/>
      <c r="E77" s="35"/>
      <c r="F77" s="35"/>
      <c r="G77" s="35"/>
      <c r="H77" s="35"/>
      <c r="I77" s="140"/>
      <c r="J77" s="35"/>
      <c r="K77" s="35"/>
      <c r="L77" s="39"/>
    </row>
    <row r="78" s="1" customFormat="1" ht="6.96" customHeight="1">
      <c r="B78" s="34"/>
      <c r="C78" s="35"/>
      <c r="D78" s="35"/>
      <c r="E78" s="35"/>
      <c r="F78" s="35"/>
      <c r="G78" s="35"/>
      <c r="H78" s="35"/>
      <c r="I78" s="140"/>
      <c r="J78" s="35"/>
      <c r="K78" s="35"/>
      <c r="L78" s="39"/>
    </row>
    <row r="79" s="1" customFormat="1" ht="12" customHeight="1">
      <c r="B79" s="34"/>
      <c r="C79" s="28" t="s">
        <v>16</v>
      </c>
      <c r="D79" s="35"/>
      <c r="E79" s="35"/>
      <c r="F79" s="35"/>
      <c r="G79" s="35"/>
      <c r="H79" s="35"/>
      <c r="I79" s="140"/>
      <c r="J79" s="35"/>
      <c r="K79" s="35"/>
      <c r="L79" s="39"/>
    </row>
    <row r="80" s="1" customFormat="1" ht="16.5" customHeight="1">
      <c r="B80" s="34"/>
      <c r="C80" s="35"/>
      <c r="D80" s="35"/>
      <c r="E80" s="168" t="str">
        <f>E7</f>
        <v>Oprava TV v úseku Obrnice-Žatec</v>
      </c>
      <c r="F80" s="28"/>
      <c r="G80" s="28"/>
      <c r="H80" s="28"/>
      <c r="I80" s="140"/>
      <c r="J80" s="35"/>
      <c r="K80" s="35"/>
      <c r="L80" s="39"/>
    </row>
    <row r="81" ht="12" customHeight="1">
      <c r="B81" s="17"/>
      <c r="C81" s="28" t="s">
        <v>128</v>
      </c>
      <c r="D81" s="18"/>
      <c r="E81" s="18"/>
      <c r="F81" s="18"/>
      <c r="G81" s="18"/>
      <c r="H81" s="18"/>
      <c r="I81" s="133"/>
      <c r="J81" s="18"/>
      <c r="K81" s="18"/>
      <c r="L81" s="16"/>
    </row>
    <row r="82" ht="16.5" customHeight="1">
      <c r="B82" s="17"/>
      <c r="C82" s="18"/>
      <c r="D82" s="18"/>
      <c r="E82" s="168" t="s">
        <v>129</v>
      </c>
      <c r="F82" s="18"/>
      <c r="G82" s="18"/>
      <c r="H82" s="18"/>
      <c r="I82" s="133"/>
      <c r="J82" s="18"/>
      <c r="K82" s="18"/>
      <c r="L82" s="16"/>
    </row>
    <row r="83" ht="12" customHeight="1">
      <c r="B83" s="17"/>
      <c r="C83" s="28" t="s">
        <v>130</v>
      </c>
      <c r="D83" s="18"/>
      <c r="E83" s="18"/>
      <c r="F83" s="18"/>
      <c r="G83" s="18"/>
      <c r="H83" s="18"/>
      <c r="I83" s="133"/>
      <c r="J83" s="18"/>
      <c r="K83" s="18"/>
      <c r="L83" s="16"/>
    </row>
    <row r="84" s="1" customFormat="1" ht="16.5" customHeight="1">
      <c r="B84" s="34"/>
      <c r="C84" s="35"/>
      <c r="D84" s="35"/>
      <c r="E84" s="28" t="s">
        <v>636</v>
      </c>
      <c r="F84" s="35"/>
      <c r="G84" s="35"/>
      <c r="H84" s="35"/>
      <c r="I84" s="140"/>
      <c r="J84" s="35"/>
      <c r="K84" s="35"/>
      <c r="L84" s="39"/>
    </row>
    <row r="85" s="1" customFormat="1" ht="12" customHeight="1">
      <c r="B85" s="34"/>
      <c r="C85" s="28" t="s">
        <v>132</v>
      </c>
      <c r="D85" s="35"/>
      <c r="E85" s="35"/>
      <c r="F85" s="35"/>
      <c r="G85" s="35"/>
      <c r="H85" s="35"/>
      <c r="I85" s="140"/>
      <c r="J85" s="35"/>
      <c r="K85" s="35"/>
      <c r="L85" s="39"/>
    </row>
    <row r="86" s="1" customFormat="1" ht="16.5" customHeight="1">
      <c r="B86" s="34"/>
      <c r="C86" s="35"/>
      <c r="D86" s="35"/>
      <c r="E86" s="60" t="str">
        <f>E13</f>
        <v>SO 1.6.2 - ÚRS</v>
      </c>
      <c r="F86" s="35"/>
      <c r="G86" s="35"/>
      <c r="H86" s="35"/>
      <c r="I86" s="140"/>
      <c r="J86" s="35"/>
      <c r="K86" s="35"/>
      <c r="L86" s="39"/>
    </row>
    <row r="87" s="1" customFormat="1" ht="6.96" customHeight="1">
      <c r="B87" s="34"/>
      <c r="C87" s="35"/>
      <c r="D87" s="35"/>
      <c r="E87" s="35"/>
      <c r="F87" s="35"/>
      <c r="G87" s="35"/>
      <c r="H87" s="35"/>
      <c r="I87" s="140"/>
      <c r="J87" s="35"/>
      <c r="K87" s="35"/>
      <c r="L87" s="39"/>
    </row>
    <row r="88" s="1" customFormat="1" ht="12" customHeight="1">
      <c r="B88" s="34"/>
      <c r="C88" s="28" t="s">
        <v>20</v>
      </c>
      <c r="D88" s="35"/>
      <c r="E88" s="35"/>
      <c r="F88" s="23" t="str">
        <f>F16</f>
        <v xml:space="preserve"> </v>
      </c>
      <c r="G88" s="35"/>
      <c r="H88" s="35"/>
      <c r="I88" s="142" t="s">
        <v>22</v>
      </c>
      <c r="J88" s="63" t="str">
        <f>IF(J16="","",J16)</f>
        <v>11. 3. 2019</v>
      </c>
      <c r="K88" s="35"/>
      <c r="L88" s="39"/>
    </row>
    <row r="89" s="1" customFormat="1" ht="6.96" customHeight="1">
      <c r="B89" s="34"/>
      <c r="C89" s="35"/>
      <c r="D89" s="35"/>
      <c r="E89" s="35"/>
      <c r="F89" s="35"/>
      <c r="G89" s="35"/>
      <c r="H89" s="35"/>
      <c r="I89" s="140"/>
      <c r="J89" s="35"/>
      <c r="K89" s="35"/>
      <c r="L89" s="39"/>
    </row>
    <row r="90" s="1" customFormat="1" ht="13.65" customHeight="1">
      <c r="B90" s="34"/>
      <c r="C90" s="28" t="s">
        <v>24</v>
      </c>
      <c r="D90" s="35"/>
      <c r="E90" s="35"/>
      <c r="F90" s="23" t="str">
        <f>E19</f>
        <v xml:space="preserve"> </v>
      </c>
      <c r="G90" s="35"/>
      <c r="H90" s="35"/>
      <c r="I90" s="142" t="s">
        <v>29</v>
      </c>
      <c r="J90" s="32" t="str">
        <f>E25</f>
        <v xml:space="preserve"> </v>
      </c>
      <c r="K90" s="35"/>
      <c r="L90" s="39"/>
    </row>
    <row r="91" s="1" customFormat="1" ht="13.65" customHeight="1">
      <c r="B91" s="34"/>
      <c r="C91" s="28" t="s">
        <v>27</v>
      </c>
      <c r="D91" s="35"/>
      <c r="E91" s="35"/>
      <c r="F91" s="23" t="str">
        <f>IF(E22="","",E22)</f>
        <v>Vyplň údaj</v>
      </c>
      <c r="G91" s="35"/>
      <c r="H91" s="35"/>
      <c r="I91" s="142" t="s">
        <v>31</v>
      </c>
      <c r="J91" s="32" t="str">
        <f>E28</f>
        <v xml:space="preserve"> </v>
      </c>
      <c r="K91" s="35"/>
      <c r="L91" s="39"/>
    </row>
    <row r="92" s="1" customFormat="1" ht="10.32" customHeight="1">
      <c r="B92" s="34"/>
      <c r="C92" s="35"/>
      <c r="D92" s="35"/>
      <c r="E92" s="35"/>
      <c r="F92" s="35"/>
      <c r="G92" s="35"/>
      <c r="H92" s="35"/>
      <c r="I92" s="140"/>
      <c r="J92" s="35"/>
      <c r="K92" s="35"/>
      <c r="L92" s="39"/>
    </row>
    <row r="93" s="9" customFormat="1" ht="29.28" customHeight="1">
      <c r="B93" s="181"/>
      <c r="C93" s="182" t="s">
        <v>141</v>
      </c>
      <c r="D93" s="183" t="s">
        <v>52</v>
      </c>
      <c r="E93" s="183" t="s">
        <v>48</v>
      </c>
      <c r="F93" s="183" t="s">
        <v>49</v>
      </c>
      <c r="G93" s="183" t="s">
        <v>142</v>
      </c>
      <c r="H93" s="183" t="s">
        <v>143</v>
      </c>
      <c r="I93" s="184" t="s">
        <v>144</v>
      </c>
      <c r="J93" s="183" t="s">
        <v>136</v>
      </c>
      <c r="K93" s="185" t="s">
        <v>145</v>
      </c>
      <c r="L93" s="186"/>
      <c r="M93" s="84" t="s">
        <v>1</v>
      </c>
      <c r="N93" s="85" t="s">
        <v>37</v>
      </c>
      <c r="O93" s="85" t="s">
        <v>146</v>
      </c>
      <c r="P93" s="85" t="s">
        <v>147</v>
      </c>
      <c r="Q93" s="85" t="s">
        <v>148</v>
      </c>
      <c r="R93" s="85" t="s">
        <v>149</v>
      </c>
      <c r="S93" s="85" t="s">
        <v>150</v>
      </c>
      <c r="T93" s="86" t="s">
        <v>151</v>
      </c>
    </row>
    <row r="94" s="1" customFormat="1" ht="22.8" customHeight="1">
      <c r="B94" s="34"/>
      <c r="C94" s="91" t="s">
        <v>152</v>
      </c>
      <c r="D94" s="35"/>
      <c r="E94" s="35"/>
      <c r="F94" s="35"/>
      <c r="G94" s="35"/>
      <c r="H94" s="35"/>
      <c r="I94" s="140"/>
      <c r="J94" s="187">
        <f>BK94</f>
        <v>0</v>
      </c>
      <c r="K94" s="35"/>
      <c r="L94" s="39"/>
      <c r="M94" s="87"/>
      <c r="N94" s="88"/>
      <c r="O94" s="88"/>
      <c r="P94" s="188">
        <f>P95</f>
        <v>0</v>
      </c>
      <c r="Q94" s="88"/>
      <c r="R94" s="188">
        <f>R95</f>
        <v>0</v>
      </c>
      <c r="S94" s="88"/>
      <c r="T94" s="189">
        <f>T95</f>
        <v>6</v>
      </c>
      <c r="AT94" s="13" t="s">
        <v>66</v>
      </c>
      <c r="AU94" s="13" t="s">
        <v>138</v>
      </c>
      <c r="BK94" s="190">
        <f>BK95</f>
        <v>0</v>
      </c>
    </row>
    <row r="95" s="10" customFormat="1" ht="25.92" customHeight="1">
      <c r="B95" s="191"/>
      <c r="C95" s="192"/>
      <c r="D95" s="193" t="s">
        <v>66</v>
      </c>
      <c r="E95" s="194" t="s">
        <v>454</v>
      </c>
      <c r="F95" s="194" t="s">
        <v>455</v>
      </c>
      <c r="G95" s="192"/>
      <c r="H95" s="192"/>
      <c r="I95" s="195"/>
      <c r="J95" s="196">
        <f>BK95</f>
        <v>0</v>
      </c>
      <c r="K95" s="192"/>
      <c r="L95" s="197"/>
      <c r="M95" s="198"/>
      <c r="N95" s="199"/>
      <c r="O95" s="199"/>
      <c r="P95" s="200">
        <f>P96+P99</f>
        <v>0</v>
      </c>
      <c r="Q95" s="199"/>
      <c r="R95" s="200">
        <f>R96+R99</f>
        <v>0</v>
      </c>
      <c r="S95" s="199"/>
      <c r="T95" s="201">
        <f>T96+T99</f>
        <v>6</v>
      </c>
      <c r="AR95" s="202" t="s">
        <v>74</v>
      </c>
      <c r="AT95" s="203" t="s">
        <v>66</v>
      </c>
      <c r="AU95" s="203" t="s">
        <v>67</v>
      </c>
      <c r="AY95" s="202" t="s">
        <v>156</v>
      </c>
      <c r="BK95" s="204">
        <f>BK96+BK99</f>
        <v>0</v>
      </c>
    </row>
    <row r="96" s="10" customFormat="1" ht="22.8" customHeight="1">
      <c r="B96" s="191"/>
      <c r="C96" s="192"/>
      <c r="D96" s="193" t="s">
        <v>66</v>
      </c>
      <c r="E96" s="239" t="s">
        <v>194</v>
      </c>
      <c r="F96" s="239" t="s">
        <v>456</v>
      </c>
      <c r="G96" s="192"/>
      <c r="H96" s="192"/>
      <c r="I96" s="195"/>
      <c r="J96" s="240">
        <f>BK96</f>
        <v>0</v>
      </c>
      <c r="K96" s="192"/>
      <c r="L96" s="197"/>
      <c r="M96" s="198"/>
      <c r="N96" s="199"/>
      <c r="O96" s="199"/>
      <c r="P96" s="200">
        <f>SUM(P97:P98)</f>
        <v>0</v>
      </c>
      <c r="Q96" s="199"/>
      <c r="R96" s="200">
        <f>SUM(R97:R98)</f>
        <v>0</v>
      </c>
      <c r="S96" s="199"/>
      <c r="T96" s="201">
        <f>SUM(T97:T98)</f>
        <v>6</v>
      </c>
      <c r="AR96" s="202" t="s">
        <v>74</v>
      </c>
      <c r="AT96" s="203" t="s">
        <v>66</v>
      </c>
      <c r="AU96" s="203" t="s">
        <v>74</v>
      </c>
      <c r="AY96" s="202" t="s">
        <v>156</v>
      </c>
      <c r="BK96" s="204">
        <f>SUM(BK97:BK98)</f>
        <v>0</v>
      </c>
    </row>
    <row r="97" s="1" customFormat="1" ht="16.5" customHeight="1">
      <c r="B97" s="34"/>
      <c r="C97" s="205" t="s">
        <v>74</v>
      </c>
      <c r="D97" s="205" t="s">
        <v>157</v>
      </c>
      <c r="E97" s="206" t="s">
        <v>457</v>
      </c>
      <c r="F97" s="207" t="s">
        <v>458</v>
      </c>
      <c r="G97" s="208" t="s">
        <v>168</v>
      </c>
      <c r="H97" s="209">
        <v>2.5</v>
      </c>
      <c r="I97" s="210"/>
      <c r="J97" s="211">
        <f>ROUND(I97*H97,2)</f>
        <v>0</v>
      </c>
      <c r="K97" s="207" t="s">
        <v>459</v>
      </c>
      <c r="L97" s="39"/>
      <c r="M97" s="212" t="s">
        <v>1</v>
      </c>
      <c r="N97" s="213" t="s">
        <v>38</v>
      </c>
      <c r="O97" s="75"/>
      <c r="P97" s="214">
        <f>O97*H97</f>
        <v>0</v>
      </c>
      <c r="Q97" s="214">
        <v>0</v>
      </c>
      <c r="R97" s="214">
        <f>Q97*H97</f>
        <v>0</v>
      </c>
      <c r="S97" s="214">
        <v>2.3999999999999999</v>
      </c>
      <c r="T97" s="215">
        <f>S97*H97</f>
        <v>6</v>
      </c>
      <c r="AR97" s="13" t="s">
        <v>155</v>
      </c>
      <c r="AT97" s="13" t="s">
        <v>157</v>
      </c>
      <c r="AU97" s="13" t="s">
        <v>76</v>
      </c>
      <c r="AY97" s="13" t="s">
        <v>156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3" t="s">
        <v>74</v>
      </c>
      <c r="BK97" s="216">
        <f>ROUND(I97*H97,2)</f>
        <v>0</v>
      </c>
      <c r="BL97" s="13" t="s">
        <v>155</v>
      </c>
      <c r="BM97" s="13" t="s">
        <v>679</v>
      </c>
    </row>
    <row r="98" s="1" customFormat="1">
      <c r="B98" s="34"/>
      <c r="C98" s="35"/>
      <c r="D98" s="217" t="s">
        <v>164</v>
      </c>
      <c r="E98" s="35"/>
      <c r="F98" s="218" t="s">
        <v>461</v>
      </c>
      <c r="G98" s="35"/>
      <c r="H98" s="35"/>
      <c r="I98" s="140"/>
      <c r="J98" s="35"/>
      <c r="K98" s="35"/>
      <c r="L98" s="39"/>
      <c r="M98" s="219"/>
      <c r="N98" s="75"/>
      <c r="O98" s="75"/>
      <c r="P98" s="75"/>
      <c r="Q98" s="75"/>
      <c r="R98" s="75"/>
      <c r="S98" s="75"/>
      <c r="T98" s="76"/>
      <c r="AT98" s="13" t="s">
        <v>164</v>
      </c>
      <c r="AU98" s="13" t="s">
        <v>76</v>
      </c>
    </row>
    <row r="99" s="10" customFormat="1" ht="22.8" customHeight="1">
      <c r="B99" s="191"/>
      <c r="C99" s="192"/>
      <c r="D99" s="193" t="s">
        <v>66</v>
      </c>
      <c r="E99" s="239" t="s">
        <v>462</v>
      </c>
      <c r="F99" s="239" t="s">
        <v>463</v>
      </c>
      <c r="G99" s="192"/>
      <c r="H99" s="192"/>
      <c r="I99" s="195"/>
      <c r="J99" s="240">
        <f>BK99</f>
        <v>0</v>
      </c>
      <c r="K99" s="192"/>
      <c r="L99" s="197"/>
      <c r="M99" s="198"/>
      <c r="N99" s="199"/>
      <c r="O99" s="199"/>
      <c r="P99" s="200">
        <f>SUM(P100:P103)</f>
        <v>0</v>
      </c>
      <c r="Q99" s="199"/>
      <c r="R99" s="200">
        <f>SUM(R100:R103)</f>
        <v>0</v>
      </c>
      <c r="S99" s="199"/>
      <c r="T99" s="201">
        <f>SUM(T100:T103)</f>
        <v>0</v>
      </c>
      <c r="AR99" s="202" t="s">
        <v>74</v>
      </c>
      <c r="AT99" s="203" t="s">
        <v>66</v>
      </c>
      <c r="AU99" s="203" t="s">
        <v>74</v>
      </c>
      <c r="AY99" s="202" t="s">
        <v>156</v>
      </c>
      <c r="BK99" s="204">
        <f>SUM(BK100:BK103)</f>
        <v>0</v>
      </c>
    </row>
    <row r="100" s="1" customFormat="1" ht="16.5" customHeight="1">
      <c r="B100" s="34"/>
      <c r="C100" s="205" t="s">
        <v>76</v>
      </c>
      <c r="D100" s="205" t="s">
        <v>157</v>
      </c>
      <c r="E100" s="206" t="s">
        <v>464</v>
      </c>
      <c r="F100" s="207" t="s">
        <v>465</v>
      </c>
      <c r="G100" s="208" t="s">
        <v>466</v>
      </c>
      <c r="H100" s="209">
        <v>6</v>
      </c>
      <c r="I100" s="210"/>
      <c r="J100" s="211">
        <f>ROUND(I100*H100,2)</f>
        <v>0</v>
      </c>
      <c r="K100" s="207" t="s">
        <v>459</v>
      </c>
      <c r="L100" s="39"/>
      <c r="M100" s="212" t="s">
        <v>1</v>
      </c>
      <c r="N100" s="213" t="s">
        <v>38</v>
      </c>
      <c r="O100" s="7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AR100" s="13" t="s">
        <v>155</v>
      </c>
      <c r="AT100" s="13" t="s">
        <v>157</v>
      </c>
      <c r="AU100" s="13" t="s">
        <v>76</v>
      </c>
      <c r="AY100" s="13" t="s">
        <v>156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3" t="s">
        <v>74</v>
      </c>
      <c r="BK100" s="216">
        <f>ROUND(I100*H100,2)</f>
        <v>0</v>
      </c>
      <c r="BL100" s="13" t="s">
        <v>155</v>
      </c>
      <c r="BM100" s="13" t="s">
        <v>680</v>
      </c>
    </row>
    <row r="101" s="1" customFormat="1">
      <c r="B101" s="34"/>
      <c r="C101" s="35"/>
      <c r="D101" s="217" t="s">
        <v>164</v>
      </c>
      <c r="E101" s="35"/>
      <c r="F101" s="218" t="s">
        <v>468</v>
      </c>
      <c r="G101" s="35"/>
      <c r="H101" s="35"/>
      <c r="I101" s="140"/>
      <c r="J101" s="35"/>
      <c r="K101" s="35"/>
      <c r="L101" s="39"/>
      <c r="M101" s="219"/>
      <c r="N101" s="75"/>
      <c r="O101" s="75"/>
      <c r="P101" s="75"/>
      <c r="Q101" s="75"/>
      <c r="R101" s="75"/>
      <c r="S101" s="75"/>
      <c r="T101" s="76"/>
      <c r="AT101" s="13" t="s">
        <v>164</v>
      </c>
      <c r="AU101" s="13" t="s">
        <v>76</v>
      </c>
    </row>
    <row r="102" s="1" customFormat="1" ht="16.5" customHeight="1">
      <c r="B102" s="34"/>
      <c r="C102" s="205" t="s">
        <v>84</v>
      </c>
      <c r="D102" s="205" t="s">
        <v>157</v>
      </c>
      <c r="E102" s="206" t="s">
        <v>469</v>
      </c>
      <c r="F102" s="207" t="s">
        <v>470</v>
      </c>
      <c r="G102" s="208" t="s">
        <v>466</v>
      </c>
      <c r="H102" s="209">
        <v>6</v>
      </c>
      <c r="I102" s="210"/>
      <c r="J102" s="211">
        <f>ROUND(I102*H102,2)</f>
        <v>0</v>
      </c>
      <c r="K102" s="207" t="s">
        <v>459</v>
      </c>
      <c r="L102" s="39"/>
      <c r="M102" s="212" t="s">
        <v>1</v>
      </c>
      <c r="N102" s="213" t="s">
        <v>38</v>
      </c>
      <c r="O102" s="7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AR102" s="13" t="s">
        <v>155</v>
      </c>
      <c r="AT102" s="13" t="s">
        <v>157</v>
      </c>
      <c r="AU102" s="13" t="s">
        <v>76</v>
      </c>
      <c r="AY102" s="13" t="s">
        <v>156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3" t="s">
        <v>74</v>
      </c>
      <c r="BK102" s="216">
        <f>ROUND(I102*H102,2)</f>
        <v>0</v>
      </c>
      <c r="BL102" s="13" t="s">
        <v>155</v>
      </c>
      <c r="BM102" s="13" t="s">
        <v>681</v>
      </c>
    </row>
    <row r="103" s="1" customFormat="1">
      <c r="B103" s="34"/>
      <c r="C103" s="35"/>
      <c r="D103" s="217" t="s">
        <v>164</v>
      </c>
      <c r="E103" s="35"/>
      <c r="F103" s="218" t="s">
        <v>472</v>
      </c>
      <c r="G103" s="35"/>
      <c r="H103" s="35"/>
      <c r="I103" s="140"/>
      <c r="J103" s="35"/>
      <c r="K103" s="35"/>
      <c r="L103" s="39"/>
      <c r="M103" s="230"/>
      <c r="N103" s="231"/>
      <c r="O103" s="231"/>
      <c r="P103" s="231"/>
      <c r="Q103" s="231"/>
      <c r="R103" s="231"/>
      <c r="S103" s="231"/>
      <c r="T103" s="232"/>
      <c r="AT103" s="13" t="s">
        <v>164</v>
      </c>
      <c r="AU103" s="13" t="s">
        <v>76</v>
      </c>
    </row>
    <row r="104" s="1" customFormat="1" ht="6.96" customHeight="1">
      <c r="B104" s="53"/>
      <c r="C104" s="54"/>
      <c r="D104" s="54"/>
      <c r="E104" s="54"/>
      <c r="F104" s="54"/>
      <c r="G104" s="54"/>
      <c r="H104" s="54"/>
      <c r="I104" s="164"/>
      <c r="J104" s="54"/>
      <c r="K104" s="54"/>
      <c r="L104" s="39"/>
    </row>
  </sheetData>
  <sheetProtection sheet="1" autoFilter="0" formatColumns="0" formatRows="0" objects="1" scenarios="1" spinCount="100000" saltValue="fK7ARhm+oaJmkjymanQ9372eWsDHX6AVhoiNTPKd5UDdkiqtlfSMn/t6ISr9I2927RRFPRZDRSeVnsQwGSikxw==" hashValue="cT4DBFW6pAX0c7P9NPsfQKpub2PqfQaOkMLNagAfqxBSJFkXZniXAMHimraE3+H/EqBDvmmNJQm/nGcNzUak3w==" algorithmName="SHA-512" password="CC35"/>
  <autoFilter ref="C93:K103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0:H80"/>
    <mergeCell ref="E84:H84"/>
    <mergeCell ref="E82:H82"/>
    <mergeCell ref="E86:H8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3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121</v>
      </c>
    </row>
    <row r="3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6"/>
      <c r="AT3" s="13" t="s">
        <v>76</v>
      </c>
    </row>
    <row r="4" ht="24.96" customHeight="1">
      <c r="B4" s="16"/>
      <c r="D4" s="137" t="s">
        <v>127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38" t="s">
        <v>16</v>
      </c>
      <c r="L6" s="16"/>
    </row>
    <row r="7" ht="16.5" customHeight="1">
      <c r="B7" s="16"/>
      <c r="E7" s="139" t="str">
        <f>'Rekapitulace stavby'!K6</f>
        <v>Oprava TV v úseku Obrnice-Žatec</v>
      </c>
      <c r="F7" s="138"/>
      <c r="G7" s="138"/>
      <c r="H7" s="138"/>
      <c r="L7" s="16"/>
    </row>
    <row r="8">
      <c r="B8" s="16"/>
      <c r="D8" s="138" t="s">
        <v>128</v>
      </c>
      <c r="L8" s="16"/>
    </row>
    <row r="9" ht="16.5" customHeight="1">
      <c r="B9" s="16"/>
      <c r="E9" s="139" t="s">
        <v>129</v>
      </c>
      <c r="L9" s="16"/>
    </row>
    <row r="10" ht="12" customHeight="1">
      <c r="B10" s="16"/>
      <c r="D10" s="138" t="s">
        <v>130</v>
      </c>
      <c r="L10" s="16"/>
    </row>
    <row r="11" s="1" customFormat="1" ht="16.5" customHeight="1">
      <c r="B11" s="39"/>
      <c r="E11" s="138" t="s">
        <v>682</v>
      </c>
      <c r="F11" s="1"/>
      <c r="G11" s="1"/>
      <c r="H11" s="1"/>
      <c r="I11" s="140"/>
      <c r="L11" s="39"/>
    </row>
    <row r="12" s="1" customFormat="1" ht="12" customHeight="1">
      <c r="B12" s="39"/>
      <c r="D12" s="138" t="s">
        <v>132</v>
      </c>
      <c r="I12" s="140"/>
      <c r="L12" s="39"/>
    </row>
    <row r="13" s="1" customFormat="1" ht="36.96" customHeight="1">
      <c r="B13" s="39"/>
      <c r="E13" s="141" t="s">
        <v>683</v>
      </c>
      <c r="F13" s="1"/>
      <c r="G13" s="1"/>
      <c r="H13" s="1"/>
      <c r="I13" s="140"/>
      <c r="L13" s="39"/>
    </row>
    <row r="14" s="1" customFormat="1">
      <c r="B14" s="39"/>
      <c r="I14" s="140"/>
      <c r="L14" s="39"/>
    </row>
    <row r="15" s="1" customFormat="1" ht="12" customHeight="1">
      <c r="B15" s="39"/>
      <c r="D15" s="138" t="s">
        <v>18</v>
      </c>
      <c r="F15" s="13" t="s">
        <v>1</v>
      </c>
      <c r="I15" s="142" t="s">
        <v>19</v>
      </c>
      <c r="J15" s="13" t="s">
        <v>1</v>
      </c>
      <c r="L15" s="39"/>
    </row>
    <row r="16" s="1" customFormat="1" ht="12" customHeight="1">
      <c r="B16" s="39"/>
      <c r="D16" s="138" t="s">
        <v>20</v>
      </c>
      <c r="F16" s="13" t="s">
        <v>21</v>
      </c>
      <c r="I16" s="142" t="s">
        <v>22</v>
      </c>
      <c r="J16" s="143" t="str">
        <f>'Rekapitulace stavby'!AN8</f>
        <v>11. 3. 2019</v>
      </c>
      <c r="L16" s="39"/>
    </row>
    <row r="17" s="1" customFormat="1" ht="10.8" customHeight="1">
      <c r="B17" s="39"/>
      <c r="I17" s="140"/>
      <c r="L17" s="39"/>
    </row>
    <row r="18" s="1" customFormat="1" ht="12" customHeight="1">
      <c r="B18" s="39"/>
      <c r="D18" s="138" t="s">
        <v>24</v>
      </c>
      <c r="I18" s="142" t="s">
        <v>25</v>
      </c>
      <c r="J18" s="13" t="str">
        <f>IF('Rekapitulace stavby'!AN10="","",'Rekapitulace stavby'!AN10)</f>
        <v/>
      </c>
      <c r="L18" s="39"/>
    </row>
    <row r="19" s="1" customFormat="1" ht="18" customHeight="1">
      <c r="B19" s="39"/>
      <c r="E19" s="13" t="str">
        <f>IF('Rekapitulace stavby'!E11="","",'Rekapitulace stavby'!E11)</f>
        <v xml:space="preserve"> </v>
      </c>
      <c r="I19" s="142" t="s">
        <v>26</v>
      </c>
      <c r="J19" s="13" t="str">
        <f>IF('Rekapitulace stavby'!AN11="","",'Rekapitulace stavby'!AN11)</f>
        <v/>
      </c>
      <c r="L19" s="39"/>
    </row>
    <row r="20" s="1" customFormat="1" ht="6.96" customHeight="1">
      <c r="B20" s="39"/>
      <c r="I20" s="140"/>
      <c r="L20" s="39"/>
    </row>
    <row r="21" s="1" customFormat="1" ht="12" customHeight="1">
      <c r="B21" s="39"/>
      <c r="D21" s="138" t="s">
        <v>27</v>
      </c>
      <c r="I21" s="142" t="s">
        <v>25</v>
      </c>
      <c r="J21" s="29" t="str">
        <f>'Rekapitulace stavby'!AN13</f>
        <v>Vyplň údaj</v>
      </c>
      <c r="L21" s="39"/>
    </row>
    <row r="22" s="1" customFormat="1" ht="18" customHeight="1">
      <c r="B22" s="39"/>
      <c r="E22" s="29" t="str">
        <f>'Rekapitulace stavby'!E14</f>
        <v>Vyplň údaj</v>
      </c>
      <c r="F22" s="13"/>
      <c r="G22" s="13"/>
      <c r="H22" s="13"/>
      <c r="I22" s="142" t="s">
        <v>26</v>
      </c>
      <c r="J22" s="29" t="str">
        <f>'Rekapitulace stavby'!AN14</f>
        <v>Vyplň údaj</v>
      </c>
      <c r="L22" s="39"/>
    </row>
    <row r="23" s="1" customFormat="1" ht="6.96" customHeight="1">
      <c r="B23" s="39"/>
      <c r="I23" s="140"/>
      <c r="L23" s="39"/>
    </row>
    <row r="24" s="1" customFormat="1" ht="12" customHeight="1">
      <c r="B24" s="39"/>
      <c r="D24" s="138" t="s">
        <v>29</v>
      </c>
      <c r="I24" s="142" t="s">
        <v>25</v>
      </c>
      <c r="J24" s="13" t="str">
        <f>IF('Rekapitulace stavby'!AN16="","",'Rekapitulace stavby'!AN16)</f>
        <v/>
      </c>
      <c r="L24" s="39"/>
    </row>
    <row r="25" s="1" customFormat="1" ht="18" customHeight="1">
      <c r="B25" s="39"/>
      <c r="E25" s="13" t="str">
        <f>IF('Rekapitulace stavby'!E17="","",'Rekapitulace stavby'!E17)</f>
        <v xml:space="preserve"> </v>
      </c>
      <c r="I25" s="142" t="s">
        <v>26</v>
      </c>
      <c r="J25" s="13" t="str">
        <f>IF('Rekapitulace stavby'!AN17="","",'Rekapitulace stavby'!AN17)</f>
        <v/>
      </c>
      <c r="L25" s="39"/>
    </row>
    <row r="26" s="1" customFormat="1" ht="6.96" customHeight="1">
      <c r="B26" s="39"/>
      <c r="I26" s="140"/>
      <c r="L26" s="39"/>
    </row>
    <row r="27" s="1" customFormat="1" ht="12" customHeight="1">
      <c r="B27" s="39"/>
      <c r="D27" s="138" t="s">
        <v>31</v>
      </c>
      <c r="I27" s="142" t="s">
        <v>25</v>
      </c>
      <c r="J27" s="13" t="str">
        <f>IF('Rekapitulace stavby'!AN19="","",'Rekapitulace stavby'!AN19)</f>
        <v/>
      </c>
      <c r="L27" s="39"/>
    </row>
    <row r="28" s="1" customFormat="1" ht="18" customHeight="1">
      <c r="B28" s="39"/>
      <c r="E28" s="13" t="str">
        <f>IF('Rekapitulace stavby'!E20="","",'Rekapitulace stavby'!E20)</f>
        <v xml:space="preserve"> </v>
      </c>
      <c r="I28" s="142" t="s">
        <v>26</v>
      </c>
      <c r="J28" s="13" t="str">
        <f>IF('Rekapitulace stavby'!AN20="","",'Rekapitulace stavby'!AN20)</f>
        <v/>
      </c>
      <c r="L28" s="39"/>
    </row>
    <row r="29" s="1" customFormat="1" ht="6.96" customHeight="1">
      <c r="B29" s="39"/>
      <c r="I29" s="140"/>
      <c r="L29" s="39"/>
    </row>
    <row r="30" s="1" customFormat="1" ht="12" customHeight="1">
      <c r="B30" s="39"/>
      <c r="D30" s="138" t="s">
        <v>32</v>
      </c>
      <c r="I30" s="140"/>
      <c r="L30" s="39"/>
    </row>
    <row r="31" s="7" customFormat="1" ht="16.5" customHeight="1">
      <c r="B31" s="144"/>
      <c r="E31" s="145" t="s">
        <v>1</v>
      </c>
      <c r="F31" s="145"/>
      <c r="G31" s="145"/>
      <c r="H31" s="145"/>
      <c r="I31" s="146"/>
      <c r="L31" s="144"/>
    </row>
    <row r="32" s="1" customFormat="1" ht="6.96" customHeight="1">
      <c r="B32" s="39"/>
      <c r="I32" s="140"/>
      <c r="L32" s="39"/>
    </row>
    <row r="33" s="1" customFormat="1" ht="6.96" customHeight="1">
      <c r="B33" s="39"/>
      <c r="D33" s="67"/>
      <c r="E33" s="67"/>
      <c r="F33" s="67"/>
      <c r="G33" s="67"/>
      <c r="H33" s="67"/>
      <c r="I33" s="147"/>
      <c r="J33" s="67"/>
      <c r="K33" s="67"/>
      <c r="L33" s="39"/>
    </row>
    <row r="34" s="1" customFormat="1" ht="25.44" customHeight="1">
      <c r="B34" s="39"/>
      <c r="D34" s="148" t="s">
        <v>33</v>
      </c>
      <c r="I34" s="140"/>
      <c r="J34" s="149">
        <f>ROUND(J92, 2)</f>
        <v>0</v>
      </c>
      <c r="L34" s="39"/>
    </row>
    <row r="35" s="1" customFormat="1" ht="6.96" customHeight="1">
      <c r="B35" s="39"/>
      <c r="D35" s="67"/>
      <c r="E35" s="67"/>
      <c r="F35" s="67"/>
      <c r="G35" s="67"/>
      <c r="H35" s="67"/>
      <c r="I35" s="147"/>
      <c r="J35" s="67"/>
      <c r="K35" s="67"/>
      <c r="L35" s="39"/>
    </row>
    <row r="36" s="1" customFormat="1" ht="14.4" customHeight="1">
      <c r="B36" s="39"/>
      <c r="F36" s="150" t="s">
        <v>35</v>
      </c>
      <c r="I36" s="151" t="s">
        <v>34</v>
      </c>
      <c r="J36" s="150" t="s">
        <v>36</v>
      </c>
      <c r="L36" s="39"/>
    </row>
    <row r="37" s="1" customFormat="1" ht="14.4" customHeight="1">
      <c r="B37" s="39"/>
      <c r="D37" s="138" t="s">
        <v>37</v>
      </c>
      <c r="E37" s="138" t="s">
        <v>38</v>
      </c>
      <c r="F37" s="152">
        <f>ROUND((SUM(BE92:BE189)),  2)</f>
        <v>0</v>
      </c>
      <c r="I37" s="153">
        <v>0.20999999999999999</v>
      </c>
      <c r="J37" s="152">
        <f>ROUND(((SUM(BE92:BE189))*I37),  2)</f>
        <v>0</v>
      </c>
      <c r="L37" s="39"/>
    </row>
    <row r="38" s="1" customFormat="1" ht="14.4" customHeight="1">
      <c r="B38" s="39"/>
      <c r="E38" s="138" t="s">
        <v>39</v>
      </c>
      <c r="F38" s="152">
        <f>ROUND((SUM(BF92:BF189)),  2)</f>
        <v>0</v>
      </c>
      <c r="I38" s="153">
        <v>0.14999999999999999</v>
      </c>
      <c r="J38" s="152">
        <f>ROUND(((SUM(BF92:BF189))*I38),  2)</f>
        <v>0</v>
      </c>
      <c r="L38" s="39"/>
    </row>
    <row r="39" hidden="1" s="1" customFormat="1" ht="14.4" customHeight="1">
      <c r="B39" s="39"/>
      <c r="E39" s="138" t="s">
        <v>40</v>
      </c>
      <c r="F39" s="152">
        <f>ROUND((SUM(BG92:BG189)),  2)</f>
        <v>0</v>
      </c>
      <c r="I39" s="153">
        <v>0.20999999999999999</v>
      </c>
      <c r="J39" s="152">
        <f>0</f>
        <v>0</v>
      </c>
      <c r="L39" s="39"/>
    </row>
    <row r="40" hidden="1" s="1" customFormat="1" ht="14.4" customHeight="1">
      <c r="B40" s="39"/>
      <c r="E40" s="138" t="s">
        <v>41</v>
      </c>
      <c r="F40" s="152">
        <f>ROUND((SUM(BH92:BH189)),  2)</f>
        <v>0</v>
      </c>
      <c r="I40" s="153">
        <v>0.14999999999999999</v>
      </c>
      <c r="J40" s="152">
        <f>0</f>
        <v>0</v>
      </c>
      <c r="L40" s="39"/>
    </row>
    <row r="41" hidden="1" s="1" customFormat="1" ht="14.4" customHeight="1">
      <c r="B41" s="39"/>
      <c r="E41" s="138" t="s">
        <v>42</v>
      </c>
      <c r="F41" s="152">
        <f>ROUND((SUM(BI92:BI189)),  2)</f>
        <v>0</v>
      </c>
      <c r="I41" s="153">
        <v>0</v>
      </c>
      <c r="J41" s="152">
        <f>0</f>
        <v>0</v>
      </c>
      <c r="L41" s="39"/>
    </row>
    <row r="42" s="1" customFormat="1" ht="6.96" customHeight="1">
      <c r="B42" s="39"/>
      <c r="I42" s="140"/>
      <c r="L42" s="39"/>
    </row>
    <row r="43" s="1" customFormat="1" ht="25.44" customHeight="1">
      <c r="B43" s="39"/>
      <c r="C43" s="154"/>
      <c r="D43" s="155" t="s">
        <v>43</v>
      </c>
      <c r="E43" s="156"/>
      <c r="F43" s="156"/>
      <c r="G43" s="157" t="s">
        <v>44</v>
      </c>
      <c r="H43" s="158" t="s">
        <v>45</v>
      </c>
      <c r="I43" s="159"/>
      <c r="J43" s="160">
        <f>SUM(J34:J41)</f>
        <v>0</v>
      </c>
      <c r="K43" s="161"/>
      <c r="L43" s="39"/>
    </row>
    <row r="44" s="1" customFormat="1" ht="14.4" customHeight="1">
      <c r="B44" s="162"/>
      <c r="C44" s="163"/>
      <c r="D44" s="163"/>
      <c r="E44" s="163"/>
      <c r="F44" s="163"/>
      <c r="G44" s="163"/>
      <c r="H44" s="163"/>
      <c r="I44" s="164"/>
      <c r="J44" s="163"/>
      <c r="K44" s="163"/>
      <c r="L44" s="39"/>
    </row>
    <row r="48" s="1" customFormat="1" ht="6.96" customHeight="1">
      <c r="B48" s="165"/>
      <c r="C48" s="166"/>
      <c r="D48" s="166"/>
      <c r="E48" s="166"/>
      <c r="F48" s="166"/>
      <c r="G48" s="166"/>
      <c r="H48" s="166"/>
      <c r="I48" s="167"/>
      <c r="J48" s="166"/>
      <c r="K48" s="166"/>
      <c r="L48" s="39"/>
    </row>
    <row r="49" s="1" customFormat="1" ht="24.96" customHeight="1">
      <c r="B49" s="34"/>
      <c r="C49" s="19" t="s">
        <v>134</v>
      </c>
      <c r="D49" s="35"/>
      <c r="E49" s="35"/>
      <c r="F49" s="35"/>
      <c r="G49" s="35"/>
      <c r="H49" s="35"/>
      <c r="I49" s="140"/>
      <c r="J49" s="35"/>
      <c r="K49" s="35"/>
      <c r="L49" s="39"/>
    </row>
    <row r="50" s="1" customFormat="1" ht="6.96" customHeight="1">
      <c r="B50" s="34"/>
      <c r="C50" s="35"/>
      <c r="D50" s="35"/>
      <c r="E50" s="35"/>
      <c r="F50" s="35"/>
      <c r="G50" s="35"/>
      <c r="H50" s="35"/>
      <c r="I50" s="140"/>
      <c r="J50" s="35"/>
      <c r="K50" s="35"/>
      <c r="L50" s="39"/>
    </row>
    <row r="51" s="1" customFormat="1" ht="12" customHeight="1">
      <c r="B51" s="34"/>
      <c r="C51" s="28" t="s">
        <v>16</v>
      </c>
      <c r="D51" s="35"/>
      <c r="E51" s="35"/>
      <c r="F51" s="35"/>
      <c r="G51" s="35"/>
      <c r="H51" s="35"/>
      <c r="I51" s="140"/>
      <c r="J51" s="35"/>
      <c r="K51" s="35"/>
      <c r="L51" s="39"/>
    </row>
    <row r="52" s="1" customFormat="1" ht="16.5" customHeight="1">
      <c r="B52" s="34"/>
      <c r="C52" s="35"/>
      <c r="D52" s="35"/>
      <c r="E52" s="168" t="str">
        <f>E7</f>
        <v>Oprava TV v úseku Obrnice-Žatec</v>
      </c>
      <c r="F52" s="28"/>
      <c r="G52" s="28"/>
      <c r="H52" s="28"/>
      <c r="I52" s="140"/>
      <c r="J52" s="35"/>
      <c r="K52" s="35"/>
      <c r="L52" s="39"/>
    </row>
    <row r="53" ht="12" customHeight="1">
      <c r="B53" s="17"/>
      <c r="C53" s="28" t="s">
        <v>128</v>
      </c>
      <c r="D53" s="18"/>
      <c r="E53" s="18"/>
      <c r="F53" s="18"/>
      <c r="G53" s="18"/>
      <c r="H53" s="18"/>
      <c r="I53" s="133"/>
      <c r="J53" s="18"/>
      <c r="K53" s="18"/>
      <c r="L53" s="16"/>
    </row>
    <row r="54" ht="16.5" customHeight="1">
      <c r="B54" s="17"/>
      <c r="C54" s="18"/>
      <c r="D54" s="18"/>
      <c r="E54" s="168" t="s">
        <v>129</v>
      </c>
      <c r="F54" s="18"/>
      <c r="G54" s="18"/>
      <c r="H54" s="18"/>
      <c r="I54" s="133"/>
      <c r="J54" s="18"/>
      <c r="K54" s="18"/>
      <c r="L54" s="16"/>
    </row>
    <row r="55" ht="12" customHeight="1">
      <c r="B55" s="17"/>
      <c r="C55" s="28" t="s">
        <v>130</v>
      </c>
      <c r="D55" s="18"/>
      <c r="E55" s="18"/>
      <c r="F55" s="18"/>
      <c r="G55" s="18"/>
      <c r="H55" s="18"/>
      <c r="I55" s="133"/>
      <c r="J55" s="18"/>
      <c r="K55" s="18"/>
      <c r="L55" s="16"/>
    </row>
    <row r="56" s="1" customFormat="1" ht="16.5" customHeight="1">
      <c r="B56" s="34"/>
      <c r="C56" s="35"/>
      <c r="D56" s="35"/>
      <c r="E56" s="28" t="s">
        <v>682</v>
      </c>
      <c r="F56" s="35"/>
      <c r="G56" s="35"/>
      <c r="H56" s="35"/>
      <c r="I56" s="140"/>
      <c r="J56" s="35"/>
      <c r="K56" s="35"/>
      <c r="L56" s="39"/>
    </row>
    <row r="57" s="1" customFormat="1" ht="12" customHeight="1">
      <c r="B57" s="34"/>
      <c r="C57" s="28" t="s">
        <v>132</v>
      </c>
      <c r="D57" s="35"/>
      <c r="E57" s="35"/>
      <c r="F57" s="35"/>
      <c r="G57" s="35"/>
      <c r="H57" s="35"/>
      <c r="I57" s="140"/>
      <c r="J57" s="35"/>
      <c r="K57" s="35"/>
      <c r="L57" s="39"/>
    </row>
    <row r="58" s="1" customFormat="1" ht="16.5" customHeight="1">
      <c r="B58" s="34"/>
      <c r="C58" s="35"/>
      <c r="D58" s="35"/>
      <c r="E58" s="60" t="str">
        <f>E13</f>
        <v>SO 1.7.1 - SOÚŽI</v>
      </c>
      <c r="F58" s="35"/>
      <c r="G58" s="35"/>
      <c r="H58" s="35"/>
      <c r="I58" s="140"/>
      <c r="J58" s="35"/>
      <c r="K58" s="35"/>
      <c r="L58" s="39"/>
    </row>
    <row r="59" s="1" customFormat="1" ht="6.96" customHeight="1">
      <c r="B59" s="34"/>
      <c r="C59" s="35"/>
      <c r="D59" s="35"/>
      <c r="E59" s="35"/>
      <c r="F59" s="35"/>
      <c r="G59" s="35"/>
      <c r="H59" s="35"/>
      <c r="I59" s="140"/>
      <c r="J59" s="35"/>
      <c r="K59" s="35"/>
      <c r="L59" s="39"/>
    </row>
    <row r="60" s="1" customFormat="1" ht="12" customHeight="1">
      <c r="B60" s="34"/>
      <c r="C60" s="28" t="s">
        <v>20</v>
      </c>
      <c r="D60" s="35"/>
      <c r="E60" s="35"/>
      <c r="F60" s="23" t="str">
        <f>F16</f>
        <v xml:space="preserve"> </v>
      </c>
      <c r="G60" s="35"/>
      <c r="H60" s="35"/>
      <c r="I60" s="142" t="s">
        <v>22</v>
      </c>
      <c r="J60" s="63" t="str">
        <f>IF(J16="","",J16)</f>
        <v>11. 3. 2019</v>
      </c>
      <c r="K60" s="35"/>
      <c r="L60" s="39"/>
    </row>
    <row r="61" s="1" customFormat="1" ht="6.96" customHeight="1">
      <c r="B61" s="34"/>
      <c r="C61" s="35"/>
      <c r="D61" s="35"/>
      <c r="E61" s="35"/>
      <c r="F61" s="35"/>
      <c r="G61" s="35"/>
      <c r="H61" s="35"/>
      <c r="I61" s="140"/>
      <c r="J61" s="35"/>
      <c r="K61" s="35"/>
      <c r="L61" s="39"/>
    </row>
    <row r="62" s="1" customFormat="1" ht="13.65" customHeight="1">
      <c r="B62" s="34"/>
      <c r="C62" s="28" t="s">
        <v>24</v>
      </c>
      <c r="D62" s="35"/>
      <c r="E62" s="35"/>
      <c r="F62" s="23" t="str">
        <f>E19</f>
        <v xml:space="preserve"> </v>
      </c>
      <c r="G62" s="35"/>
      <c r="H62" s="35"/>
      <c r="I62" s="142" t="s">
        <v>29</v>
      </c>
      <c r="J62" s="32" t="str">
        <f>E25</f>
        <v xml:space="preserve"> </v>
      </c>
      <c r="K62" s="35"/>
      <c r="L62" s="39"/>
    </row>
    <row r="63" s="1" customFormat="1" ht="13.65" customHeight="1">
      <c r="B63" s="34"/>
      <c r="C63" s="28" t="s">
        <v>27</v>
      </c>
      <c r="D63" s="35"/>
      <c r="E63" s="35"/>
      <c r="F63" s="23" t="str">
        <f>IF(E22="","",E22)</f>
        <v>Vyplň údaj</v>
      </c>
      <c r="G63" s="35"/>
      <c r="H63" s="35"/>
      <c r="I63" s="142" t="s">
        <v>31</v>
      </c>
      <c r="J63" s="32" t="str">
        <f>E28</f>
        <v xml:space="preserve"> </v>
      </c>
      <c r="K63" s="35"/>
      <c r="L63" s="39"/>
    </row>
    <row r="64" s="1" customFormat="1" ht="10.32" customHeight="1">
      <c r="B64" s="34"/>
      <c r="C64" s="35"/>
      <c r="D64" s="35"/>
      <c r="E64" s="35"/>
      <c r="F64" s="35"/>
      <c r="G64" s="35"/>
      <c r="H64" s="35"/>
      <c r="I64" s="140"/>
      <c r="J64" s="35"/>
      <c r="K64" s="35"/>
      <c r="L64" s="39"/>
    </row>
    <row r="65" s="1" customFormat="1" ht="29.28" customHeight="1">
      <c r="B65" s="34"/>
      <c r="C65" s="169" t="s">
        <v>135</v>
      </c>
      <c r="D65" s="170"/>
      <c r="E65" s="170"/>
      <c r="F65" s="170"/>
      <c r="G65" s="170"/>
      <c r="H65" s="170"/>
      <c r="I65" s="171"/>
      <c r="J65" s="172" t="s">
        <v>136</v>
      </c>
      <c r="K65" s="170"/>
      <c r="L65" s="39"/>
    </row>
    <row r="66" s="1" customFormat="1" ht="10.32" customHeight="1">
      <c r="B66" s="34"/>
      <c r="C66" s="35"/>
      <c r="D66" s="35"/>
      <c r="E66" s="35"/>
      <c r="F66" s="35"/>
      <c r="G66" s="35"/>
      <c r="H66" s="35"/>
      <c r="I66" s="140"/>
      <c r="J66" s="35"/>
      <c r="K66" s="35"/>
      <c r="L66" s="39"/>
    </row>
    <row r="67" s="1" customFormat="1" ht="22.8" customHeight="1">
      <c r="B67" s="34"/>
      <c r="C67" s="173" t="s">
        <v>137</v>
      </c>
      <c r="D67" s="35"/>
      <c r="E67" s="35"/>
      <c r="F67" s="35"/>
      <c r="G67" s="35"/>
      <c r="H67" s="35"/>
      <c r="I67" s="140"/>
      <c r="J67" s="94">
        <f>J92</f>
        <v>0</v>
      </c>
      <c r="K67" s="35"/>
      <c r="L67" s="39"/>
      <c r="AU67" s="13" t="s">
        <v>138</v>
      </c>
    </row>
    <row r="68" s="8" customFormat="1" ht="24.96" customHeight="1">
      <c r="B68" s="174"/>
      <c r="C68" s="175"/>
      <c r="D68" s="176" t="s">
        <v>139</v>
      </c>
      <c r="E68" s="177"/>
      <c r="F68" s="177"/>
      <c r="G68" s="177"/>
      <c r="H68" s="177"/>
      <c r="I68" s="178"/>
      <c r="J68" s="179">
        <f>J93</f>
        <v>0</v>
      </c>
      <c r="K68" s="175"/>
      <c r="L68" s="180"/>
    </row>
    <row r="69" s="1" customFormat="1" ht="21.84" customHeight="1">
      <c r="B69" s="34"/>
      <c r="C69" s="35"/>
      <c r="D69" s="35"/>
      <c r="E69" s="35"/>
      <c r="F69" s="35"/>
      <c r="G69" s="35"/>
      <c r="H69" s="35"/>
      <c r="I69" s="140"/>
      <c r="J69" s="35"/>
      <c r="K69" s="35"/>
      <c r="L69" s="39"/>
    </row>
    <row r="70" s="1" customFormat="1" ht="6.96" customHeight="1">
      <c r="B70" s="53"/>
      <c r="C70" s="54"/>
      <c r="D70" s="54"/>
      <c r="E70" s="54"/>
      <c r="F70" s="54"/>
      <c r="G70" s="54"/>
      <c r="H70" s="54"/>
      <c r="I70" s="164"/>
      <c r="J70" s="54"/>
      <c r="K70" s="54"/>
      <c r="L70" s="39"/>
    </row>
    <row r="74" s="1" customFormat="1" ht="6.96" customHeight="1">
      <c r="B74" s="55"/>
      <c r="C74" s="56"/>
      <c r="D74" s="56"/>
      <c r="E74" s="56"/>
      <c r="F74" s="56"/>
      <c r="G74" s="56"/>
      <c r="H74" s="56"/>
      <c r="I74" s="167"/>
      <c r="J74" s="56"/>
      <c r="K74" s="56"/>
      <c r="L74" s="39"/>
    </row>
    <row r="75" s="1" customFormat="1" ht="24.96" customHeight="1">
      <c r="B75" s="34"/>
      <c r="C75" s="19" t="s">
        <v>140</v>
      </c>
      <c r="D75" s="35"/>
      <c r="E75" s="35"/>
      <c r="F75" s="35"/>
      <c r="G75" s="35"/>
      <c r="H75" s="35"/>
      <c r="I75" s="140"/>
      <c r="J75" s="35"/>
      <c r="K75" s="35"/>
      <c r="L75" s="39"/>
    </row>
    <row r="76" s="1" customFormat="1" ht="6.96" customHeight="1">
      <c r="B76" s="34"/>
      <c r="C76" s="35"/>
      <c r="D76" s="35"/>
      <c r="E76" s="35"/>
      <c r="F76" s="35"/>
      <c r="G76" s="35"/>
      <c r="H76" s="35"/>
      <c r="I76" s="140"/>
      <c r="J76" s="35"/>
      <c r="K76" s="35"/>
      <c r="L76" s="39"/>
    </row>
    <row r="77" s="1" customFormat="1" ht="12" customHeight="1">
      <c r="B77" s="34"/>
      <c r="C77" s="28" t="s">
        <v>16</v>
      </c>
      <c r="D77" s="35"/>
      <c r="E77" s="35"/>
      <c r="F77" s="35"/>
      <c r="G77" s="35"/>
      <c r="H77" s="35"/>
      <c r="I77" s="140"/>
      <c r="J77" s="35"/>
      <c r="K77" s="35"/>
      <c r="L77" s="39"/>
    </row>
    <row r="78" s="1" customFormat="1" ht="16.5" customHeight="1">
      <c r="B78" s="34"/>
      <c r="C78" s="35"/>
      <c r="D78" s="35"/>
      <c r="E78" s="168" t="str">
        <f>E7</f>
        <v>Oprava TV v úseku Obrnice-Žatec</v>
      </c>
      <c r="F78" s="28"/>
      <c r="G78" s="28"/>
      <c r="H78" s="28"/>
      <c r="I78" s="140"/>
      <c r="J78" s="35"/>
      <c r="K78" s="35"/>
      <c r="L78" s="39"/>
    </row>
    <row r="79" ht="12" customHeight="1">
      <c r="B79" s="17"/>
      <c r="C79" s="28" t="s">
        <v>128</v>
      </c>
      <c r="D79" s="18"/>
      <c r="E79" s="18"/>
      <c r="F79" s="18"/>
      <c r="G79" s="18"/>
      <c r="H79" s="18"/>
      <c r="I79" s="133"/>
      <c r="J79" s="18"/>
      <c r="K79" s="18"/>
      <c r="L79" s="16"/>
    </row>
    <row r="80" ht="16.5" customHeight="1">
      <c r="B80" s="17"/>
      <c r="C80" s="18"/>
      <c r="D80" s="18"/>
      <c r="E80" s="168" t="s">
        <v>129</v>
      </c>
      <c r="F80" s="18"/>
      <c r="G80" s="18"/>
      <c r="H80" s="18"/>
      <c r="I80" s="133"/>
      <c r="J80" s="18"/>
      <c r="K80" s="18"/>
      <c r="L80" s="16"/>
    </row>
    <row r="81" ht="12" customHeight="1">
      <c r="B81" s="17"/>
      <c r="C81" s="28" t="s">
        <v>130</v>
      </c>
      <c r="D81" s="18"/>
      <c r="E81" s="18"/>
      <c r="F81" s="18"/>
      <c r="G81" s="18"/>
      <c r="H81" s="18"/>
      <c r="I81" s="133"/>
      <c r="J81" s="18"/>
      <c r="K81" s="18"/>
      <c r="L81" s="16"/>
    </row>
    <row r="82" s="1" customFormat="1" ht="16.5" customHeight="1">
      <c r="B82" s="34"/>
      <c r="C82" s="35"/>
      <c r="D82" s="35"/>
      <c r="E82" s="28" t="s">
        <v>682</v>
      </c>
      <c r="F82" s="35"/>
      <c r="G82" s="35"/>
      <c r="H82" s="35"/>
      <c r="I82" s="140"/>
      <c r="J82" s="35"/>
      <c r="K82" s="35"/>
      <c r="L82" s="39"/>
    </row>
    <row r="83" s="1" customFormat="1" ht="12" customHeight="1">
      <c r="B83" s="34"/>
      <c r="C83" s="28" t="s">
        <v>132</v>
      </c>
      <c r="D83" s="35"/>
      <c r="E83" s="35"/>
      <c r="F83" s="35"/>
      <c r="G83" s="35"/>
      <c r="H83" s="35"/>
      <c r="I83" s="140"/>
      <c r="J83" s="35"/>
      <c r="K83" s="35"/>
      <c r="L83" s="39"/>
    </row>
    <row r="84" s="1" customFormat="1" ht="16.5" customHeight="1">
      <c r="B84" s="34"/>
      <c r="C84" s="35"/>
      <c r="D84" s="35"/>
      <c r="E84" s="60" t="str">
        <f>E13</f>
        <v>SO 1.7.1 - SOÚŽI</v>
      </c>
      <c r="F84" s="35"/>
      <c r="G84" s="35"/>
      <c r="H84" s="35"/>
      <c r="I84" s="140"/>
      <c r="J84" s="35"/>
      <c r="K84" s="35"/>
      <c r="L84" s="39"/>
    </row>
    <row r="85" s="1" customFormat="1" ht="6.96" customHeight="1">
      <c r="B85" s="34"/>
      <c r="C85" s="35"/>
      <c r="D85" s="35"/>
      <c r="E85" s="35"/>
      <c r="F85" s="35"/>
      <c r="G85" s="35"/>
      <c r="H85" s="35"/>
      <c r="I85" s="140"/>
      <c r="J85" s="35"/>
      <c r="K85" s="35"/>
      <c r="L85" s="39"/>
    </row>
    <row r="86" s="1" customFormat="1" ht="12" customHeight="1">
      <c r="B86" s="34"/>
      <c r="C86" s="28" t="s">
        <v>20</v>
      </c>
      <c r="D86" s="35"/>
      <c r="E86" s="35"/>
      <c r="F86" s="23" t="str">
        <f>F16</f>
        <v xml:space="preserve"> </v>
      </c>
      <c r="G86" s="35"/>
      <c r="H86" s="35"/>
      <c r="I86" s="142" t="s">
        <v>22</v>
      </c>
      <c r="J86" s="63" t="str">
        <f>IF(J16="","",J16)</f>
        <v>11. 3. 2019</v>
      </c>
      <c r="K86" s="35"/>
      <c r="L86" s="39"/>
    </row>
    <row r="87" s="1" customFormat="1" ht="6.96" customHeight="1">
      <c r="B87" s="34"/>
      <c r="C87" s="35"/>
      <c r="D87" s="35"/>
      <c r="E87" s="35"/>
      <c r="F87" s="35"/>
      <c r="G87" s="35"/>
      <c r="H87" s="35"/>
      <c r="I87" s="140"/>
      <c r="J87" s="35"/>
      <c r="K87" s="35"/>
      <c r="L87" s="39"/>
    </row>
    <row r="88" s="1" customFormat="1" ht="13.65" customHeight="1">
      <c r="B88" s="34"/>
      <c r="C88" s="28" t="s">
        <v>24</v>
      </c>
      <c r="D88" s="35"/>
      <c r="E88" s="35"/>
      <c r="F88" s="23" t="str">
        <f>E19</f>
        <v xml:space="preserve"> </v>
      </c>
      <c r="G88" s="35"/>
      <c r="H88" s="35"/>
      <c r="I88" s="142" t="s">
        <v>29</v>
      </c>
      <c r="J88" s="32" t="str">
        <f>E25</f>
        <v xml:space="preserve"> </v>
      </c>
      <c r="K88" s="35"/>
      <c r="L88" s="39"/>
    </row>
    <row r="89" s="1" customFormat="1" ht="13.65" customHeight="1">
      <c r="B89" s="34"/>
      <c r="C89" s="28" t="s">
        <v>27</v>
      </c>
      <c r="D89" s="35"/>
      <c r="E89" s="35"/>
      <c r="F89" s="23" t="str">
        <f>IF(E22="","",E22)</f>
        <v>Vyplň údaj</v>
      </c>
      <c r="G89" s="35"/>
      <c r="H89" s="35"/>
      <c r="I89" s="142" t="s">
        <v>31</v>
      </c>
      <c r="J89" s="32" t="str">
        <f>E28</f>
        <v xml:space="preserve"> </v>
      </c>
      <c r="K89" s="35"/>
      <c r="L89" s="39"/>
    </row>
    <row r="90" s="1" customFormat="1" ht="10.32" customHeight="1">
      <c r="B90" s="34"/>
      <c r="C90" s="35"/>
      <c r="D90" s="35"/>
      <c r="E90" s="35"/>
      <c r="F90" s="35"/>
      <c r="G90" s="35"/>
      <c r="H90" s="35"/>
      <c r="I90" s="140"/>
      <c r="J90" s="35"/>
      <c r="K90" s="35"/>
      <c r="L90" s="39"/>
    </row>
    <row r="91" s="9" customFormat="1" ht="29.28" customHeight="1">
      <c r="B91" s="181"/>
      <c r="C91" s="182" t="s">
        <v>141</v>
      </c>
      <c r="D91" s="183" t="s">
        <v>52</v>
      </c>
      <c r="E91" s="183" t="s">
        <v>48</v>
      </c>
      <c r="F91" s="183" t="s">
        <v>49</v>
      </c>
      <c r="G91" s="183" t="s">
        <v>142</v>
      </c>
      <c r="H91" s="183" t="s">
        <v>143</v>
      </c>
      <c r="I91" s="184" t="s">
        <v>144</v>
      </c>
      <c r="J91" s="183" t="s">
        <v>136</v>
      </c>
      <c r="K91" s="185" t="s">
        <v>145</v>
      </c>
      <c r="L91" s="186"/>
      <c r="M91" s="84" t="s">
        <v>1</v>
      </c>
      <c r="N91" s="85" t="s">
        <v>37</v>
      </c>
      <c r="O91" s="85" t="s">
        <v>146</v>
      </c>
      <c r="P91" s="85" t="s">
        <v>147</v>
      </c>
      <c r="Q91" s="85" t="s">
        <v>148</v>
      </c>
      <c r="R91" s="85" t="s">
        <v>149</v>
      </c>
      <c r="S91" s="85" t="s">
        <v>150</v>
      </c>
      <c r="T91" s="86" t="s">
        <v>151</v>
      </c>
    </row>
    <row r="92" s="1" customFormat="1" ht="22.8" customHeight="1">
      <c r="B92" s="34"/>
      <c r="C92" s="91" t="s">
        <v>152</v>
      </c>
      <c r="D92" s="35"/>
      <c r="E92" s="35"/>
      <c r="F92" s="35"/>
      <c r="G92" s="35"/>
      <c r="H92" s="35"/>
      <c r="I92" s="140"/>
      <c r="J92" s="187">
        <f>BK92</f>
        <v>0</v>
      </c>
      <c r="K92" s="35"/>
      <c r="L92" s="39"/>
      <c r="M92" s="87"/>
      <c r="N92" s="88"/>
      <c r="O92" s="88"/>
      <c r="P92" s="188">
        <f>P93</f>
        <v>0</v>
      </c>
      <c r="Q92" s="88"/>
      <c r="R92" s="188">
        <f>R93</f>
        <v>0</v>
      </c>
      <c r="S92" s="88"/>
      <c r="T92" s="189">
        <f>T93</f>
        <v>0</v>
      </c>
      <c r="AT92" s="13" t="s">
        <v>66</v>
      </c>
      <c r="AU92" s="13" t="s">
        <v>138</v>
      </c>
      <c r="BK92" s="190">
        <f>BK93</f>
        <v>0</v>
      </c>
    </row>
    <row r="93" s="10" customFormat="1" ht="25.92" customHeight="1">
      <c r="B93" s="191"/>
      <c r="C93" s="192"/>
      <c r="D93" s="193" t="s">
        <v>66</v>
      </c>
      <c r="E93" s="194" t="s">
        <v>153</v>
      </c>
      <c r="F93" s="194" t="s">
        <v>154</v>
      </c>
      <c r="G93" s="192"/>
      <c r="H93" s="192"/>
      <c r="I93" s="195"/>
      <c r="J93" s="196">
        <f>BK93</f>
        <v>0</v>
      </c>
      <c r="K93" s="192"/>
      <c r="L93" s="197"/>
      <c r="M93" s="198"/>
      <c r="N93" s="199"/>
      <c r="O93" s="199"/>
      <c r="P93" s="200">
        <f>SUM(P94:P189)</f>
        <v>0</v>
      </c>
      <c r="Q93" s="199"/>
      <c r="R93" s="200">
        <f>SUM(R94:R189)</f>
        <v>0</v>
      </c>
      <c r="S93" s="199"/>
      <c r="T93" s="201">
        <f>SUM(T94:T189)</f>
        <v>0</v>
      </c>
      <c r="AR93" s="202" t="s">
        <v>155</v>
      </c>
      <c r="AT93" s="203" t="s">
        <v>66</v>
      </c>
      <c r="AU93" s="203" t="s">
        <v>67</v>
      </c>
      <c r="AY93" s="202" t="s">
        <v>156</v>
      </c>
      <c r="BK93" s="204">
        <f>SUM(BK94:BK189)</f>
        <v>0</v>
      </c>
    </row>
    <row r="94" s="1" customFormat="1" ht="22.5" customHeight="1">
      <c r="B94" s="34"/>
      <c r="C94" s="205" t="s">
        <v>74</v>
      </c>
      <c r="D94" s="205" t="s">
        <v>157</v>
      </c>
      <c r="E94" s="206" t="s">
        <v>158</v>
      </c>
      <c r="F94" s="207" t="s">
        <v>159</v>
      </c>
      <c r="G94" s="208" t="s">
        <v>160</v>
      </c>
      <c r="H94" s="209">
        <v>1</v>
      </c>
      <c r="I94" s="210"/>
      <c r="J94" s="211">
        <f>ROUND(I94*H94,2)</f>
        <v>0</v>
      </c>
      <c r="K94" s="207" t="s">
        <v>161</v>
      </c>
      <c r="L94" s="39"/>
      <c r="M94" s="212" t="s">
        <v>1</v>
      </c>
      <c r="N94" s="213" t="s">
        <v>38</v>
      </c>
      <c r="O94" s="7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AR94" s="13" t="s">
        <v>162</v>
      </c>
      <c r="AT94" s="13" t="s">
        <v>157</v>
      </c>
      <c r="AU94" s="13" t="s">
        <v>74</v>
      </c>
      <c r="AY94" s="13" t="s">
        <v>156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3" t="s">
        <v>74</v>
      </c>
      <c r="BK94" s="216">
        <f>ROUND(I94*H94,2)</f>
        <v>0</v>
      </c>
      <c r="BL94" s="13" t="s">
        <v>162</v>
      </c>
      <c r="BM94" s="13" t="s">
        <v>684</v>
      </c>
    </row>
    <row r="95" s="1" customFormat="1">
      <c r="B95" s="34"/>
      <c r="C95" s="35"/>
      <c r="D95" s="217" t="s">
        <v>164</v>
      </c>
      <c r="E95" s="35"/>
      <c r="F95" s="218" t="s">
        <v>165</v>
      </c>
      <c r="G95" s="35"/>
      <c r="H95" s="35"/>
      <c r="I95" s="140"/>
      <c r="J95" s="35"/>
      <c r="K95" s="35"/>
      <c r="L95" s="39"/>
      <c r="M95" s="219"/>
      <c r="N95" s="75"/>
      <c r="O95" s="75"/>
      <c r="P95" s="75"/>
      <c r="Q95" s="75"/>
      <c r="R95" s="75"/>
      <c r="S95" s="75"/>
      <c r="T95" s="76"/>
      <c r="AT95" s="13" t="s">
        <v>164</v>
      </c>
      <c r="AU95" s="13" t="s">
        <v>74</v>
      </c>
    </row>
    <row r="96" s="1" customFormat="1" ht="22.5" customHeight="1">
      <c r="B96" s="34"/>
      <c r="C96" s="205" t="s">
        <v>76</v>
      </c>
      <c r="D96" s="205" t="s">
        <v>157</v>
      </c>
      <c r="E96" s="206" t="s">
        <v>166</v>
      </c>
      <c r="F96" s="207" t="s">
        <v>167</v>
      </c>
      <c r="G96" s="208" t="s">
        <v>168</v>
      </c>
      <c r="H96" s="209">
        <v>20</v>
      </c>
      <c r="I96" s="210"/>
      <c r="J96" s="211">
        <f>ROUND(I96*H96,2)</f>
        <v>0</v>
      </c>
      <c r="K96" s="207" t="s">
        <v>161</v>
      </c>
      <c r="L96" s="39"/>
      <c r="M96" s="212" t="s">
        <v>1</v>
      </c>
      <c r="N96" s="213" t="s">
        <v>38</v>
      </c>
      <c r="O96" s="7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AR96" s="13" t="s">
        <v>162</v>
      </c>
      <c r="AT96" s="13" t="s">
        <v>157</v>
      </c>
      <c r="AU96" s="13" t="s">
        <v>74</v>
      </c>
      <c r="AY96" s="13" t="s">
        <v>156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3" t="s">
        <v>74</v>
      </c>
      <c r="BK96" s="216">
        <f>ROUND(I96*H96,2)</f>
        <v>0</v>
      </c>
      <c r="BL96" s="13" t="s">
        <v>162</v>
      </c>
      <c r="BM96" s="13" t="s">
        <v>685</v>
      </c>
    </row>
    <row r="97" s="1" customFormat="1">
      <c r="B97" s="34"/>
      <c r="C97" s="35"/>
      <c r="D97" s="217" t="s">
        <v>164</v>
      </c>
      <c r="E97" s="35"/>
      <c r="F97" s="218" t="s">
        <v>170</v>
      </c>
      <c r="G97" s="35"/>
      <c r="H97" s="35"/>
      <c r="I97" s="140"/>
      <c r="J97" s="35"/>
      <c r="K97" s="35"/>
      <c r="L97" s="39"/>
      <c r="M97" s="219"/>
      <c r="N97" s="75"/>
      <c r="O97" s="75"/>
      <c r="P97" s="75"/>
      <c r="Q97" s="75"/>
      <c r="R97" s="75"/>
      <c r="S97" s="75"/>
      <c r="T97" s="76"/>
      <c r="AT97" s="13" t="s">
        <v>164</v>
      </c>
      <c r="AU97" s="13" t="s">
        <v>74</v>
      </c>
    </row>
    <row r="98" s="1" customFormat="1" ht="22.5" customHeight="1">
      <c r="B98" s="34"/>
      <c r="C98" s="205" t="s">
        <v>84</v>
      </c>
      <c r="D98" s="205" t="s">
        <v>157</v>
      </c>
      <c r="E98" s="206" t="s">
        <v>174</v>
      </c>
      <c r="F98" s="207" t="s">
        <v>175</v>
      </c>
      <c r="G98" s="208" t="s">
        <v>160</v>
      </c>
      <c r="H98" s="209">
        <v>4</v>
      </c>
      <c r="I98" s="210"/>
      <c r="J98" s="211">
        <f>ROUND(I98*H98,2)</f>
        <v>0</v>
      </c>
      <c r="K98" s="207" t="s">
        <v>161</v>
      </c>
      <c r="L98" s="39"/>
      <c r="M98" s="212" t="s">
        <v>1</v>
      </c>
      <c r="N98" s="213" t="s">
        <v>38</v>
      </c>
      <c r="O98" s="7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AR98" s="13" t="s">
        <v>162</v>
      </c>
      <c r="AT98" s="13" t="s">
        <v>157</v>
      </c>
      <c r="AU98" s="13" t="s">
        <v>74</v>
      </c>
      <c r="AY98" s="13" t="s">
        <v>156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3" t="s">
        <v>74</v>
      </c>
      <c r="BK98" s="216">
        <f>ROUND(I98*H98,2)</f>
        <v>0</v>
      </c>
      <c r="BL98" s="13" t="s">
        <v>162</v>
      </c>
      <c r="BM98" s="13" t="s">
        <v>686</v>
      </c>
    </row>
    <row r="99" s="1" customFormat="1">
      <c r="B99" s="34"/>
      <c r="C99" s="35"/>
      <c r="D99" s="217" t="s">
        <v>164</v>
      </c>
      <c r="E99" s="35"/>
      <c r="F99" s="218" t="s">
        <v>177</v>
      </c>
      <c r="G99" s="35"/>
      <c r="H99" s="35"/>
      <c r="I99" s="140"/>
      <c r="J99" s="35"/>
      <c r="K99" s="35"/>
      <c r="L99" s="39"/>
      <c r="M99" s="219"/>
      <c r="N99" s="75"/>
      <c r="O99" s="75"/>
      <c r="P99" s="75"/>
      <c r="Q99" s="75"/>
      <c r="R99" s="75"/>
      <c r="S99" s="75"/>
      <c r="T99" s="76"/>
      <c r="AT99" s="13" t="s">
        <v>164</v>
      </c>
      <c r="AU99" s="13" t="s">
        <v>74</v>
      </c>
    </row>
    <row r="100" s="1" customFormat="1" ht="22.5" customHeight="1">
      <c r="B100" s="34"/>
      <c r="C100" s="205" t="s">
        <v>155</v>
      </c>
      <c r="D100" s="205" t="s">
        <v>157</v>
      </c>
      <c r="E100" s="206" t="s">
        <v>687</v>
      </c>
      <c r="F100" s="207" t="s">
        <v>688</v>
      </c>
      <c r="G100" s="208" t="s">
        <v>160</v>
      </c>
      <c r="H100" s="209">
        <v>1</v>
      </c>
      <c r="I100" s="210"/>
      <c r="J100" s="211">
        <f>ROUND(I100*H100,2)</f>
        <v>0</v>
      </c>
      <c r="K100" s="207" t="s">
        <v>161</v>
      </c>
      <c r="L100" s="39"/>
      <c r="M100" s="212" t="s">
        <v>1</v>
      </c>
      <c r="N100" s="213" t="s">
        <v>38</v>
      </c>
      <c r="O100" s="7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AR100" s="13" t="s">
        <v>162</v>
      </c>
      <c r="AT100" s="13" t="s">
        <v>157</v>
      </c>
      <c r="AU100" s="13" t="s">
        <v>74</v>
      </c>
      <c r="AY100" s="13" t="s">
        <v>156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3" t="s">
        <v>74</v>
      </c>
      <c r="BK100" s="216">
        <f>ROUND(I100*H100,2)</f>
        <v>0</v>
      </c>
      <c r="BL100" s="13" t="s">
        <v>162</v>
      </c>
      <c r="BM100" s="13" t="s">
        <v>689</v>
      </c>
    </row>
    <row r="101" s="1" customFormat="1">
      <c r="B101" s="34"/>
      <c r="C101" s="35"/>
      <c r="D101" s="217" t="s">
        <v>164</v>
      </c>
      <c r="E101" s="35"/>
      <c r="F101" s="218" t="s">
        <v>690</v>
      </c>
      <c r="G101" s="35"/>
      <c r="H101" s="35"/>
      <c r="I101" s="140"/>
      <c r="J101" s="35"/>
      <c r="K101" s="35"/>
      <c r="L101" s="39"/>
      <c r="M101" s="219"/>
      <c r="N101" s="75"/>
      <c r="O101" s="75"/>
      <c r="P101" s="75"/>
      <c r="Q101" s="75"/>
      <c r="R101" s="75"/>
      <c r="S101" s="75"/>
      <c r="T101" s="76"/>
      <c r="AT101" s="13" t="s">
        <v>164</v>
      </c>
      <c r="AU101" s="13" t="s">
        <v>74</v>
      </c>
    </row>
    <row r="102" s="1" customFormat="1" ht="22.5" customHeight="1">
      <c r="B102" s="34"/>
      <c r="C102" s="205" t="s">
        <v>178</v>
      </c>
      <c r="D102" s="205" t="s">
        <v>157</v>
      </c>
      <c r="E102" s="206" t="s">
        <v>179</v>
      </c>
      <c r="F102" s="207" t="s">
        <v>180</v>
      </c>
      <c r="G102" s="208" t="s">
        <v>160</v>
      </c>
      <c r="H102" s="209">
        <v>5</v>
      </c>
      <c r="I102" s="210"/>
      <c r="J102" s="211">
        <f>ROUND(I102*H102,2)</f>
        <v>0</v>
      </c>
      <c r="K102" s="207" t="s">
        <v>161</v>
      </c>
      <c r="L102" s="39"/>
      <c r="M102" s="212" t="s">
        <v>1</v>
      </c>
      <c r="N102" s="213" t="s">
        <v>38</v>
      </c>
      <c r="O102" s="7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AR102" s="13" t="s">
        <v>162</v>
      </c>
      <c r="AT102" s="13" t="s">
        <v>157</v>
      </c>
      <c r="AU102" s="13" t="s">
        <v>74</v>
      </c>
      <c r="AY102" s="13" t="s">
        <v>156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3" t="s">
        <v>74</v>
      </c>
      <c r="BK102" s="216">
        <f>ROUND(I102*H102,2)</f>
        <v>0</v>
      </c>
      <c r="BL102" s="13" t="s">
        <v>162</v>
      </c>
      <c r="BM102" s="13" t="s">
        <v>691</v>
      </c>
    </row>
    <row r="103" s="1" customFormat="1">
      <c r="B103" s="34"/>
      <c r="C103" s="35"/>
      <c r="D103" s="217" t="s">
        <v>164</v>
      </c>
      <c r="E103" s="35"/>
      <c r="F103" s="218" t="s">
        <v>180</v>
      </c>
      <c r="G103" s="35"/>
      <c r="H103" s="35"/>
      <c r="I103" s="140"/>
      <c r="J103" s="35"/>
      <c r="K103" s="35"/>
      <c r="L103" s="39"/>
      <c r="M103" s="219"/>
      <c r="N103" s="75"/>
      <c r="O103" s="75"/>
      <c r="P103" s="75"/>
      <c r="Q103" s="75"/>
      <c r="R103" s="75"/>
      <c r="S103" s="75"/>
      <c r="T103" s="76"/>
      <c r="AT103" s="13" t="s">
        <v>164</v>
      </c>
      <c r="AU103" s="13" t="s">
        <v>74</v>
      </c>
    </row>
    <row r="104" s="1" customFormat="1" ht="22.5" customHeight="1">
      <c r="B104" s="34"/>
      <c r="C104" s="205" t="s">
        <v>182</v>
      </c>
      <c r="D104" s="205" t="s">
        <v>157</v>
      </c>
      <c r="E104" s="206" t="s">
        <v>183</v>
      </c>
      <c r="F104" s="207" t="s">
        <v>184</v>
      </c>
      <c r="G104" s="208" t="s">
        <v>160</v>
      </c>
      <c r="H104" s="209">
        <v>45</v>
      </c>
      <c r="I104" s="210"/>
      <c r="J104" s="211">
        <f>ROUND(I104*H104,2)</f>
        <v>0</v>
      </c>
      <c r="K104" s="207" t="s">
        <v>161</v>
      </c>
      <c r="L104" s="39"/>
      <c r="M104" s="212" t="s">
        <v>1</v>
      </c>
      <c r="N104" s="213" t="s">
        <v>38</v>
      </c>
      <c r="O104" s="7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AR104" s="13" t="s">
        <v>162</v>
      </c>
      <c r="AT104" s="13" t="s">
        <v>157</v>
      </c>
      <c r="AU104" s="13" t="s">
        <v>74</v>
      </c>
      <c r="AY104" s="13" t="s">
        <v>156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3" t="s">
        <v>74</v>
      </c>
      <c r="BK104" s="216">
        <f>ROUND(I104*H104,2)</f>
        <v>0</v>
      </c>
      <c r="BL104" s="13" t="s">
        <v>162</v>
      </c>
      <c r="BM104" s="13" t="s">
        <v>692</v>
      </c>
    </row>
    <row r="105" s="1" customFormat="1">
      <c r="B105" s="34"/>
      <c r="C105" s="35"/>
      <c r="D105" s="217" t="s">
        <v>164</v>
      </c>
      <c r="E105" s="35"/>
      <c r="F105" s="218" t="s">
        <v>184</v>
      </c>
      <c r="G105" s="35"/>
      <c r="H105" s="35"/>
      <c r="I105" s="140"/>
      <c r="J105" s="35"/>
      <c r="K105" s="35"/>
      <c r="L105" s="39"/>
      <c r="M105" s="219"/>
      <c r="N105" s="75"/>
      <c r="O105" s="75"/>
      <c r="P105" s="75"/>
      <c r="Q105" s="75"/>
      <c r="R105" s="75"/>
      <c r="S105" s="75"/>
      <c r="T105" s="76"/>
      <c r="AT105" s="13" t="s">
        <v>164</v>
      </c>
      <c r="AU105" s="13" t="s">
        <v>74</v>
      </c>
    </row>
    <row r="106" s="1" customFormat="1" ht="22.5" customHeight="1">
      <c r="B106" s="34"/>
      <c r="C106" s="205" t="s">
        <v>186</v>
      </c>
      <c r="D106" s="205" t="s">
        <v>157</v>
      </c>
      <c r="E106" s="206" t="s">
        <v>693</v>
      </c>
      <c r="F106" s="207" t="s">
        <v>694</v>
      </c>
      <c r="G106" s="208" t="s">
        <v>160</v>
      </c>
      <c r="H106" s="209">
        <v>1</v>
      </c>
      <c r="I106" s="210"/>
      <c r="J106" s="211">
        <f>ROUND(I106*H106,2)</f>
        <v>0</v>
      </c>
      <c r="K106" s="207" t="s">
        <v>161</v>
      </c>
      <c r="L106" s="39"/>
      <c r="M106" s="212" t="s">
        <v>1</v>
      </c>
      <c r="N106" s="213" t="s">
        <v>38</v>
      </c>
      <c r="O106" s="7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AR106" s="13" t="s">
        <v>162</v>
      </c>
      <c r="AT106" s="13" t="s">
        <v>157</v>
      </c>
      <c r="AU106" s="13" t="s">
        <v>74</v>
      </c>
      <c r="AY106" s="13" t="s">
        <v>156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3" t="s">
        <v>74</v>
      </c>
      <c r="BK106" s="216">
        <f>ROUND(I106*H106,2)</f>
        <v>0</v>
      </c>
      <c r="BL106" s="13" t="s">
        <v>162</v>
      </c>
      <c r="BM106" s="13" t="s">
        <v>695</v>
      </c>
    </row>
    <row r="107" s="1" customFormat="1">
      <c r="B107" s="34"/>
      <c r="C107" s="35"/>
      <c r="D107" s="217" t="s">
        <v>164</v>
      </c>
      <c r="E107" s="35"/>
      <c r="F107" s="218" t="s">
        <v>694</v>
      </c>
      <c r="G107" s="35"/>
      <c r="H107" s="35"/>
      <c r="I107" s="140"/>
      <c r="J107" s="35"/>
      <c r="K107" s="35"/>
      <c r="L107" s="39"/>
      <c r="M107" s="219"/>
      <c r="N107" s="75"/>
      <c r="O107" s="75"/>
      <c r="P107" s="75"/>
      <c r="Q107" s="75"/>
      <c r="R107" s="75"/>
      <c r="S107" s="75"/>
      <c r="T107" s="76"/>
      <c r="AT107" s="13" t="s">
        <v>164</v>
      </c>
      <c r="AU107" s="13" t="s">
        <v>74</v>
      </c>
    </row>
    <row r="108" s="1" customFormat="1" ht="22.5" customHeight="1">
      <c r="B108" s="34"/>
      <c r="C108" s="205" t="s">
        <v>190</v>
      </c>
      <c r="D108" s="205" t="s">
        <v>157</v>
      </c>
      <c r="E108" s="206" t="s">
        <v>195</v>
      </c>
      <c r="F108" s="207" t="s">
        <v>196</v>
      </c>
      <c r="G108" s="208" t="s">
        <v>197</v>
      </c>
      <c r="H108" s="209">
        <v>300</v>
      </c>
      <c r="I108" s="210"/>
      <c r="J108" s="211">
        <f>ROUND(I108*H108,2)</f>
        <v>0</v>
      </c>
      <c r="K108" s="207" t="s">
        <v>161</v>
      </c>
      <c r="L108" s="39"/>
      <c r="M108" s="212" t="s">
        <v>1</v>
      </c>
      <c r="N108" s="213" t="s">
        <v>38</v>
      </c>
      <c r="O108" s="7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AR108" s="13" t="s">
        <v>162</v>
      </c>
      <c r="AT108" s="13" t="s">
        <v>157</v>
      </c>
      <c r="AU108" s="13" t="s">
        <v>74</v>
      </c>
      <c r="AY108" s="13" t="s">
        <v>156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3" t="s">
        <v>74</v>
      </c>
      <c r="BK108" s="216">
        <f>ROUND(I108*H108,2)</f>
        <v>0</v>
      </c>
      <c r="BL108" s="13" t="s">
        <v>162</v>
      </c>
      <c r="BM108" s="13" t="s">
        <v>696</v>
      </c>
    </row>
    <row r="109" s="1" customFormat="1">
      <c r="B109" s="34"/>
      <c r="C109" s="35"/>
      <c r="D109" s="217" t="s">
        <v>164</v>
      </c>
      <c r="E109" s="35"/>
      <c r="F109" s="218" t="s">
        <v>196</v>
      </c>
      <c r="G109" s="35"/>
      <c r="H109" s="35"/>
      <c r="I109" s="140"/>
      <c r="J109" s="35"/>
      <c r="K109" s="35"/>
      <c r="L109" s="39"/>
      <c r="M109" s="219"/>
      <c r="N109" s="75"/>
      <c r="O109" s="75"/>
      <c r="P109" s="75"/>
      <c r="Q109" s="75"/>
      <c r="R109" s="75"/>
      <c r="S109" s="75"/>
      <c r="T109" s="76"/>
      <c r="AT109" s="13" t="s">
        <v>164</v>
      </c>
      <c r="AU109" s="13" t="s">
        <v>74</v>
      </c>
    </row>
    <row r="110" s="1" customFormat="1" ht="22.5" customHeight="1">
      <c r="B110" s="34"/>
      <c r="C110" s="205" t="s">
        <v>194</v>
      </c>
      <c r="D110" s="205" t="s">
        <v>157</v>
      </c>
      <c r="E110" s="206" t="s">
        <v>200</v>
      </c>
      <c r="F110" s="207" t="s">
        <v>201</v>
      </c>
      <c r="G110" s="208" t="s">
        <v>160</v>
      </c>
      <c r="H110" s="209">
        <v>8</v>
      </c>
      <c r="I110" s="210"/>
      <c r="J110" s="211">
        <f>ROUND(I110*H110,2)</f>
        <v>0</v>
      </c>
      <c r="K110" s="207" t="s">
        <v>161</v>
      </c>
      <c r="L110" s="39"/>
      <c r="M110" s="212" t="s">
        <v>1</v>
      </c>
      <c r="N110" s="213" t="s">
        <v>38</v>
      </c>
      <c r="O110" s="7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AR110" s="13" t="s">
        <v>162</v>
      </c>
      <c r="AT110" s="13" t="s">
        <v>157</v>
      </c>
      <c r="AU110" s="13" t="s">
        <v>74</v>
      </c>
      <c r="AY110" s="13" t="s">
        <v>156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3" t="s">
        <v>74</v>
      </c>
      <c r="BK110" s="216">
        <f>ROUND(I110*H110,2)</f>
        <v>0</v>
      </c>
      <c r="BL110" s="13" t="s">
        <v>162</v>
      </c>
      <c r="BM110" s="13" t="s">
        <v>697</v>
      </c>
    </row>
    <row r="111" s="1" customFormat="1">
      <c r="B111" s="34"/>
      <c r="C111" s="35"/>
      <c r="D111" s="217" t="s">
        <v>164</v>
      </c>
      <c r="E111" s="35"/>
      <c r="F111" s="218" t="s">
        <v>201</v>
      </c>
      <c r="G111" s="35"/>
      <c r="H111" s="35"/>
      <c r="I111" s="140"/>
      <c r="J111" s="35"/>
      <c r="K111" s="35"/>
      <c r="L111" s="39"/>
      <c r="M111" s="219"/>
      <c r="N111" s="75"/>
      <c r="O111" s="75"/>
      <c r="P111" s="75"/>
      <c r="Q111" s="75"/>
      <c r="R111" s="75"/>
      <c r="S111" s="75"/>
      <c r="T111" s="76"/>
      <c r="AT111" s="13" t="s">
        <v>164</v>
      </c>
      <c r="AU111" s="13" t="s">
        <v>74</v>
      </c>
    </row>
    <row r="112" s="1" customFormat="1" ht="22.5" customHeight="1">
      <c r="B112" s="34"/>
      <c r="C112" s="205" t="s">
        <v>199</v>
      </c>
      <c r="D112" s="205" t="s">
        <v>157</v>
      </c>
      <c r="E112" s="206" t="s">
        <v>204</v>
      </c>
      <c r="F112" s="207" t="s">
        <v>205</v>
      </c>
      <c r="G112" s="208" t="s">
        <v>160</v>
      </c>
      <c r="H112" s="209">
        <v>8</v>
      </c>
      <c r="I112" s="210"/>
      <c r="J112" s="211">
        <f>ROUND(I112*H112,2)</f>
        <v>0</v>
      </c>
      <c r="K112" s="207" t="s">
        <v>161</v>
      </c>
      <c r="L112" s="39"/>
      <c r="M112" s="212" t="s">
        <v>1</v>
      </c>
      <c r="N112" s="213" t="s">
        <v>38</v>
      </c>
      <c r="O112" s="7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AR112" s="13" t="s">
        <v>162</v>
      </c>
      <c r="AT112" s="13" t="s">
        <v>157</v>
      </c>
      <c r="AU112" s="13" t="s">
        <v>74</v>
      </c>
      <c r="AY112" s="13" t="s">
        <v>156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3" t="s">
        <v>74</v>
      </c>
      <c r="BK112" s="216">
        <f>ROUND(I112*H112,2)</f>
        <v>0</v>
      </c>
      <c r="BL112" s="13" t="s">
        <v>162</v>
      </c>
      <c r="BM112" s="13" t="s">
        <v>698</v>
      </c>
    </row>
    <row r="113" s="1" customFormat="1">
      <c r="B113" s="34"/>
      <c r="C113" s="35"/>
      <c r="D113" s="217" t="s">
        <v>164</v>
      </c>
      <c r="E113" s="35"/>
      <c r="F113" s="218" t="s">
        <v>205</v>
      </c>
      <c r="G113" s="35"/>
      <c r="H113" s="35"/>
      <c r="I113" s="140"/>
      <c r="J113" s="35"/>
      <c r="K113" s="35"/>
      <c r="L113" s="39"/>
      <c r="M113" s="219"/>
      <c r="N113" s="75"/>
      <c r="O113" s="75"/>
      <c r="P113" s="75"/>
      <c r="Q113" s="75"/>
      <c r="R113" s="75"/>
      <c r="S113" s="75"/>
      <c r="T113" s="76"/>
      <c r="AT113" s="13" t="s">
        <v>164</v>
      </c>
      <c r="AU113" s="13" t="s">
        <v>74</v>
      </c>
    </row>
    <row r="114" s="1" customFormat="1" ht="22.5" customHeight="1">
      <c r="B114" s="34"/>
      <c r="C114" s="205" t="s">
        <v>203</v>
      </c>
      <c r="D114" s="205" t="s">
        <v>157</v>
      </c>
      <c r="E114" s="206" t="s">
        <v>208</v>
      </c>
      <c r="F114" s="207" t="s">
        <v>209</v>
      </c>
      <c r="G114" s="208" t="s">
        <v>160</v>
      </c>
      <c r="H114" s="209">
        <v>8</v>
      </c>
      <c r="I114" s="210"/>
      <c r="J114" s="211">
        <f>ROUND(I114*H114,2)</f>
        <v>0</v>
      </c>
      <c r="K114" s="207" t="s">
        <v>161</v>
      </c>
      <c r="L114" s="39"/>
      <c r="M114" s="212" t="s">
        <v>1</v>
      </c>
      <c r="N114" s="213" t="s">
        <v>38</v>
      </c>
      <c r="O114" s="7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AR114" s="13" t="s">
        <v>162</v>
      </c>
      <c r="AT114" s="13" t="s">
        <v>157</v>
      </c>
      <c r="AU114" s="13" t="s">
        <v>74</v>
      </c>
      <c r="AY114" s="13" t="s">
        <v>156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3" t="s">
        <v>74</v>
      </c>
      <c r="BK114" s="216">
        <f>ROUND(I114*H114,2)</f>
        <v>0</v>
      </c>
      <c r="BL114" s="13" t="s">
        <v>162</v>
      </c>
      <c r="BM114" s="13" t="s">
        <v>699</v>
      </c>
    </row>
    <row r="115" s="1" customFormat="1">
      <c r="B115" s="34"/>
      <c r="C115" s="35"/>
      <c r="D115" s="217" t="s">
        <v>164</v>
      </c>
      <c r="E115" s="35"/>
      <c r="F115" s="218" t="s">
        <v>209</v>
      </c>
      <c r="G115" s="35"/>
      <c r="H115" s="35"/>
      <c r="I115" s="140"/>
      <c r="J115" s="35"/>
      <c r="K115" s="35"/>
      <c r="L115" s="39"/>
      <c r="M115" s="219"/>
      <c r="N115" s="75"/>
      <c r="O115" s="75"/>
      <c r="P115" s="75"/>
      <c r="Q115" s="75"/>
      <c r="R115" s="75"/>
      <c r="S115" s="75"/>
      <c r="T115" s="76"/>
      <c r="AT115" s="13" t="s">
        <v>164</v>
      </c>
      <c r="AU115" s="13" t="s">
        <v>74</v>
      </c>
    </row>
    <row r="116" s="1" customFormat="1" ht="22.5" customHeight="1">
      <c r="B116" s="34"/>
      <c r="C116" s="205" t="s">
        <v>207</v>
      </c>
      <c r="D116" s="205" t="s">
        <v>157</v>
      </c>
      <c r="E116" s="206" t="s">
        <v>212</v>
      </c>
      <c r="F116" s="207" t="s">
        <v>213</v>
      </c>
      <c r="G116" s="208" t="s">
        <v>214</v>
      </c>
      <c r="H116" s="209">
        <v>0.29999999999999999</v>
      </c>
      <c r="I116" s="210"/>
      <c r="J116" s="211">
        <f>ROUND(I116*H116,2)</f>
        <v>0</v>
      </c>
      <c r="K116" s="207" t="s">
        <v>161</v>
      </c>
      <c r="L116" s="39"/>
      <c r="M116" s="212" t="s">
        <v>1</v>
      </c>
      <c r="N116" s="213" t="s">
        <v>38</v>
      </c>
      <c r="O116" s="7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AR116" s="13" t="s">
        <v>162</v>
      </c>
      <c r="AT116" s="13" t="s">
        <v>157</v>
      </c>
      <c r="AU116" s="13" t="s">
        <v>74</v>
      </c>
      <c r="AY116" s="13" t="s">
        <v>156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3" t="s">
        <v>74</v>
      </c>
      <c r="BK116" s="216">
        <f>ROUND(I116*H116,2)</f>
        <v>0</v>
      </c>
      <c r="BL116" s="13" t="s">
        <v>162</v>
      </c>
      <c r="BM116" s="13" t="s">
        <v>700</v>
      </c>
    </row>
    <row r="117" s="1" customFormat="1">
      <c r="B117" s="34"/>
      <c r="C117" s="35"/>
      <c r="D117" s="217" t="s">
        <v>164</v>
      </c>
      <c r="E117" s="35"/>
      <c r="F117" s="218" t="s">
        <v>216</v>
      </c>
      <c r="G117" s="35"/>
      <c r="H117" s="35"/>
      <c r="I117" s="140"/>
      <c r="J117" s="35"/>
      <c r="K117" s="35"/>
      <c r="L117" s="39"/>
      <c r="M117" s="219"/>
      <c r="N117" s="75"/>
      <c r="O117" s="75"/>
      <c r="P117" s="75"/>
      <c r="Q117" s="75"/>
      <c r="R117" s="75"/>
      <c r="S117" s="75"/>
      <c r="T117" s="76"/>
      <c r="AT117" s="13" t="s">
        <v>164</v>
      </c>
      <c r="AU117" s="13" t="s">
        <v>74</v>
      </c>
    </row>
    <row r="118" s="1" customFormat="1" ht="22.5" customHeight="1">
      <c r="B118" s="34"/>
      <c r="C118" s="205" t="s">
        <v>211</v>
      </c>
      <c r="D118" s="205" t="s">
        <v>157</v>
      </c>
      <c r="E118" s="206" t="s">
        <v>218</v>
      </c>
      <c r="F118" s="207" t="s">
        <v>219</v>
      </c>
      <c r="G118" s="208" t="s">
        <v>214</v>
      </c>
      <c r="H118" s="209">
        <v>0.29999999999999999</v>
      </c>
      <c r="I118" s="210"/>
      <c r="J118" s="211">
        <f>ROUND(I118*H118,2)</f>
        <v>0</v>
      </c>
      <c r="K118" s="207" t="s">
        <v>161</v>
      </c>
      <c r="L118" s="39"/>
      <c r="M118" s="212" t="s">
        <v>1</v>
      </c>
      <c r="N118" s="213" t="s">
        <v>38</v>
      </c>
      <c r="O118" s="7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AR118" s="13" t="s">
        <v>162</v>
      </c>
      <c r="AT118" s="13" t="s">
        <v>157</v>
      </c>
      <c r="AU118" s="13" t="s">
        <v>74</v>
      </c>
      <c r="AY118" s="13" t="s">
        <v>156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3" t="s">
        <v>74</v>
      </c>
      <c r="BK118" s="216">
        <f>ROUND(I118*H118,2)</f>
        <v>0</v>
      </c>
      <c r="BL118" s="13" t="s">
        <v>162</v>
      </c>
      <c r="BM118" s="13" t="s">
        <v>701</v>
      </c>
    </row>
    <row r="119" s="1" customFormat="1">
      <c r="B119" s="34"/>
      <c r="C119" s="35"/>
      <c r="D119" s="217" t="s">
        <v>164</v>
      </c>
      <c r="E119" s="35"/>
      <c r="F119" s="218" t="s">
        <v>221</v>
      </c>
      <c r="G119" s="35"/>
      <c r="H119" s="35"/>
      <c r="I119" s="140"/>
      <c r="J119" s="35"/>
      <c r="K119" s="35"/>
      <c r="L119" s="39"/>
      <c r="M119" s="219"/>
      <c r="N119" s="75"/>
      <c r="O119" s="75"/>
      <c r="P119" s="75"/>
      <c r="Q119" s="75"/>
      <c r="R119" s="75"/>
      <c r="S119" s="75"/>
      <c r="T119" s="76"/>
      <c r="AT119" s="13" t="s">
        <v>164</v>
      </c>
      <c r="AU119" s="13" t="s">
        <v>74</v>
      </c>
    </row>
    <row r="120" s="1" customFormat="1" ht="22.5" customHeight="1">
      <c r="B120" s="34"/>
      <c r="C120" s="205" t="s">
        <v>217</v>
      </c>
      <c r="D120" s="205" t="s">
        <v>157</v>
      </c>
      <c r="E120" s="206" t="s">
        <v>238</v>
      </c>
      <c r="F120" s="207" t="s">
        <v>239</v>
      </c>
      <c r="G120" s="208" t="s">
        <v>160</v>
      </c>
      <c r="H120" s="209">
        <v>4</v>
      </c>
      <c r="I120" s="210"/>
      <c r="J120" s="211">
        <f>ROUND(I120*H120,2)</f>
        <v>0</v>
      </c>
      <c r="K120" s="207" t="s">
        <v>161</v>
      </c>
      <c r="L120" s="39"/>
      <c r="M120" s="212" t="s">
        <v>1</v>
      </c>
      <c r="N120" s="213" t="s">
        <v>38</v>
      </c>
      <c r="O120" s="7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AR120" s="13" t="s">
        <v>162</v>
      </c>
      <c r="AT120" s="13" t="s">
        <v>157</v>
      </c>
      <c r="AU120" s="13" t="s">
        <v>74</v>
      </c>
      <c r="AY120" s="13" t="s">
        <v>156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3" t="s">
        <v>74</v>
      </c>
      <c r="BK120" s="216">
        <f>ROUND(I120*H120,2)</f>
        <v>0</v>
      </c>
      <c r="BL120" s="13" t="s">
        <v>162</v>
      </c>
      <c r="BM120" s="13" t="s">
        <v>702</v>
      </c>
    </row>
    <row r="121" s="1" customFormat="1">
      <c r="B121" s="34"/>
      <c r="C121" s="35"/>
      <c r="D121" s="217" t="s">
        <v>164</v>
      </c>
      <c r="E121" s="35"/>
      <c r="F121" s="218" t="s">
        <v>239</v>
      </c>
      <c r="G121" s="35"/>
      <c r="H121" s="35"/>
      <c r="I121" s="140"/>
      <c r="J121" s="35"/>
      <c r="K121" s="35"/>
      <c r="L121" s="39"/>
      <c r="M121" s="219"/>
      <c r="N121" s="75"/>
      <c r="O121" s="75"/>
      <c r="P121" s="75"/>
      <c r="Q121" s="75"/>
      <c r="R121" s="75"/>
      <c r="S121" s="75"/>
      <c r="T121" s="76"/>
      <c r="AT121" s="13" t="s">
        <v>164</v>
      </c>
      <c r="AU121" s="13" t="s">
        <v>74</v>
      </c>
    </row>
    <row r="122" s="1" customFormat="1" ht="22.5" customHeight="1">
      <c r="B122" s="34"/>
      <c r="C122" s="205" t="s">
        <v>8</v>
      </c>
      <c r="D122" s="205" t="s">
        <v>157</v>
      </c>
      <c r="E122" s="206" t="s">
        <v>242</v>
      </c>
      <c r="F122" s="207" t="s">
        <v>243</v>
      </c>
      <c r="G122" s="208" t="s">
        <v>160</v>
      </c>
      <c r="H122" s="209">
        <v>1</v>
      </c>
      <c r="I122" s="210"/>
      <c r="J122" s="211">
        <f>ROUND(I122*H122,2)</f>
        <v>0</v>
      </c>
      <c r="K122" s="207" t="s">
        <v>161</v>
      </c>
      <c r="L122" s="39"/>
      <c r="M122" s="212" t="s">
        <v>1</v>
      </c>
      <c r="N122" s="213" t="s">
        <v>38</v>
      </c>
      <c r="O122" s="7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AR122" s="13" t="s">
        <v>162</v>
      </c>
      <c r="AT122" s="13" t="s">
        <v>157</v>
      </c>
      <c r="AU122" s="13" t="s">
        <v>74</v>
      </c>
      <c r="AY122" s="13" t="s">
        <v>156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3" t="s">
        <v>74</v>
      </c>
      <c r="BK122" s="216">
        <f>ROUND(I122*H122,2)</f>
        <v>0</v>
      </c>
      <c r="BL122" s="13" t="s">
        <v>162</v>
      </c>
      <c r="BM122" s="13" t="s">
        <v>703</v>
      </c>
    </row>
    <row r="123" s="1" customFormat="1">
      <c r="B123" s="34"/>
      <c r="C123" s="35"/>
      <c r="D123" s="217" t="s">
        <v>164</v>
      </c>
      <c r="E123" s="35"/>
      <c r="F123" s="218" t="s">
        <v>243</v>
      </c>
      <c r="G123" s="35"/>
      <c r="H123" s="35"/>
      <c r="I123" s="140"/>
      <c r="J123" s="35"/>
      <c r="K123" s="35"/>
      <c r="L123" s="39"/>
      <c r="M123" s="219"/>
      <c r="N123" s="75"/>
      <c r="O123" s="75"/>
      <c r="P123" s="75"/>
      <c r="Q123" s="75"/>
      <c r="R123" s="75"/>
      <c r="S123" s="75"/>
      <c r="T123" s="76"/>
      <c r="AT123" s="13" t="s">
        <v>164</v>
      </c>
      <c r="AU123" s="13" t="s">
        <v>74</v>
      </c>
    </row>
    <row r="124" s="1" customFormat="1" ht="22.5" customHeight="1">
      <c r="B124" s="34"/>
      <c r="C124" s="205" t="s">
        <v>225</v>
      </c>
      <c r="D124" s="205" t="s">
        <v>157</v>
      </c>
      <c r="E124" s="206" t="s">
        <v>245</v>
      </c>
      <c r="F124" s="207" t="s">
        <v>246</v>
      </c>
      <c r="G124" s="208" t="s">
        <v>160</v>
      </c>
      <c r="H124" s="209">
        <v>1</v>
      </c>
      <c r="I124" s="210"/>
      <c r="J124" s="211">
        <f>ROUND(I124*H124,2)</f>
        <v>0</v>
      </c>
      <c r="K124" s="207" t="s">
        <v>161</v>
      </c>
      <c r="L124" s="39"/>
      <c r="M124" s="212" t="s">
        <v>1</v>
      </c>
      <c r="N124" s="213" t="s">
        <v>38</v>
      </c>
      <c r="O124" s="7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AR124" s="13" t="s">
        <v>162</v>
      </c>
      <c r="AT124" s="13" t="s">
        <v>157</v>
      </c>
      <c r="AU124" s="13" t="s">
        <v>74</v>
      </c>
      <c r="AY124" s="13" t="s">
        <v>156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3" t="s">
        <v>74</v>
      </c>
      <c r="BK124" s="216">
        <f>ROUND(I124*H124,2)</f>
        <v>0</v>
      </c>
      <c r="BL124" s="13" t="s">
        <v>162</v>
      </c>
      <c r="BM124" s="13" t="s">
        <v>704</v>
      </c>
    </row>
    <row r="125" s="1" customFormat="1">
      <c r="B125" s="34"/>
      <c r="C125" s="35"/>
      <c r="D125" s="217" t="s">
        <v>164</v>
      </c>
      <c r="E125" s="35"/>
      <c r="F125" s="218" t="s">
        <v>246</v>
      </c>
      <c r="G125" s="35"/>
      <c r="H125" s="35"/>
      <c r="I125" s="140"/>
      <c r="J125" s="35"/>
      <c r="K125" s="35"/>
      <c r="L125" s="39"/>
      <c r="M125" s="219"/>
      <c r="N125" s="75"/>
      <c r="O125" s="75"/>
      <c r="P125" s="75"/>
      <c r="Q125" s="75"/>
      <c r="R125" s="75"/>
      <c r="S125" s="75"/>
      <c r="T125" s="76"/>
      <c r="AT125" s="13" t="s">
        <v>164</v>
      </c>
      <c r="AU125" s="13" t="s">
        <v>74</v>
      </c>
    </row>
    <row r="126" s="1" customFormat="1" ht="22.5" customHeight="1">
      <c r="B126" s="34"/>
      <c r="C126" s="205" t="s">
        <v>229</v>
      </c>
      <c r="D126" s="205" t="s">
        <v>157</v>
      </c>
      <c r="E126" s="206" t="s">
        <v>249</v>
      </c>
      <c r="F126" s="207" t="s">
        <v>250</v>
      </c>
      <c r="G126" s="208" t="s">
        <v>160</v>
      </c>
      <c r="H126" s="209">
        <v>4</v>
      </c>
      <c r="I126" s="210"/>
      <c r="J126" s="211">
        <f>ROUND(I126*H126,2)</f>
        <v>0</v>
      </c>
      <c r="K126" s="207" t="s">
        <v>161</v>
      </c>
      <c r="L126" s="39"/>
      <c r="M126" s="212" t="s">
        <v>1</v>
      </c>
      <c r="N126" s="213" t="s">
        <v>38</v>
      </c>
      <c r="O126" s="7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AR126" s="13" t="s">
        <v>162</v>
      </c>
      <c r="AT126" s="13" t="s">
        <v>157</v>
      </c>
      <c r="AU126" s="13" t="s">
        <v>74</v>
      </c>
      <c r="AY126" s="13" t="s">
        <v>156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3" t="s">
        <v>74</v>
      </c>
      <c r="BK126" s="216">
        <f>ROUND(I126*H126,2)</f>
        <v>0</v>
      </c>
      <c r="BL126" s="13" t="s">
        <v>162</v>
      </c>
      <c r="BM126" s="13" t="s">
        <v>705</v>
      </c>
    </row>
    <row r="127" s="1" customFormat="1">
      <c r="B127" s="34"/>
      <c r="C127" s="35"/>
      <c r="D127" s="217" t="s">
        <v>164</v>
      </c>
      <c r="E127" s="35"/>
      <c r="F127" s="218" t="s">
        <v>250</v>
      </c>
      <c r="G127" s="35"/>
      <c r="H127" s="35"/>
      <c r="I127" s="140"/>
      <c r="J127" s="35"/>
      <c r="K127" s="35"/>
      <c r="L127" s="39"/>
      <c r="M127" s="219"/>
      <c r="N127" s="75"/>
      <c r="O127" s="75"/>
      <c r="P127" s="75"/>
      <c r="Q127" s="75"/>
      <c r="R127" s="75"/>
      <c r="S127" s="75"/>
      <c r="T127" s="76"/>
      <c r="AT127" s="13" t="s">
        <v>164</v>
      </c>
      <c r="AU127" s="13" t="s">
        <v>74</v>
      </c>
    </row>
    <row r="128" s="1" customFormat="1" ht="22.5" customHeight="1">
      <c r="B128" s="34"/>
      <c r="C128" s="205" t="s">
        <v>233</v>
      </c>
      <c r="D128" s="205" t="s">
        <v>157</v>
      </c>
      <c r="E128" s="206" t="s">
        <v>253</v>
      </c>
      <c r="F128" s="207" t="s">
        <v>254</v>
      </c>
      <c r="G128" s="208" t="s">
        <v>160</v>
      </c>
      <c r="H128" s="209">
        <v>2</v>
      </c>
      <c r="I128" s="210"/>
      <c r="J128" s="211">
        <f>ROUND(I128*H128,2)</f>
        <v>0</v>
      </c>
      <c r="K128" s="207" t="s">
        <v>161</v>
      </c>
      <c r="L128" s="39"/>
      <c r="M128" s="212" t="s">
        <v>1</v>
      </c>
      <c r="N128" s="213" t="s">
        <v>38</v>
      </c>
      <c r="O128" s="7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AR128" s="13" t="s">
        <v>162</v>
      </c>
      <c r="AT128" s="13" t="s">
        <v>157</v>
      </c>
      <c r="AU128" s="13" t="s">
        <v>74</v>
      </c>
      <c r="AY128" s="13" t="s">
        <v>156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3" t="s">
        <v>74</v>
      </c>
      <c r="BK128" s="216">
        <f>ROUND(I128*H128,2)</f>
        <v>0</v>
      </c>
      <c r="BL128" s="13" t="s">
        <v>162</v>
      </c>
      <c r="BM128" s="13" t="s">
        <v>706</v>
      </c>
    </row>
    <row r="129" s="1" customFormat="1">
      <c r="B129" s="34"/>
      <c r="C129" s="35"/>
      <c r="D129" s="217" t="s">
        <v>164</v>
      </c>
      <c r="E129" s="35"/>
      <c r="F129" s="218" t="s">
        <v>254</v>
      </c>
      <c r="G129" s="35"/>
      <c r="H129" s="35"/>
      <c r="I129" s="140"/>
      <c r="J129" s="35"/>
      <c r="K129" s="35"/>
      <c r="L129" s="39"/>
      <c r="M129" s="219"/>
      <c r="N129" s="75"/>
      <c r="O129" s="75"/>
      <c r="P129" s="75"/>
      <c r="Q129" s="75"/>
      <c r="R129" s="75"/>
      <c r="S129" s="75"/>
      <c r="T129" s="76"/>
      <c r="AT129" s="13" t="s">
        <v>164</v>
      </c>
      <c r="AU129" s="13" t="s">
        <v>74</v>
      </c>
    </row>
    <row r="130" s="1" customFormat="1" ht="22.5" customHeight="1">
      <c r="B130" s="34"/>
      <c r="C130" s="205" t="s">
        <v>237</v>
      </c>
      <c r="D130" s="205" t="s">
        <v>157</v>
      </c>
      <c r="E130" s="206" t="s">
        <v>261</v>
      </c>
      <c r="F130" s="207" t="s">
        <v>262</v>
      </c>
      <c r="G130" s="208" t="s">
        <v>160</v>
      </c>
      <c r="H130" s="209">
        <v>10</v>
      </c>
      <c r="I130" s="210"/>
      <c r="J130" s="211">
        <f>ROUND(I130*H130,2)</f>
        <v>0</v>
      </c>
      <c r="K130" s="207" t="s">
        <v>161</v>
      </c>
      <c r="L130" s="39"/>
      <c r="M130" s="212" t="s">
        <v>1</v>
      </c>
      <c r="N130" s="213" t="s">
        <v>38</v>
      </c>
      <c r="O130" s="7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AR130" s="13" t="s">
        <v>162</v>
      </c>
      <c r="AT130" s="13" t="s">
        <v>157</v>
      </c>
      <c r="AU130" s="13" t="s">
        <v>74</v>
      </c>
      <c r="AY130" s="13" t="s">
        <v>156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3" t="s">
        <v>74</v>
      </c>
      <c r="BK130" s="216">
        <f>ROUND(I130*H130,2)</f>
        <v>0</v>
      </c>
      <c r="BL130" s="13" t="s">
        <v>162</v>
      </c>
      <c r="BM130" s="13" t="s">
        <v>707</v>
      </c>
    </row>
    <row r="131" s="1" customFormat="1">
      <c r="B131" s="34"/>
      <c r="C131" s="35"/>
      <c r="D131" s="217" t="s">
        <v>164</v>
      </c>
      <c r="E131" s="35"/>
      <c r="F131" s="218" t="s">
        <v>262</v>
      </c>
      <c r="G131" s="35"/>
      <c r="H131" s="35"/>
      <c r="I131" s="140"/>
      <c r="J131" s="35"/>
      <c r="K131" s="35"/>
      <c r="L131" s="39"/>
      <c r="M131" s="219"/>
      <c r="N131" s="75"/>
      <c r="O131" s="75"/>
      <c r="P131" s="75"/>
      <c r="Q131" s="75"/>
      <c r="R131" s="75"/>
      <c r="S131" s="75"/>
      <c r="T131" s="76"/>
      <c r="AT131" s="13" t="s">
        <v>164</v>
      </c>
      <c r="AU131" s="13" t="s">
        <v>74</v>
      </c>
    </row>
    <row r="132" s="1" customFormat="1" ht="22.5" customHeight="1">
      <c r="B132" s="34"/>
      <c r="C132" s="205" t="s">
        <v>241</v>
      </c>
      <c r="D132" s="205" t="s">
        <v>157</v>
      </c>
      <c r="E132" s="206" t="s">
        <v>265</v>
      </c>
      <c r="F132" s="207" t="s">
        <v>266</v>
      </c>
      <c r="G132" s="208" t="s">
        <v>160</v>
      </c>
      <c r="H132" s="209">
        <v>5</v>
      </c>
      <c r="I132" s="210"/>
      <c r="J132" s="211">
        <f>ROUND(I132*H132,2)</f>
        <v>0</v>
      </c>
      <c r="K132" s="207" t="s">
        <v>161</v>
      </c>
      <c r="L132" s="39"/>
      <c r="M132" s="212" t="s">
        <v>1</v>
      </c>
      <c r="N132" s="213" t="s">
        <v>38</v>
      </c>
      <c r="O132" s="7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AR132" s="13" t="s">
        <v>162</v>
      </c>
      <c r="AT132" s="13" t="s">
        <v>157</v>
      </c>
      <c r="AU132" s="13" t="s">
        <v>74</v>
      </c>
      <c r="AY132" s="13" t="s">
        <v>156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3" t="s">
        <v>74</v>
      </c>
      <c r="BK132" s="216">
        <f>ROUND(I132*H132,2)</f>
        <v>0</v>
      </c>
      <c r="BL132" s="13" t="s">
        <v>162</v>
      </c>
      <c r="BM132" s="13" t="s">
        <v>708</v>
      </c>
    </row>
    <row r="133" s="1" customFormat="1">
      <c r="B133" s="34"/>
      <c r="C133" s="35"/>
      <c r="D133" s="217" t="s">
        <v>164</v>
      </c>
      <c r="E133" s="35"/>
      <c r="F133" s="218" t="s">
        <v>266</v>
      </c>
      <c r="G133" s="35"/>
      <c r="H133" s="35"/>
      <c r="I133" s="140"/>
      <c r="J133" s="35"/>
      <c r="K133" s="35"/>
      <c r="L133" s="39"/>
      <c r="M133" s="219"/>
      <c r="N133" s="75"/>
      <c r="O133" s="75"/>
      <c r="P133" s="75"/>
      <c r="Q133" s="75"/>
      <c r="R133" s="75"/>
      <c r="S133" s="75"/>
      <c r="T133" s="76"/>
      <c r="AT133" s="13" t="s">
        <v>164</v>
      </c>
      <c r="AU133" s="13" t="s">
        <v>74</v>
      </c>
    </row>
    <row r="134" s="1" customFormat="1" ht="22.5" customHeight="1">
      <c r="B134" s="34"/>
      <c r="C134" s="205" t="s">
        <v>7</v>
      </c>
      <c r="D134" s="205" t="s">
        <v>157</v>
      </c>
      <c r="E134" s="206" t="s">
        <v>273</v>
      </c>
      <c r="F134" s="207" t="s">
        <v>274</v>
      </c>
      <c r="G134" s="208" t="s">
        <v>160</v>
      </c>
      <c r="H134" s="209">
        <v>3</v>
      </c>
      <c r="I134" s="210"/>
      <c r="J134" s="211">
        <f>ROUND(I134*H134,2)</f>
        <v>0</v>
      </c>
      <c r="K134" s="207" t="s">
        <v>161</v>
      </c>
      <c r="L134" s="39"/>
      <c r="M134" s="212" t="s">
        <v>1</v>
      </c>
      <c r="N134" s="213" t="s">
        <v>38</v>
      </c>
      <c r="O134" s="7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AR134" s="13" t="s">
        <v>162</v>
      </c>
      <c r="AT134" s="13" t="s">
        <v>157</v>
      </c>
      <c r="AU134" s="13" t="s">
        <v>74</v>
      </c>
      <c r="AY134" s="13" t="s">
        <v>156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3" t="s">
        <v>74</v>
      </c>
      <c r="BK134" s="216">
        <f>ROUND(I134*H134,2)</f>
        <v>0</v>
      </c>
      <c r="BL134" s="13" t="s">
        <v>162</v>
      </c>
      <c r="BM134" s="13" t="s">
        <v>709</v>
      </c>
    </row>
    <row r="135" s="1" customFormat="1">
      <c r="B135" s="34"/>
      <c r="C135" s="35"/>
      <c r="D135" s="217" t="s">
        <v>164</v>
      </c>
      <c r="E135" s="35"/>
      <c r="F135" s="218" t="s">
        <v>276</v>
      </c>
      <c r="G135" s="35"/>
      <c r="H135" s="35"/>
      <c r="I135" s="140"/>
      <c r="J135" s="35"/>
      <c r="K135" s="35"/>
      <c r="L135" s="39"/>
      <c r="M135" s="219"/>
      <c r="N135" s="75"/>
      <c r="O135" s="75"/>
      <c r="P135" s="75"/>
      <c r="Q135" s="75"/>
      <c r="R135" s="75"/>
      <c r="S135" s="75"/>
      <c r="T135" s="76"/>
      <c r="AT135" s="13" t="s">
        <v>164</v>
      </c>
      <c r="AU135" s="13" t="s">
        <v>74</v>
      </c>
    </row>
    <row r="136" s="1" customFormat="1" ht="22.5" customHeight="1">
      <c r="B136" s="34"/>
      <c r="C136" s="205" t="s">
        <v>248</v>
      </c>
      <c r="D136" s="205" t="s">
        <v>157</v>
      </c>
      <c r="E136" s="206" t="s">
        <v>278</v>
      </c>
      <c r="F136" s="207" t="s">
        <v>279</v>
      </c>
      <c r="G136" s="208" t="s">
        <v>280</v>
      </c>
      <c r="H136" s="209">
        <v>41</v>
      </c>
      <c r="I136" s="210"/>
      <c r="J136" s="211">
        <f>ROUND(I136*H136,2)</f>
        <v>0</v>
      </c>
      <c r="K136" s="207" t="s">
        <v>161</v>
      </c>
      <c r="L136" s="39"/>
      <c r="M136" s="212" t="s">
        <v>1</v>
      </c>
      <c r="N136" s="213" t="s">
        <v>38</v>
      </c>
      <c r="O136" s="7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AR136" s="13" t="s">
        <v>162</v>
      </c>
      <c r="AT136" s="13" t="s">
        <v>157</v>
      </c>
      <c r="AU136" s="13" t="s">
        <v>74</v>
      </c>
      <c r="AY136" s="13" t="s">
        <v>156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3" t="s">
        <v>74</v>
      </c>
      <c r="BK136" s="216">
        <f>ROUND(I136*H136,2)</f>
        <v>0</v>
      </c>
      <c r="BL136" s="13" t="s">
        <v>162</v>
      </c>
      <c r="BM136" s="13" t="s">
        <v>710</v>
      </c>
    </row>
    <row r="137" s="1" customFormat="1">
      <c r="B137" s="34"/>
      <c r="C137" s="35"/>
      <c r="D137" s="217" t="s">
        <v>164</v>
      </c>
      <c r="E137" s="35"/>
      <c r="F137" s="218" t="s">
        <v>282</v>
      </c>
      <c r="G137" s="35"/>
      <c r="H137" s="35"/>
      <c r="I137" s="140"/>
      <c r="J137" s="35"/>
      <c r="K137" s="35"/>
      <c r="L137" s="39"/>
      <c r="M137" s="219"/>
      <c r="N137" s="75"/>
      <c r="O137" s="75"/>
      <c r="P137" s="75"/>
      <c r="Q137" s="75"/>
      <c r="R137" s="75"/>
      <c r="S137" s="75"/>
      <c r="T137" s="76"/>
      <c r="AT137" s="13" t="s">
        <v>164</v>
      </c>
      <c r="AU137" s="13" t="s">
        <v>74</v>
      </c>
    </row>
    <row r="138" s="1" customFormat="1" ht="22.5" customHeight="1">
      <c r="B138" s="34"/>
      <c r="C138" s="205" t="s">
        <v>252</v>
      </c>
      <c r="D138" s="205" t="s">
        <v>157</v>
      </c>
      <c r="E138" s="206" t="s">
        <v>289</v>
      </c>
      <c r="F138" s="207" t="s">
        <v>290</v>
      </c>
      <c r="G138" s="208" t="s">
        <v>160</v>
      </c>
      <c r="H138" s="209">
        <v>3</v>
      </c>
      <c r="I138" s="210"/>
      <c r="J138" s="211">
        <f>ROUND(I138*H138,2)</f>
        <v>0</v>
      </c>
      <c r="K138" s="207" t="s">
        <v>161</v>
      </c>
      <c r="L138" s="39"/>
      <c r="M138" s="212" t="s">
        <v>1</v>
      </c>
      <c r="N138" s="213" t="s">
        <v>38</v>
      </c>
      <c r="O138" s="7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AR138" s="13" t="s">
        <v>162</v>
      </c>
      <c r="AT138" s="13" t="s">
        <v>157</v>
      </c>
      <c r="AU138" s="13" t="s">
        <v>74</v>
      </c>
      <c r="AY138" s="13" t="s">
        <v>156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3" t="s">
        <v>74</v>
      </c>
      <c r="BK138" s="216">
        <f>ROUND(I138*H138,2)</f>
        <v>0</v>
      </c>
      <c r="BL138" s="13" t="s">
        <v>162</v>
      </c>
      <c r="BM138" s="13" t="s">
        <v>711</v>
      </c>
    </row>
    <row r="139" s="1" customFormat="1">
      <c r="B139" s="34"/>
      <c r="C139" s="35"/>
      <c r="D139" s="217" t="s">
        <v>164</v>
      </c>
      <c r="E139" s="35"/>
      <c r="F139" s="218" t="s">
        <v>292</v>
      </c>
      <c r="G139" s="35"/>
      <c r="H139" s="35"/>
      <c r="I139" s="140"/>
      <c r="J139" s="35"/>
      <c r="K139" s="35"/>
      <c r="L139" s="39"/>
      <c r="M139" s="219"/>
      <c r="N139" s="75"/>
      <c r="O139" s="75"/>
      <c r="P139" s="75"/>
      <c r="Q139" s="75"/>
      <c r="R139" s="75"/>
      <c r="S139" s="75"/>
      <c r="T139" s="76"/>
      <c r="AT139" s="13" t="s">
        <v>164</v>
      </c>
      <c r="AU139" s="13" t="s">
        <v>74</v>
      </c>
    </row>
    <row r="140" s="1" customFormat="1" ht="22.5" customHeight="1">
      <c r="B140" s="34"/>
      <c r="C140" s="205" t="s">
        <v>256</v>
      </c>
      <c r="D140" s="205" t="s">
        <v>157</v>
      </c>
      <c r="E140" s="206" t="s">
        <v>294</v>
      </c>
      <c r="F140" s="207" t="s">
        <v>295</v>
      </c>
      <c r="G140" s="208" t="s">
        <v>160</v>
      </c>
      <c r="H140" s="209">
        <v>1</v>
      </c>
      <c r="I140" s="210"/>
      <c r="J140" s="211">
        <f>ROUND(I140*H140,2)</f>
        <v>0</v>
      </c>
      <c r="K140" s="207" t="s">
        <v>161</v>
      </c>
      <c r="L140" s="39"/>
      <c r="M140" s="212" t="s">
        <v>1</v>
      </c>
      <c r="N140" s="213" t="s">
        <v>38</v>
      </c>
      <c r="O140" s="7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AR140" s="13" t="s">
        <v>162</v>
      </c>
      <c r="AT140" s="13" t="s">
        <v>157</v>
      </c>
      <c r="AU140" s="13" t="s">
        <v>74</v>
      </c>
      <c r="AY140" s="13" t="s">
        <v>156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3" t="s">
        <v>74</v>
      </c>
      <c r="BK140" s="216">
        <f>ROUND(I140*H140,2)</f>
        <v>0</v>
      </c>
      <c r="BL140" s="13" t="s">
        <v>162</v>
      </c>
      <c r="BM140" s="13" t="s">
        <v>712</v>
      </c>
    </row>
    <row r="141" s="1" customFormat="1">
      <c r="B141" s="34"/>
      <c r="C141" s="35"/>
      <c r="D141" s="217" t="s">
        <v>164</v>
      </c>
      <c r="E141" s="35"/>
      <c r="F141" s="218" t="s">
        <v>297</v>
      </c>
      <c r="G141" s="35"/>
      <c r="H141" s="35"/>
      <c r="I141" s="140"/>
      <c r="J141" s="35"/>
      <c r="K141" s="35"/>
      <c r="L141" s="39"/>
      <c r="M141" s="219"/>
      <c r="N141" s="75"/>
      <c r="O141" s="75"/>
      <c r="P141" s="75"/>
      <c r="Q141" s="75"/>
      <c r="R141" s="75"/>
      <c r="S141" s="75"/>
      <c r="T141" s="76"/>
      <c r="AT141" s="13" t="s">
        <v>164</v>
      </c>
      <c r="AU141" s="13" t="s">
        <v>74</v>
      </c>
    </row>
    <row r="142" s="1" customFormat="1" ht="22.5" customHeight="1">
      <c r="B142" s="34"/>
      <c r="C142" s="205" t="s">
        <v>260</v>
      </c>
      <c r="D142" s="205" t="s">
        <v>157</v>
      </c>
      <c r="E142" s="206" t="s">
        <v>304</v>
      </c>
      <c r="F142" s="207" t="s">
        <v>305</v>
      </c>
      <c r="G142" s="208" t="s">
        <v>160</v>
      </c>
      <c r="H142" s="209">
        <v>4</v>
      </c>
      <c r="I142" s="210"/>
      <c r="J142" s="211">
        <f>ROUND(I142*H142,2)</f>
        <v>0</v>
      </c>
      <c r="K142" s="207" t="s">
        <v>161</v>
      </c>
      <c r="L142" s="39"/>
      <c r="M142" s="212" t="s">
        <v>1</v>
      </c>
      <c r="N142" s="213" t="s">
        <v>38</v>
      </c>
      <c r="O142" s="7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AR142" s="13" t="s">
        <v>162</v>
      </c>
      <c r="AT142" s="13" t="s">
        <v>157</v>
      </c>
      <c r="AU142" s="13" t="s">
        <v>74</v>
      </c>
      <c r="AY142" s="13" t="s">
        <v>156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3" t="s">
        <v>74</v>
      </c>
      <c r="BK142" s="216">
        <f>ROUND(I142*H142,2)</f>
        <v>0</v>
      </c>
      <c r="BL142" s="13" t="s">
        <v>162</v>
      </c>
      <c r="BM142" s="13" t="s">
        <v>713</v>
      </c>
    </row>
    <row r="143" s="1" customFormat="1">
      <c r="B143" s="34"/>
      <c r="C143" s="35"/>
      <c r="D143" s="217" t="s">
        <v>164</v>
      </c>
      <c r="E143" s="35"/>
      <c r="F143" s="218" t="s">
        <v>307</v>
      </c>
      <c r="G143" s="35"/>
      <c r="H143" s="35"/>
      <c r="I143" s="140"/>
      <c r="J143" s="35"/>
      <c r="K143" s="35"/>
      <c r="L143" s="39"/>
      <c r="M143" s="219"/>
      <c r="N143" s="75"/>
      <c r="O143" s="75"/>
      <c r="P143" s="75"/>
      <c r="Q143" s="75"/>
      <c r="R143" s="75"/>
      <c r="S143" s="75"/>
      <c r="T143" s="76"/>
      <c r="AT143" s="13" t="s">
        <v>164</v>
      </c>
      <c r="AU143" s="13" t="s">
        <v>74</v>
      </c>
    </row>
    <row r="144" s="1" customFormat="1" ht="22.5" customHeight="1">
      <c r="B144" s="34"/>
      <c r="C144" s="205" t="s">
        <v>264</v>
      </c>
      <c r="D144" s="205" t="s">
        <v>157</v>
      </c>
      <c r="E144" s="206" t="s">
        <v>309</v>
      </c>
      <c r="F144" s="207" t="s">
        <v>310</v>
      </c>
      <c r="G144" s="208" t="s">
        <v>160</v>
      </c>
      <c r="H144" s="209">
        <v>4</v>
      </c>
      <c r="I144" s="210"/>
      <c r="J144" s="211">
        <f>ROUND(I144*H144,2)</f>
        <v>0</v>
      </c>
      <c r="K144" s="207" t="s">
        <v>161</v>
      </c>
      <c r="L144" s="39"/>
      <c r="M144" s="212" t="s">
        <v>1</v>
      </c>
      <c r="N144" s="213" t="s">
        <v>38</v>
      </c>
      <c r="O144" s="7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AR144" s="13" t="s">
        <v>162</v>
      </c>
      <c r="AT144" s="13" t="s">
        <v>157</v>
      </c>
      <c r="AU144" s="13" t="s">
        <v>74</v>
      </c>
      <c r="AY144" s="13" t="s">
        <v>156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3" t="s">
        <v>74</v>
      </c>
      <c r="BK144" s="216">
        <f>ROUND(I144*H144,2)</f>
        <v>0</v>
      </c>
      <c r="BL144" s="13" t="s">
        <v>162</v>
      </c>
      <c r="BM144" s="13" t="s">
        <v>714</v>
      </c>
    </row>
    <row r="145" s="1" customFormat="1">
      <c r="B145" s="34"/>
      <c r="C145" s="35"/>
      <c r="D145" s="217" t="s">
        <v>164</v>
      </c>
      <c r="E145" s="35"/>
      <c r="F145" s="218" t="s">
        <v>312</v>
      </c>
      <c r="G145" s="35"/>
      <c r="H145" s="35"/>
      <c r="I145" s="140"/>
      <c r="J145" s="35"/>
      <c r="K145" s="35"/>
      <c r="L145" s="39"/>
      <c r="M145" s="219"/>
      <c r="N145" s="75"/>
      <c r="O145" s="75"/>
      <c r="P145" s="75"/>
      <c r="Q145" s="75"/>
      <c r="R145" s="75"/>
      <c r="S145" s="75"/>
      <c r="T145" s="76"/>
      <c r="AT145" s="13" t="s">
        <v>164</v>
      </c>
      <c r="AU145" s="13" t="s">
        <v>74</v>
      </c>
    </row>
    <row r="146" s="1" customFormat="1" ht="22.5" customHeight="1">
      <c r="B146" s="34"/>
      <c r="C146" s="205" t="s">
        <v>268</v>
      </c>
      <c r="D146" s="205" t="s">
        <v>157</v>
      </c>
      <c r="E146" s="206" t="s">
        <v>319</v>
      </c>
      <c r="F146" s="207" t="s">
        <v>320</v>
      </c>
      <c r="G146" s="208" t="s">
        <v>160</v>
      </c>
      <c r="H146" s="209">
        <v>45</v>
      </c>
      <c r="I146" s="210"/>
      <c r="J146" s="211">
        <f>ROUND(I146*H146,2)</f>
        <v>0</v>
      </c>
      <c r="K146" s="207" t="s">
        <v>161</v>
      </c>
      <c r="L146" s="39"/>
      <c r="M146" s="212" t="s">
        <v>1</v>
      </c>
      <c r="N146" s="213" t="s">
        <v>38</v>
      </c>
      <c r="O146" s="7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AR146" s="13" t="s">
        <v>162</v>
      </c>
      <c r="AT146" s="13" t="s">
        <v>157</v>
      </c>
      <c r="AU146" s="13" t="s">
        <v>74</v>
      </c>
      <c r="AY146" s="13" t="s">
        <v>156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3" t="s">
        <v>74</v>
      </c>
      <c r="BK146" s="216">
        <f>ROUND(I146*H146,2)</f>
        <v>0</v>
      </c>
      <c r="BL146" s="13" t="s">
        <v>162</v>
      </c>
      <c r="BM146" s="13" t="s">
        <v>715</v>
      </c>
    </row>
    <row r="147" s="1" customFormat="1">
      <c r="B147" s="34"/>
      <c r="C147" s="35"/>
      <c r="D147" s="217" t="s">
        <v>164</v>
      </c>
      <c r="E147" s="35"/>
      <c r="F147" s="218" t="s">
        <v>322</v>
      </c>
      <c r="G147" s="35"/>
      <c r="H147" s="35"/>
      <c r="I147" s="140"/>
      <c r="J147" s="35"/>
      <c r="K147" s="35"/>
      <c r="L147" s="39"/>
      <c r="M147" s="219"/>
      <c r="N147" s="75"/>
      <c r="O147" s="75"/>
      <c r="P147" s="75"/>
      <c r="Q147" s="75"/>
      <c r="R147" s="75"/>
      <c r="S147" s="75"/>
      <c r="T147" s="76"/>
      <c r="AT147" s="13" t="s">
        <v>164</v>
      </c>
      <c r="AU147" s="13" t="s">
        <v>74</v>
      </c>
    </row>
    <row r="148" s="1" customFormat="1" ht="22.5" customHeight="1">
      <c r="B148" s="34"/>
      <c r="C148" s="205" t="s">
        <v>272</v>
      </c>
      <c r="D148" s="205" t="s">
        <v>157</v>
      </c>
      <c r="E148" s="206" t="s">
        <v>716</v>
      </c>
      <c r="F148" s="207" t="s">
        <v>717</v>
      </c>
      <c r="G148" s="208" t="s">
        <v>160</v>
      </c>
      <c r="H148" s="209">
        <v>1</v>
      </c>
      <c r="I148" s="210"/>
      <c r="J148" s="211">
        <f>ROUND(I148*H148,2)</f>
        <v>0</v>
      </c>
      <c r="K148" s="207" t="s">
        <v>161</v>
      </c>
      <c r="L148" s="39"/>
      <c r="M148" s="212" t="s">
        <v>1</v>
      </c>
      <c r="N148" s="213" t="s">
        <v>38</v>
      </c>
      <c r="O148" s="75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AR148" s="13" t="s">
        <v>162</v>
      </c>
      <c r="AT148" s="13" t="s">
        <v>157</v>
      </c>
      <c r="AU148" s="13" t="s">
        <v>74</v>
      </c>
      <c r="AY148" s="13" t="s">
        <v>156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3" t="s">
        <v>74</v>
      </c>
      <c r="BK148" s="216">
        <f>ROUND(I148*H148,2)</f>
        <v>0</v>
      </c>
      <c r="BL148" s="13" t="s">
        <v>162</v>
      </c>
      <c r="BM148" s="13" t="s">
        <v>718</v>
      </c>
    </row>
    <row r="149" s="1" customFormat="1">
      <c r="B149" s="34"/>
      <c r="C149" s="35"/>
      <c r="D149" s="217" t="s">
        <v>164</v>
      </c>
      <c r="E149" s="35"/>
      <c r="F149" s="218" t="s">
        <v>719</v>
      </c>
      <c r="G149" s="35"/>
      <c r="H149" s="35"/>
      <c r="I149" s="140"/>
      <c r="J149" s="35"/>
      <c r="K149" s="35"/>
      <c r="L149" s="39"/>
      <c r="M149" s="219"/>
      <c r="N149" s="75"/>
      <c r="O149" s="75"/>
      <c r="P149" s="75"/>
      <c r="Q149" s="75"/>
      <c r="R149" s="75"/>
      <c r="S149" s="75"/>
      <c r="T149" s="76"/>
      <c r="AT149" s="13" t="s">
        <v>164</v>
      </c>
      <c r="AU149" s="13" t="s">
        <v>74</v>
      </c>
    </row>
    <row r="150" s="1" customFormat="1" ht="22.5" customHeight="1">
      <c r="B150" s="34"/>
      <c r="C150" s="205" t="s">
        <v>277</v>
      </c>
      <c r="D150" s="205" t="s">
        <v>157</v>
      </c>
      <c r="E150" s="206" t="s">
        <v>334</v>
      </c>
      <c r="F150" s="207" t="s">
        <v>335</v>
      </c>
      <c r="G150" s="208" t="s">
        <v>160</v>
      </c>
      <c r="H150" s="209">
        <v>5</v>
      </c>
      <c r="I150" s="210"/>
      <c r="J150" s="211">
        <f>ROUND(I150*H150,2)</f>
        <v>0</v>
      </c>
      <c r="K150" s="207" t="s">
        <v>161</v>
      </c>
      <c r="L150" s="39"/>
      <c r="M150" s="212" t="s">
        <v>1</v>
      </c>
      <c r="N150" s="213" t="s">
        <v>38</v>
      </c>
      <c r="O150" s="75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AR150" s="13" t="s">
        <v>162</v>
      </c>
      <c r="AT150" s="13" t="s">
        <v>157</v>
      </c>
      <c r="AU150" s="13" t="s">
        <v>74</v>
      </c>
      <c r="AY150" s="13" t="s">
        <v>156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3" t="s">
        <v>74</v>
      </c>
      <c r="BK150" s="216">
        <f>ROUND(I150*H150,2)</f>
        <v>0</v>
      </c>
      <c r="BL150" s="13" t="s">
        <v>162</v>
      </c>
      <c r="BM150" s="13" t="s">
        <v>720</v>
      </c>
    </row>
    <row r="151" s="1" customFormat="1">
      <c r="B151" s="34"/>
      <c r="C151" s="35"/>
      <c r="D151" s="217" t="s">
        <v>164</v>
      </c>
      <c r="E151" s="35"/>
      <c r="F151" s="218" t="s">
        <v>337</v>
      </c>
      <c r="G151" s="35"/>
      <c r="H151" s="35"/>
      <c r="I151" s="140"/>
      <c r="J151" s="35"/>
      <c r="K151" s="35"/>
      <c r="L151" s="39"/>
      <c r="M151" s="219"/>
      <c r="N151" s="75"/>
      <c r="O151" s="75"/>
      <c r="P151" s="75"/>
      <c r="Q151" s="75"/>
      <c r="R151" s="75"/>
      <c r="S151" s="75"/>
      <c r="T151" s="76"/>
      <c r="AT151" s="13" t="s">
        <v>164</v>
      </c>
      <c r="AU151" s="13" t="s">
        <v>74</v>
      </c>
    </row>
    <row r="152" s="1" customFormat="1" ht="22.5" customHeight="1">
      <c r="B152" s="34"/>
      <c r="C152" s="220" t="s">
        <v>283</v>
      </c>
      <c r="D152" s="220" t="s">
        <v>344</v>
      </c>
      <c r="E152" s="221" t="s">
        <v>345</v>
      </c>
      <c r="F152" s="222" t="s">
        <v>346</v>
      </c>
      <c r="G152" s="223" t="s">
        <v>160</v>
      </c>
      <c r="H152" s="224">
        <v>1</v>
      </c>
      <c r="I152" s="225"/>
      <c r="J152" s="226">
        <f>ROUND(I152*H152,2)</f>
        <v>0</v>
      </c>
      <c r="K152" s="222" t="s">
        <v>161</v>
      </c>
      <c r="L152" s="227"/>
      <c r="M152" s="228" t="s">
        <v>1</v>
      </c>
      <c r="N152" s="229" t="s">
        <v>38</v>
      </c>
      <c r="O152" s="7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AR152" s="13" t="s">
        <v>347</v>
      </c>
      <c r="AT152" s="13" t="s">
        <v>344</v>
      </c>
      <c r="AU152" s="13" t="s">
        <v>74</v>
      </c>
      <c r="AY152" s="13" t="s">
        <v>156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3" t="s">
        <v>74</v>
      </c>
      <c r="BK152" s="216">
        <f>ROUND(I152*H152,2)</f>
        <v>0</v>
      </c>
      <c r="BL152" s="13" t="s">
        <v>347</v>
      </c>
      <c r="BM152" s="13" t="s">
        <v>721</v>
      </c>
    </row>
    <row r="153" s="1" customFormat="1">
      <c r="B153" s="34"/>
      <c r="C153" s="35"/>
      <c r="D153" s="217" t="s">
        <v>164</v>
      </c>
      <c r="E153" s="35"/>
      <c r="F153" s="218" t="s">
        <v>346</v>
      </c>
      <c r="G153" s="35"/>
      <c r="H153" s="35"/>
      <c r="I153" s="140"/>
      <c r="J153" s="35"/>
      <c r="K153" s="35"/>
      <c r="L153" s="39"/>
      <c r="M153" s="219"/>
      <c r="N153" s="75"/>
      <c r="O153" s="75"/>
      <c r="P153" s="75"/>
      <c r="Q153" s="75"/>
      <c r="R153" s="75"/>
      <c r="S153" s="75"/>
      <c r="T153" s="76"/>
      <c r="AT153" s="13" t="s">
        <v>164</v>
      </c>
      <c r="AU153" s="13" t="s">
        <v>74</v>
      </c>
    </row>
    <row r="154" s="1" customFormat="1" ht="22.5" customHeight="1">
      <c r="B154" s="34"/>
      <c r="C154" s="220" t="s">
        <v>288</v>
      </c>
      <c r="D154" s="220" t="s">
        <v>344</v>
      </c>
      <c r="E154" s="221" t="s">
        <v>350</v>
      </c>
      <c r="F154" s="222" t="s">
        <v>351</v>
      </c>
      <c r="G154" s="223" t="s">
        <v>168</v>
      </c>
      <c r="H154" s="224">
        <v>20</v>
      </c>
      <c r="I154" s="225"/>
      <c r="J154" s="226">
        <f>ROUND(I154*H154,2)</f>
        <v>0</v>
      </c>
      <c r="K154" s="222" t="s">
        <v>161</v>
      </c>
      <c r="L154" s="227"/>
      <c r="M154" s="228" t="s">
        <v>1</v>
      </c>
      <c r="N154" s="229" t="s">
        <v>38</v>
      </c>
      <c r="O154" s="7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AR154" s="13" t="s">
        <v>347</v>
      </c>
      <c r="AT154" s="13" t="s">
        <v>344</v>
      </c>
      <c r="AU154" s="13" t="s">
        <v>74</v>
      </c>
      <c r="AY154" s="13" t="s">
        <v>156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3" t="s">
        <v>74</v>
      </c>
      <c r="BK154" s="216">
        <f>ROUND(I154*H154,2)</f>
        <v>0</v>
      </c>
      <c r="BL154" s="13" t="s">
        <v>347</v>
      </c>
      <c r="BM154" s="13" t="s">
        <v>722</v>
      </c>
    </row>
    <row r="155" s="1" customFormat="1">
      <c r="B155" s="34"/>
      <c r="C155" s="35"/>
      <c r="D155" s="217" t="s">
        <v>164</v>
      </c>
      <c r="E155" s="35"/>
      <c r="F155" s="218" t="s">
        <v>351</v>
      </c>
      <c r="G155" s="35"/>
      <c r="H155" s="35"/>
      <c r="I155" s="140"/>
      <c r="J155" s="35"/>
      <c r="K155" s="35"/>
      <c r="L155" s="39"/>
      <c r="M155" s="219"/>
      <c r="N155" s="75"/>
      <c r="O155" s="75"/>
      <c r="P155" s="75"/>
      <c r="Q155" s="75"/>
      <c r="R155" s="75"/>
      <c r="S155" s="75"/>
      <c r="T155" s="76"/>
      <c r="AT155" s="13" t="s">
        <v>164</v>
      </c>
      <c r="AU155" s="13" t="s">
        <v>74</v>
      </c>
    </row>
    <row r="156" s="1" customFormat="1" ht="22.5" customHeight="1">
      <c r="B156" s="34"/>
      <c r="C156" s="220" t="s">
        <v>293</v>
      </c>
      <c r="D156" s="220" t="s">
        <v>344</v>
      </c>
      <c r="E156" s="221" t="s">
        <v>354</v>
      </c>
      <c r="F156" s="222" t="s">
        <v>355</v>
      </c>
      <c r="G156" s="223" t="s">
        <v>160</v>
      </c>
      <c r="H156" s="224">
        <v>20</v>
      </c>
      <c r="I156" s="225"/>
      <c r="J156" s="226">
        <f>ROUND(I156*H156,2)</f>
        <v>0</v>
      </c>
      <c r="K156" s="222" t="s">
        <v>161</v>
      </c>
      <c r="L156" s="227"/>
      <c r="M156" s="228" t="s">
        <v>1</v>
      </c>
      <c r="N156" s="229" t="s">
        <v>38</v>
      </c>
      <c r="O156" s="75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AR156" s="13" t="s">
        <v>347</v>
      </c>
      <c r="AT156" s="13" t="s">
        <v>344</v>
      </c>
      <c r="AU156" s="13" t="s">
        <v>74</v>
      </c>
      <c r="AY156" s="13" t="s">
        <v>156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3" t="s">
        <v>74</v>
      </c>
      <c r="BK156" s="216">
        <f>ROUND(I156*H156,2)</f>
        <v>0</v>
      </c>
      <c r="BL156" s="13" t="s">
        <v>347</v>
      </c>
      <c r="BM156" s="13" t="s">
        <v>723</v>
      </c>
    </row>
    <row r="157" s="1" customFormat="1">
      <c r="B157" s="34"/>
      <c r="C157" s="35"/>
      <c r="D157" s="217" t="s">
        <v>164</v>
      </c>
      <c r="E157" s="35"/>
      <c r="F157" s="218" t="s">
        <v>355</v>
      </c>
      <c r="G157" s="35"/>
      <c r="H157" s="35"/>
      <c r="I157" s="140"/>
      <c r="J157" s="35"/>
      <c r="K157" s="35"/>
      <c r="L157" s="39"/>
      <c r="M157" s="219"/>
      <c r="N157" s="75"/>
      <c r="O157" s="75"/>
      <c r="P157" s="75"/>
      <c r="Q157" s="75"/>
      <c r="R157" s="75"/>
      <c r="S157" s="75"/>
      <c r="T157" s="76"/>
      <c r="AT157" s="13" t="s">
        <v>164</v>
      </c>
      <c r="AU157" s="13" t="s">
        <v>74</v>
      </c>
    </row>
    <row r="158" s="1" customFormat="1" ht="22.5" customHeight="1">
      <c r="B158" s="34"/>
      <c r="C158" s="220" t="s">
        <v>298</v>
      </c>
      <c r="D158" s="220" t="s">
        <v>344</v>
      </c>
      <c r="E158" s="221" t="s">
        <v>724</v>
      </c>
      <c r="F158" s="222" t="s">
        <v>725</v>
      </c>
      <c r="G158" s="223" t="s">
        <v>160</v>
      </c>
      <c r="H158" s="224">
        <v>8</v>
      </c>
      <c r="I158" s="225"/>
      <c r="J158" s="226">
        <f>ROUND(I158*H158,2)</f>
        <v>0</v>
      </c>
      <c r="K158" s="222" t="s">
        <v>161</v>
      </c>
      <c r="L158" s="227"/>
      <c r="M158" s="228" t="s">
        <v>1</v>
      </c>
      <c r="N158" s="229" t="s">
        <v>38</v>
      </c>
      <c r="O158" s="75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AR158" s="13" t="s">
        <v>347</v>
      </c>
      <c r="AT158" s="13" t="s">
        <v>344</v>
      </c>
      <c r="AU158" s="13" t="s">
        <v>74</v>
      </c>
      <c r="AY158" s="13" t="s">
        <v>156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3" t="s">
        <v>74</v>
      </c>
      <c r="BK158" s="216">
        <f>ROUND(I158*H158,2)</f>
        <v>0</v>
      </c>
      <c r="BL158" s="13" t="s">
        <v>347</v>
      </c>
      <c r="BM158" s="13" t="s">
        <v>726</v>
      </c>
    </row>
    <row r="159" s="1" customFormat="1">
      <c r="B159" s="34"/>
      <c r="C159" s="35"/>
      <c r="D159" s="217" t="s">
        <v>164</v>
      </c>
      <c r="E159" s="35"/>
      <c r="F159" s="218" t="s">
        <v>725</v>
      </c>
      <c r="G159" s="35"/>
      <c r="H159" s="35"/>
      <c r="I159" s="140"/>
      <c r="J159" s="35"/>
      <c r="K159" s="35"/>
      <c r="L159" s="39"/>
      <c r="M159" s="219"/>
      <c r="N159" s="75"/>
      <c r="O159" s="75"/>
      <c r="P159" s="75"/>
      <c r="Q159" s="75"/>
      <c r="R159" s="75"/>
      <c r="S159" s="75"/>
      <c r="T159" s="76"/>
      <c r="AT159" s="13" t="s">
        <v>164</v>
      </c>
      <c r="AU159" s="13" t="s">
        <v>74</v>
      </c>
    </row>
    <row r="160" s="1" customFormat="1" ht="22.5" customHeight="1">
      <c r="B160" s="34"/>
      <c r="C160" s="220" t="s">
        <v>303</v>
      </c>
      <c r="D160" s="220" t="s">
        <v>344</v>
      </c>
      <c r="E160" s="221" t="s">
        <v>358</v>
      </c>
      <c r="F160" s="222" t="s">
        <v>359</v>
      </c>
      <c r="G160" s="223" t="s">
        <v>160</v>
      </c>
      <c r="H160" s="224">
        <v>4</v>
      </c>
      <c r="I160" s="225"/>
      <c r="J160" s="226">
        <f>ROUND(I160*H160,2)</f>
        <v>0</v>
      </c>
      <c r="K160" s="222" t="s">
        <v>161</v>
      </c>
      <c r="L160" s="227"/>
      <c r="M160" s="228" t="s">
        <v>1</v>
      </c>
      <c r="N160" s="229" t="s">
        <v>38</v>
      </c>
      <c r="O160" s="75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AR160" s="13" t="s">
        <v>347</v>
      </c>
      <c r="AT160" s="13" t="s">
        <v>344</v>
      </c>
      <c r="AU160" s="13" t="s">
        <v>74</v>
      </c>
      <c r="AY160" s="13" t="s">
        <v>156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3" t="s">
        <v>74</v>
      </c>
      <c r="BK160" s="216">
        <f>ROUND(I160*H160,2)</f>
        <v>0</v>
      </c>
      <c r="BL160" s="13" t="s">
        <v>347</v>
      </c>
      <c r="BM160" s="13" t="s">
        <v>727</v>
      </c>
    </row>
    <row r="161" s="1" customFormat="1">
      <c r="B161" s="34"/>
      <c r="C161" s="35"/>
      <c r="D161" s="217" t="s">
        <v>164</v>
      </c>
      <c r="E161" s="35"/>
      <c r="F161" s="218" t="s">
        <v>359</v>
      </c>
      <c r="G161" s="35"/>
      <c r="H161" s="35"/>
      <c r="I161" s="140"/>
      <c r="J161" s="35"/>
      <c r="K161" s="35"/>
      <c r="L161" s="39"/>
      <c r="M161" s="219"/>
      <c r="N161" s="75"/>
      <c r="O161" s="75"/>
      <c r="P161" s="75"/>
      <c r="Q161" s="75"/>
      <c r="R161" s="75"/>
      <c r="S161" s="75"/>
      <c r="T161" s="76"/>
      <c r="AT161" s="13" t="s">
        <v>164</v>
      </c>
      <c r="AU161" s="13" t="s">
        <v>74</v>
      </c>
    </row>
    <row r="162" s="1" customFormat="1" ht="22.5" customHeight="1">
      <c r="B162" s="34"/>
      <c r="C162" s="220" t="s">
        <v>308</v>
      </c>
      <c r="D162" s="220" t="s">
        <v>344</v>
      </c>
      <c r="E162" s="221" t="s">
        <v>366</v>
      </c>
      <c r="F162" s="222" t="s">
        <v>367</v>
      </c>
      <c r="G162" s="223" t="s">
        <v>160</v>
      </c>
      <c r="H162" s="224">
        <v>4</v>
      </c>
      <c r="I162" s="225"/>
      <c r="J162" s="226">
        <f>ROUND(I162*H162,2)</f>
        <v>0</v>
      </c>
      <c r="K162" s="222" t="s">
        <v>161</v>
      </c>
      <c r="L162" s="227"/>
      <c r="M162" s="228" t="s">
        <v>1</v>
      </c>
      <c r="N162" s="229" t="s">
        <v>38</v>
      </c>
      <c r="O162" s="75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AR162" s="13" t="s">
        <v>347</v>
      </c>
      <c r="AT162" s="13" t="s">
        <v>344</v>
      </c>
      <c r="AU162" s="13" t="s">
        <v>74</v>
      </c>
      <c r="AY162" s="13" t="s">
        <v>156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3" t="s">
        <v>74</v>
      </c>
      <c r="BK162" s="216">
        <f>ROUND(I162*H162,2)</f>
        <v>0</v>
      </c>
      <c r="BL162" s="13" t="s">
        <v>347</v>
      </c>
      <c r="BM162" s="13" t="s">
        <v>728</v>
      </c>
    </row>
    <row r="163" s="1" customFormat="1">
      <c r="B163" s="34"/>
      <c r="C163" s="35"/>
      <c r="D163" s="217" t="s">
        <v>164</v>
      </c>
      <c r="E163" s="35"/>
      <c r="F163" s="218" t="s">
        <v>367</v>
      </c>
      <c r="G163" s="35"/>
      <c r="H163" s="35"/>
      <c r="I163" s="140"/>
      <c r="J163" s="35"/>
      <c r="K163" s="35"/>
      <c r="L163" s="39"/>
      <c r="M163" s="219"/>
      <c r="N163" s="75"/>
      <c r="O163" s="75"/>
      <c r="P163" s="75"/>
      <c r="Q163" s="75"/>
      <c r="R163" s="75"/>
      <c r="S163" s="75"/>
      <c r="T163" s="76"/>
      <c r="AT163" s="13" t="s">
        <v>164</v>
      </c>
      <c r="AU163" s="13" t="s">
        <v>74</v>
      </c>
    </row>
    <row r="164" s="1" customFormat="1" ht="22.5" customHeight="1">
      <c r="B164" s="34"/>
      <c r="C164" s="220" t="s">
        <v>313</v>
      </c>
      <c r="D164" s="220" t="s">
        <v>344</v>
      </c>
      <c r="E164" s="221" t="s">
        <v>729</v>
      </c>
      <c r="F164" s="222" t="s">
        <v>730</v>
      </c>
      <c r="G164" s="223" t="s">
        <v>160</v>
      </c>
      <c r="H164" s="224">
        <v>1</v>
      </c>
      <c r="I164" s="225"/>
      <c r="J164" s="226">
        <f>ROUND(I164*H164,2)</f>
        <v>0</v>
      </c>
      <c r="K164" s="222" t="s">
        <v>161</v>
      </c>
      <c r="L164" s="227"/>
      <c r="M164" s="228" t="s">
        <v>1</v>
      </c>
      <c r="N164" s="229" t="s">
        <v>38</v>
      </c>
      <c r="O164" s="75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AR164" s="13" t="s">
        <v>347</v>
      </c>
      <c r="AT164" s="13" t="s">
        <v>344</v>
      </c>
      <c r="AU164" s="13" t="s">
        <v>74</v>
      </c>
      <c r="AY164" s="13" t="s">
        <v>156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3" t="s">
        <v>74</v>
      </c>
      <c r="BK164" s="216">
        <f>ROUND(I164*H164,2)</f>
        <v>0</v>
      </c>
      <c r="BL164" s="13" t="s">
        <v>347</v>
      </c>
      <c r="BM164" s="13" t="s">
        <v>731</v>
      </c>
    </row>
    <row r="165" s="1" customFormat="1">
      <c r="B165" s="34"/>
      <c r="C165" s="35"/>
      <c r="D165" s="217" t="s">
        <v>164</v>
      </c>
      <c r="E165" s="35"/>
      <c r="F165" s="218" t="s">
        <v>730</v>
      </c>
      <c r="G165" s="35"/>
      <c r="H165" s="35"/>
      <c r="I165" s="140"/>
      <c r="J165" s="35"/>
      <c r="K165" s="35"/>
      <c r="L165" s="39"/>
      <c r="M165" s="219"/>
      <c r="N165" s="75"/>
      <c r="O165" s="75"/>
      <c r="P165" s="75"/>
      <c r="Q165" s="75"/>
      <c r="R165" s="75"/>
      <c r="S165" s="75"/>
      <c r="T165" s="76"/>
      <c r="AT165" s="13" t="s">
        <v>164</v>
      </c>
      <c r="AU165" s="13" t="s">
        <v>74</v>
      </c>
    </row>
    <row r="166" s="1" customFormat="1" ht="22.5" customHeight="1">
      <c r="B166" s="34"/>
      <c r="C166" s="220" t="s">
        <v>318</v>
      </c>
      <c r="D166" s="220" t="s">
        <v>344</v>
      </c>
      <c r="E166" s="221" t="s">
        <v>370</v>
      </c>
      <c r="F166" s="222" t="s">
        <v>371</v>
      </c>
      <c r="G166" s="223" t="s">
        <v>160</v>
      </c>
      <c r="H166" s="224">
        <v>5</v>
      </c>
      <c r="I166" s="225"/>
      <c r="J166" s="226">
        <f>ROUND(I166*H166,2)</f>
        <v>0</v>
      </c>
      <c r="K166" s="222" t="s">
        <v>161</v>
      </c>
      <c r="L166" s="227"/>
      <c r="M166" s="228" t="s">
        <v>1</v>
      </c>
      <c r="N166" s="229" t="s">
        <v>38</v>
      </c>
      <c r="O166" s="75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AR166" s="13" t="s">
        <v>347</v>
      </c>
      <c r="AT166" s="13" t="s">
        <v>344</v>
      </c>
      <c r="AU166" s="13" t="s">
        <v>74</v>
      </c>
      <c r="AY166" s="13" t="s">
        <v>156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3" t="s">
        <v>74</v>
      </c>
      <c r="BK166" s="216">
        <f>ROUND(I166*H166,2)</f>
        <v>0</v>
      </c>
      <c r="BL166" s="13" t="s">
        <v>347</v>
      </c>
      <c r="BM166" s="13" t="s">
        <v>732</v>
      </c>
    </row>
    <row r="167" s="1" customFormat="1">
      <c r="B167" s="34"/>
      <c r="C167" s="35"/>
      <c r="D167" s="217" t="s">
        <v>164</v>
      </c>
      <c r="E167" s="35"/>
      <c r="F167" s="218" t="s">
        <v>371</v>
      </c>
      <c r="G167" s="35"/>
      <c r="H167" s="35"/>
      <c r="I167" s="140"/>
      <c r="J167" s="35"/>
      <c r="K167" s="35"/>
      <c r="L167" s="39"/>
      <c r="M167" s="219"/>
      <c r="N167" s="75"/>
      <c r="O167" s="75"/>
      <c r="P167" s="75"/>
      <c r="Q167" s="75"/>
      <c r="R167" s="75"/>
      <c r="S167" s="75"/>
      <c r="T167" s="76"/>
      <c r="AT167" s="13" t="s">
        <v>164</v>
      </c>
      <c r="AU167" s="13" t="s">
        <v>74</v>
      </c>
    </row>
    <row r="168" s="1" customFormat="1" ht="22.5" customHeight="1">
      <c r="B168" s="34"/>
      <c r="C168" s="220" t="s">
        <v>323</v>
      </c>
      <c r="D168" s="220" t="s">
        <v>344</v>
      </c>
      <c r="E168" s="221" t="s">
        <v>378</v>
      </c>
      <c r="F168" s="222" t="s">
        <v>379</v>
      </c>
      <c r="G168" s="223" t="s">
        <v>160</v>
      </c>
      <c r="H168" s="224">
        <v>45</v>
      </c>
      <c r="I168" s="225"/>
      <c r="J168" s="226">
        <f>ROUND(I168*H168,2)</f>
        <v>0</v>
      </c>
      <c r="K168" s="222" t="s">
        <v>161</v>
      </c>
      <c r="L168" s="227"/>
      <c r="M168" s="228" t="s">
        <v>1</v>
      </c>
      <c r="N168" s="229" t="s">
        <v>38</v>
      </c>
      <c r="O168" s="75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AR168" s="13" t="s">
        <v>347</v>
      </c>
      <c r="AT168" s="13" t="s">
        <v>344</v>
      </c>
      <c r="AU168" s="13" t="s">
        <v>74</v>
      </c>
      <c r="AY168" s="13" t="s">
        <v>156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3" t="s">
        <v>74</v>
      </c>
      <c r="BK168" s="216">
        <f>ROUND(I168*H168,2)</f>
        <v>0</v>
      </c>
      <c r="BL168" s="13" t="s">
        <v>347</v>
      </c>
      <c r="BM168" s="13" t="s">
        <v>733</v>
      </c>
    </row>
    <row r="169" s="1" customFormat="1">
      <c r="B169" s="34"/>
      <c r="C169" s="35"/>
      <c r="D169" s="217" t="s">
        <v>164</v>
      </c>
      <c r="E169" s="35"/>
      <c r="F169" s="218" t="s">
        <v>379</v>
      </c>
      <c r="G169" s="35"/>
      <c r="H169" s="35"/>
      <c r="I169" s="140"/>
      <c r="J169" s="35"/>
      <c r="K169" s="35"/>
      <c r="L169" s="39"/>
      <c r="M169" s="219"/>
      <c r="N169" s="75"/>
      <c r="O169" s="75"/>
      <c r="P169" s="75"/>
      <c r="Q169" s="75"/>
      <c r="R169" s="75"/>
      <c r="S169" s="75"/>
      <c r="T169" s="76"/>
      <c r="AT169" s="13" t="s">
        <v>164</v>
      </c>
      <c r="AU169" s="13" t="s">
        <v>74</v>
      </c>
    </row>
    <row r="170" s="1" customFormat="1" ht="22.5" customHeight="1">
      <c r="B170" s="34"/>
      <c r="C170" s="220" t="s">
        <v>328</v>
      </c>
      <c r="D170" s="220" t="s">
        <v>344</v>
      </c>
      <c r="E170" s="221" t="s">
        <v>734</v>
      </c>
      <c r="F170" s="222" t="s">
        <v>735</v>
      </c>
      <c r="G170" s="223" t="s">
        <v>160</v>
      </c>
      <c r="H170" s="224">
        <v>1</v>
      </c>
      <c r="I170" s="225"/>
      <c r="J170" s="226">
        <f>ROUND(I170*H170,2)</f>
        <v>0</v>
      </c>
      <c r="K170" s="222" t="s">
        <v>161</v>
      </c>
      <c r="L170" s="227"/>
      <c r="M170" s="228" t="s">
        <v>1</v>
      </c>
      <c r="N170" s="229" t="s">
        <v>38</v>
      </c>
      <c r="O170" s="75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AR170" s="13" t="s">
        <v>347</v>
      </c>
      <c r="AT170" s="13" t="s">
        <v>344</v>
      </c>
      <c r="AU170" s="13" t="s">
        <v>74</v>
      </c>
      <c r="AY170" s="13" t="s">
        <v>156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3" t="s">
        <v>74</v>
      </c>
      <c r="BK170" s="216">
        <f>ROUND(I170*H170,2)</f>
        <v>0</v>
      </c>
      <c r="BL170" s="13" t="s">
        <v>347</v>
      </c>
      <c r="BM170" s="13" t="s">
        <v>736</v>
      </c>
    </row>
    <row r="171" s="1" customFormat="1">
      <c r="B171" s="34"/>
      <c r="C171" s="35"/>
      <c r="D171" s="217" t="s">
        <v>164</v>
      </c>
      <c r="E171" s="35"/>
      <c r="F171" s="218" t="s">
        <v>735</v>
      </c>
      <c r="G171" s="35"/>
      <c r="H171" s="35"/>
      <c r="I171" s="140"/>
      <c r="J171" s="35"/>
      <c r="K171" s="35"/>
      <c r="L171" s="39"/>
      <c r="M171" s="219"/>
      <c r="N171" s="75"/>
      <c r="O171" s="75"/>
      <c r="P171" s="75"/>
      <c r="Q171" s="75"/>
      <c r="R171" s="75"/>
      <c r="S171" s="75"/>
      <c r="T171" s="76"/>
      <c r="AT171" s="13" t="s">
        <v>164</v>
      </c>
      <c r="AU171" s="13" t="s">
        <v>74</v>
      </c>
    </row>
    <row r="172" s="1" customFormat="1" ht="22.5" customHeight="1">
      <c r="B172" s="34"/>
      <c r="C172" s="220" t="s">
        <v>333</v>
      </c>
      <c r="D172" s="220" t="s">
        <v>344</v>
      </c>
      <c r="E172" s="221" t="s">
        <v>398</v>
      </c>
      <c r="F172" s="222" t="s">
        <v>399</v>
      </c>
      <c r="G172" s="223" t="s">
        <v>160</v>
      </c>
      <c r="H172" s="224">
        <v>1</v>
      </c>
      <c r="I172" s="225"/>
      <c r="J172" s="226">
        <f>ROUND(I172*H172,2)</f>
        <v>0</v>
      </c>
      <c r="K172" s="222" t="s">
        <v>161</v>
      </c>
      <c r="L172" s="227"/>
      <c r="M172" s="228" t="s">
        <v>1</v>
      </c>
      <c r="N172" s="229" t="s">
        <v>38</v>
      </c>
      <c r="O172" s="75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AR172" s="13" t="s">
        <v>347</v>
      </c>
      <c r="AT172" s="13" t="s">
        <v>344</v>
      </c>
      <c r="AU172" s="13" t="s">
        <v>74</v>
      </c>
      <c r="AY172" s="13" t="s">
        <v>156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3" t="s">
        <v>74</v>
      </c>
      <c r="BK172" s="216">
        <f>ROUND(I172*H172,2)</f>
        <v>0</v>
      </c>
      <c r="BL172" s="13" t="s">
        <v>347</v>
      </c>
      <c r="BM172" s="13" t="s">
        <v>737</v>
      </c>
    </row>
    <row r="173" s="1" customFormat="1">
      <c r="B173" s="34"/>
      <c r="C173" s="35"/>
      <c r="D173" s="217" t="s">
        <v>164</v>
      </c>
      <c r="E173" s="35"/>
      <c r="F173" s="218" t="s">
        <v>399</v>
      </c>
      <c r="G173" s="35"/>
      <c r="H173" s="35"/>
      <c r="I173" s="140"/>
      <c r="J173" s="35"/>
      <c r="K173" s="35"/>
      <c r="L173" s="39"/>
      <c r="M173" s="219"/>
      <c r="N173" s="75"/>
      <c r="O173" s="75"/>
      <c r="P173" s="75"/>
      <c r="Q173" s="75"/>
      <c r="R173" s="75"/>
      <c r="S173" s="75"/>
      <c r="T173" s="76"/>
      <c r="AT173" s="13" t="s">
        <v>164</v>
      </c>
      <c r="AU173" s="13" t="s">
        <v>74</v>
      </c>
    </row>
    <row r="174" s="1" customFormat="1" ht="22.5" customHeight="1">
      <c r="B174" s="34"/>
      <c r="C174" s="220" t="s">
        <v>338</v>
      </c>
      <c r="D174" s="220" t="s">
        <v>344</v>
      </c>
      <c r="E174" s="221" t="s">
        <v>402</v>
      </c>
      <c r="F174" s="222" t="s">
        <v>403</v>
      </c>
      <c r="G174" s="223" t="s">
        <v>160</v>
      </c>
      <c r="H174" s="224">
        <v>4</v>
      </c>
      <c r="I174" s="225"/>
      <c r="J174" s="226">
        <f>ROUND(I174*H174,2)</f>
        <v>0</v>
      </c>
      <c r="K174" s="222" t="s">
        <v>161</v>
      </c>
      <c r="L174" s="227"/>
      <c r="M174" s="228" t="s">
        <v>1</v>
      </c>
      <c r="N174" s="229" t="s">
        <v>38</v>
      </c>
      <c r="O174" s="75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AR174" s="13" t="s">
        <v>347</v>
      </c>
      <c r="AT174" s="13" t="s">
        <v>344</v>
      </c>
      <c r="AU174" s="13" t="s">
        <v>74</v>
      </c>
      <c r="AY174" s="13" t="s">
        <v>156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3" t="s">
        <v>74</v>
      </c>
      <c r="BK174" s="216">
        <f>ROUND(I174*H174,2)</f>
        <v>0</v>
      </c>
      <c r="BL174" s="13" t="s">
        <v>347</v>
      </c>
      <c r="BM174" s="13" t="s">
        <v>738</v>
      </c>
    </row>
    <row r="175" s="1" customFormat="1">
      <c r="B175" s="34"/>
      <c r="C175" s="35"/>
      <c r="D175" s="217" t="s">
        <v>164</v>
      </c>
      <c r="E175" s="35"/>
      <c r="F175" s="218" t="s">
        <v>403</v>
      </c>
      <c r="G175" s="35"/>
      <c r="H175" s="35"/>
      <c r="I175" s="140"/>
      <c r="J175" s="35"/>
      <c r="K175" s="35"/>
      <c r="L175" s="39"/>
      <c r="M175" s="219"/>
      <c r="N175" s="75"/>
      <c r="O175" s="75"/>
      <c r="P175" s="75"/>
      <c r="Q175" s="75"/>
      <c r="R175" s="75"/>
      <c r="S175" s="75"/>
      <c r="T175" s="76"/>
      <c r="AT175" s="13" t="s">
        <v>164</v>
      </c>
      <c r="AU175" s="13" t="s">
        <v>74</v>
      </c>
    </row>
    <row r="176" s="1" customFormat="1" ht="22.5" customHeight="1">
      <c r="B176" s="34"/>
      <c r="C176" s="220" t="s">
        <v>343</v>
      </c>
      <c r="D176" s="220" t="s">
        <v>344</v>
      </c>
      <c r="E176" s="221" t="s">
        <v>410</v>
      </c>
      <c r="F176" s="222" t="s">
        <v>411</v>
      </c>
      <c r="G176" s="223" t="s">
        <v>160</v>
      </c>
      <c r="H176" s="224">
        <v>1</v>
      </c>
      <c r="I176" s="225"/>
      <c r="J176" s="226">
        <f>ROUND(I176*H176,2)</f>
        <v>0</v>
      </c>
      <c r="K176" s="222" t="s">
        <v>161</v>
      </c>
      <c r="L176" s="227"/>
      <c r="M176" s="228" t="s">
        <v>1</v>
      </c>
      <c r="N176" s="229" t="s">
        <v>38</v>
      </c>
      <c r="O176" s="75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AR176" s="13" t="s">
        <v>347</v>
      </c>
      <c r="AT176" s="13" t="s">
        <v>344</v>
      </c>
      <c r="AU176" s="13" t="s">
        <v>74</v>
      </c>
      <c r="AY176" s="13" t="s">
        <v>156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3" t="s">
        <v>74</v>
      </c>
      <c r="BK176" s="216">
        <f>ROUND(I176*H176,2)</f>
        <v>0</v>
      </c>
      <c r="BL176" s="13" t="s">
        <v>347</v>
      </c>
      <c r="BM176" s="13" t="s">
        <v>739</v>
      </c>
    </row>
    <row r="177" s="1" customFormat="1">
      <c r="B177" s="34"/>
      <c r="C177" s="35"/>
      <c r="D177" s="217" t="s">
        <v>164</v>
      </c>
      <c r="E177" s="35"/>
      <c r="F177" s="218" t="s">
        <v>411</v>
      </c>
      <c r="G177" s="35"/>
      <c r="H177" s="35"/>
      <c r="I177" s="140"/>
      <c r="J177" s="35"/>
      <c r="K177" s="35"/>
      <c r="L177" s="39"/>
      <c r="M177" s="219"/>
      <c r="N177" s="75"/>
      <c r="O177" s="75"/>
      <c r="P177" s="75"/>
      <c r="Q177" s="75"/>
      <c r="R177" s="75"/>
      <c r="S177" s="75"/>
      <c r="T177" s="76"/>
      <c r="AT177" s="13" t="s">
        <v>164</v>
      </c>
      <c r="AU177" s="13" t="s">
        <v>74</v>
      </c>
    </row>
    <row r="178" s="1" customFormat="1" ht="22.5" customHeight="1">
      <c r="B178" s="34"/>
      <c r="C178" s="220" t="s">
        <v>349</v>
      </c>
      <c r="D178" s="220" t="s">
        <v>344</v>
      </c>
      <c r="E178" s="221" t="s">
        <v>414</v>
      </c>
      <c r="F178" s="222" t="s">
        <v>415</v>
      </c>
      <c r="G178" s="223" t="s">
        <v>160</v>
      </c>
      <c r="H178" s="224">
        <v>4</v>
      </c>
      <c r="I178" s="225"/>
      <c r="J178" s="226">
        <f>ROUND(I178*H178,2)</f>
        <v>0</v>
      </c>
      <c r="K178" s="222" t="s">
        <v>161</v>
      </c>
      <c r="L178" s="227"/>
      <c r="M178" s="228" t="s">
        <v>1</v>
      </c>
      <c r="N178" s="229" t="s">
        <v>38</v>
      </c>
      <c r="O178" s="75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AR178" s="13" t="s">
        <v>347</v>
      </c>
      <c r="AT178" s="13" t="s">
        <v>344</v>
      </c>
      <c r="AU178" s="13" t="s">
        <v>74</v>
      </c>
      <c r="AY178" s="13" t="s">
        <v>156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3" t="s">
        <v>74</v>
      </c>
      <c r="BK178" s="216">
        <f>ROUND(I178*H178,2)</f>
        <v>0</v>
      </c>
      <c r="BL178" s="13" t="s">
        <v>347</v>
      </c>
      <c r="BM178" s="13" t="s">
        <v>740</v>
      </c>
    </row>
    <row r="179" s="1" customFormat="1">
      <c r="B179" s="34"/>
      <c r="C179" s="35"/>
      <c r="D179" s="217" t="s">
        <v>164</v>
      </c>
      <c r="E179" s="35"/>
      <c r="F179" s="218" t="s">
        <v>415</v>
      </c>
      <c r="G179" s="35"/>
      <c r="H179" s="35"/>
      <c r="I179" s="140"/>
      <c r="J179" s="35"/>
      <c r="K179" s="35"/>
      <c r="L179" s="39"/>
      <c r="M179" s="219"/>
      <c r="N179" s="75"/>
      <c r="O179" s="75"/>
      <c r="P179" s="75"/>
      <c r="Q179" s="75"/>
      <c r="R179" s="75"/>
      <c r="S179" s="75"/>
      <c r="T179" s="76"/>
      <c r="AT179" s="13" t="s">
        <v>164</v>
      </c>
      <c r="AU179" s="13" t="s">
        <v>74</v>
      </c>
    </row>
    <row r="180" s="1" customFormat="1" ht="22.5" customHeight="1">
      <c r="B180" s="34"/>
      <c r="C180" s="220" t="s">
        <v>353</v>
      </c>
      <c r="D180" s="220" t="s">
        <v>344</v>
      </c>
      <c r="E180" s="221" t="s">
        <v>418</v>
      </c>
      <c r="F180" s="222" t="s">
        <v>419</v>
      </c>
      <c r="G180" s="223" t="s">
        <v>160</v>
      </c>
      <c r="H180" s="224">
        <v>2</v>
      </c>
      <c r="I180" s="225"/>
      <c r="J180" s="226">
        <f>ROUND(I180*H180,2)</f>
        <v>0</v>
      </c>
      <c r="K180" s="222" t="s">
        <v>161</v>
      </c>
      <c r="L180" s="227"/>
      <c r="M180" s="228" t="s">
        <v>1</v>
      </c>
      <c r="N180" s="229" t="s">
        <v>38</v>
      </c>
      <c r="O180" s="75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AR180" s="13" t="s">
        <v>347</v>
      </c>
      <c r="AT180" s="13" t="s">
        <v>344</v>
      </c>
      <c r="AU180" s="13" t="s">
        <v>74</v>
      </c>
      <c r="AY180" s="13" t="s">
        <v>156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3" t="s">
        <v>74</v>
      </c>
      <c r="BK180" s="216">
        <f>ROUND(I180*H180,2)</f>
        <v>0</v>
      </c>
      <c r="BL180" s="13" t="s">
        <v>347</v>
      </c>
      <c r="BM180" s="13" t="s">
        <v>741</v>
      </c>
    </row>
    <row r="181" s="1" customFormat="1">
      <c r="B181" s="34"/>
      <c r="C181" s="35"/>
      <c r="D181" s="217" t="s">
        <v>164</v>
      </c>
      <c r="E181" s="35"/>
      <c r="F181" s="218" t="s">
        <v>419</v>
      </c>
      <c r="G181" s="35"/>
      <c r="H181" s="35"/>
      <c r="I181" s="140"/>
      <c r="J181" s="35"/>
      <c r="K181" s="35"/>
      <c r="L181" s="39"/>
      <c r="M181" s="219"/>
      <c r="N181" s="75"/>
      <c r="O181" s="75"/>
      <c r="P181" s="75"/>
      <c r="Q181" s="75"/>
      <c r="R181" s="75"/>
      <c r="S181" s="75"/>
      <c r="T181" s="76"/>
      <c r="AT181" s="13" t="s">
        <v>164</v>
      </c>
      <c r="AU181" s="13" t="s">
        <v>74</v>
      </c>
    </row>
    <row r="182" s="1" customFormat="1" ht="22.5" customHeight="1">
      <c r="B182" s="34"/>
      <c r="C182" s="220" t="s">
        <v>357</v>
      </c>
      <c r="D182" s="220" t="s">
        <v>344</v>
      </c>
      <c r="E182" s="221" t="s">
        <v>426</v>
      </c>
      <c r="F182" s="222" t="s">
        <v>427</v>
      </c>
      <c r="G182" s="223" t="s">
        <v>160</v>
      </c>
      <c r="H182" s="224">
        <v>10</v>
      </c>
      <c r="I182" s="225"/>
      <c r="J182" s="226">
        <f>ROUND(I182*H182,2)</f>
        <v>0</v>
      </c>
      <c r="K182" s="222" t="s">
        <v>161</v>
      </c>
      <c r="L182" s="227"/>
      <c r="M182" s="228" t="s">
        <v>1</v>
      </c>
      <c r="N182" s="229" t="s">
        <v>38</v>
      </c>
      <c r="O182" s="75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AR182" s="13" t="s">
        <v>347</v>
      </c>
      <c r="AT182" s="13" t="s">
        <v>344</v>
      </c>
      <c r="AU182" s="13" t="s">
        <v>74</v>
      </c>
      <c r="AY182" s="13" t="s">
        <v>156</v>
      </c>
      <c r="BE182" s="216">
        <f>IF(N182="základní",J182,0)</f>
        <v>0</v>
      </c>
      <c r="BF182" s="216">
        <f>IF(N182="snížená",J182,0)</f>
        <v>0</v>
      </c>
      <c r="BG182" s="216">
        <f>IF(N182="zákl. přenesená",J182,0)</f>
        <v>0</v>
      </c>
      <c r="BH182" s="216">
        <f>IF(N182="sníž. přenesená",J182,0)</f>
        <v>0</v>
      </c>
      <c r="BI182" s="216">
        <f>IF(N182="nulová",J182,0)</f>
        <v>0</v>
      </c>
      <c r="BJ182" s="13" t="s">
        <v>74</v>
      </c>
      <c r="BK182" s="216">
        <f>ROUND(I182*H182,2)</f>
        <v>0</v>
      </c>
      <c r="BL182" s="13" t="s">
        <v>347</v>
      </c>
      <c r="BM182" s="13" t="s">
        <v>742</v>
      </c>
    </row>
    <row r="183" s="1" customFormat="1">
      <c r="B183" s="34"/>
      <c r="C183" s="35"/>
      <c r="D183" s="217" t="s">
        <v>164</v>
      </c>
      <c r="E183" s="35"/>
      <c r="F183" s="218" t="s">
        <v>427</v>
      </c>
      <c r="G183" s="35"/>
      <c r="H183" s="35"/>
      <c r="I183" s="140"/>
      <c r="J183" s="35"/>
      <c r="K183" s="35"/>
      <c r="L183" s="39"/>
      <c r="M183" s="219"/>
      <c r="N183" s="75"/>
      <c r="O183" s="75"/>
      <c r="P183" s="75"/>
      <c r="Q183" s="75"/>
      <c r="R183" s="75"/>
      <c r="S183" s="75"/>
      <c r="T183" s="76"/>
      <c r="AT183" s="13" t="s">
        <v>164</v>
      </c>
      <c r="AU183" s="13" t="s">
        <v>74</v>
      </c>
    </row>
    <row r="184" s="1" customFormat="1" ht="22.5" customHeight="1">
      <c r="B184" s="34"/>
      <c r="C184" s="220" t="s">
        <v>361</v>
      </c>
      <c r="D184" s="220" t="s">
        <v>344</v>
      </c>
      <c r="E184" s="221" t="s">
        <v>430</v>
      </c>
      <c r="F184" s="222" t="s">
        <v>431</v>
      </c>
      <c r="G184" s="223" t="s">
        <v>160</v>
      </c>
      <c r="H184" s="224">
        <v>5</v>
      </c>
      <c r="I184" s="225"/>
      <c r="J184" s="226">
        <f>ROUND(I184*H184,2)</f>
        <v>0</v>
      </c>
      <c r="K184" s="222" t="s">
        <v>161</v>
      </c>
      <c r="L184" s="227"/>
      <c r="M184" s="228" t="s">
        <v>1</v>
      </c>
      <c r="N184" s="229" t="s">
        <v>38</v>
      </c>
      <c r="O184" s="75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AR184" s="13" t="s">
        <v>347</v>
      </c>
      <c r="AT184" s="13" t="s">
        <v>344</v>
      </c>
      <c r="AU184" s="13" t="s">
        <v>74</v>
      </c>
      <c r="AY184" s="13" t="s">
        <v>156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3" t="s">
        <v>74</v>
      </c>
      <c r="BK184" s="216">
        <f>ROUND(I184*H184,2)</f>
        <v>0</v>
      </c>
      <c r="BL184" s="13" t="s">
        <v>347</v>
      </c>
      <c r="BM184" s="13" t="s">
        <v>743</v>
      </c>
    </row>
    <row r="185" s="1" customFormat="1">
      <c r="B185" s="34"/>
      <c r="C185" s="35"/>
      <c r="D185" s="217" t="s">
        <v>164</v>
      </c>
      <c r="E185" s="35"/>
      <c r="F185" s="218" t="s">
        <v>431</v>
      </c>
      <c r="G185" s="35"/>
      <c r="H185" s="35"/>
      <c r="I185" s="140"/>
      <c r="J185" s="35"/>
      <c r="K185" s="35"/>
      <c r="L185" s="39"/>
      <c r="M185" s="219"/>
      <c r="N185" s="75"/>
      <c r="O185" s="75"/>
      <c r="P185" s="75"/>
      <c r="Q185" s="75"/>
      <c r="R185" s="75"/>
      <c r="S185" s="75"/>
      <c r="T185" s="76"/>
      <c r="AT185" s="13" t="s">
        <v>164</v>
      </c>
      <c r="AU185" s="13" t="s">
        <v>74</v>
      </c>
    </row>
    <row r="186" s="1" customFormat="1" ht="22.5" customHeight="1">
      <c r="B186" s="34"/>
      <c r="C186" s="205" t="s">
        <v>365</v>
      </c>
      <c r="D186" s="205" t="s">
        <v>157</v>
      </c>
      <c r="E186" s="206" t="s">
        <v>442</v>
      </c>
      <c r="F186" s="207" t="s">
        <v>443</v>
      </c>
      <c r="G186" s="208" t="s">
        <v>160</v>
      </c>
      <c r="H186" s="209">
        <v>1</v>
      </c>
      <c r="I186" s="210"/>
      <c r="J186" s="211">
        <f>ROUND(I186*H186,2)</f>
        <v>0</v>
      </c>
      <c r="K186" s="207" t="s">
        <v>161</v>
      </c>
      <c r="L186" s="39"/>
      <c r="M186" s="212" t="s">
        <v>1</v>
      </c>
      <c r="N186" s="213" t="s">
        <v>38</v>
      </c>
      <c r="O186" s="75"/>
      <c r="P186" s="214">
        <f>O186*H186</f>
        <v>0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AR186" s="13" t="s">
        <v>162</v>
      </c>
      <c r="AT186" s="13" t="s">
        <v>157</v>
      </c>
      <c r="AU186" s="13" t="s">
        <v>74</v>
      </c>
      <c r="AY186" s="13" t="s">
        <v>156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3" t="s">
        <v>74</v>
      </c>
      <c r="BK186" s="216">
        <f>ROUND(I186*H186,2)</f>
        <v>0</v>
      </c>
      <c r="BL186" s="13" t="s">
        <v>162</v>
      </c>
      <c r="BM186" s="13" t="s">
        <v>744</v>
      </c>
    </row>
    <row r="187" s="1" customFormat="1">
      <c r="B187" s="34"/>
      <c r="C187" s="35"/>
      <c r="D187" s="217" t="s">
        <v>164</v>
      </c>
      <c r="E187" s="35"/>
      <c r="F187" s="218" t="s">
        <v>445</v>
      </c>
      <c r="G187" s="35"/>
      <c r="H187" s="35"/>
      <c r="I187" s="140"/>
      <c r="J187" s="35"/>
      <c r="K187" s="35"/>
      <c r="L187" s="39"/>
      <c r="M187" s="219"/>
      <c r="N187" s="75"/>
      <c r="O187" s="75"/>
      <c r="P187" s="75"/>
      <c r="Q187" s="75"/>
      <c r="R187" s="75"/>
      <c r="S187" s="75"/>
      <c r="T187" s="76"/>
      <c r="AT187" s="13" t="s">
        <v>164</v>
      </c>
      <c r="AU187" s="13" t="s">
        <v>74</v>
      </c>
    </row>
    <row r="188" s="1" customFormat="1" ht="22.5" customHeight="1">
      <c r="B188" s="34"/>
      <c r="C188" s="205" t="s">
        <v>369</v>
      </c>
      <c r="D188" s="205" t="s">
        <v>157</v>
      </c>
      <c r="E188" s="206" t="s">
        <v>447</v>
      </c>
      <c r="F188" s="207" t="s">
        <v>448</v>
      </c>
      <c r="G188" s="208" t="s">
        <v>160</v>
      </c>
      <c r="H188" s="209">
        <v>2</v>
      </c>
      <c r="I188" s="210"/>
      <c r="J188" s="211">
        <f>ROUND(I188*H188,2)</f>
        <v>0</v>
      </c>
      <c r="K188" s="207" t="s">
        <v>161</v>
      </c>
      <c r="L188" s="39"/>
      <c r="M188" s="212" t="s">
        <v>1</v>
      </c>
      <c r="N188" s="213" t="s">
        <v>38</v>
      </c>
      <c r="O188" s="75"/>
      <c r="P188" s="214">
        <f>O188*H188</f>
        <v>0</v>
      </c>
      <c r="Q188" s="214">
        <v>0</v>
      </c>
      <c r="R188" s="214">
        <f>Q188*H188</f>
        <v>0</v>
      </c>
      <c r="S188" s="214">
        <v>0</v>
      </c>
      <c r="T188" s="215">
        <f>S188*H188</f>
        <v>0</v>
      </c>
      <c r="AR188" s="13" t="s">
        <v>162</v>
      </c>
      <c r="AT188" s="13" t="s">
        <v>157</v>
      </c>
      <c r="AU188" s="13" t="s">
        <v>74</v>
      </c>
      <c r="AY188" s="13" t="s">
        <v>156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3" t="s">
        <v>74</v>
      </c>
      <c r="BK188" s="216">
        <f>ROUND(I188*H188,2)</f>
        <v>0</v>
      </c>
      <c r="BL188" s="13" t="s">
        <v>162</v>
      </c>
      <c r="BM188" s="13" t="s">
        <v>745</v>
      </c>
    </row>
    <row r="189" s="1" customFormat="1">
      <c r="B189" s="34"/>
      <c r="C189" s="35"/>
      <c r="D189" s="217" t="s">
        <v>164</v>
      </c>
      <c r="E189" s="35"/>
      <c r="F189" s="218" t="s">
        <v>448</v>
      </c>
      <c r="G189" s="35"/>
      <c r="H189" s="35"/>
      <c r="I189" s="140"/>
      <c r="J189" s="35"/>
      <c r="K189" s="35"/>
      <c r="L189" s="39"/>
      <c r="M189" s="230"/>
      <c r="N189" s="231"/>
      <c r="O189" s="231"/>
      <c r="P189" s="231"/>
      <c r="Q189" s="231"/>
      <c r="R189" s="231"/>
      <c r="S189" s="231"/>
      <c r="T189" s="232"/>
      <c r="AT189" s="13" t="s">
        <v>164</v>
      </c>
      <c r="AU189" s="13" t="s">
        <v>74</v>
      </c>
    </row>
    <row r="190" s="1" customFormat="1" ht="6.96" customHeight="1">
      <c r="B190" s="53"/>
      <c r="C190" s="54"/>
      <c r="D190" s="54"/>
      <c r="E190" s="54"/>
      <c r="F190" s="54"/>
      <c r="G190" s="54"/>
      <c r="H190" s="54"/>
      <c r="I190" s="164"/>
      <c r="J190" s="54"/>
      <c r="K190" s="54"/>
      <c r="L190" s="39"/>
    </row>
  </sheetData>
  <sheetProtection sheet="1" autoFilter="0" formatColumns="0" formatRows="0" objects="1" scenarios="1" spinCount="100000" saltValue="0eQKrQ8xTFgeC7YvQeNqLPZfn6fBrkD6i/fynaOgzPk96MrQmWNo2r/UvHqWMc4OdKkqRxjmNj8FkRzNSu2DRA==" hashValue="yWDrAZp9WQtsGPMYB4AUa73zvvPz4RWCoJtqf2cE7hcaGsiP9HC5eV82gXuOvEsoK3s+Ti4jtUYOMfCZPnY5Rw==" algorithmName="SHA-512" password="CC35"/>
  <autoFilter ref="C91:K189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8:H78"/>
    <mergeCell ref="E82:H82"/>
    <mergeCell ref="E80:H80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3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123</v>
      </c>
    </row>
    <row r="3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6"/>
      <c r="AT3" s="13" t="s">
        <v>76</v>
      </c>
    </row>
    <row r="4" ht="24.96" customHeight="1">
      <c r="B4" s="16"/>
      <c r="D4" s="137" t="s">
        <v>127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38" t="s">
        <v>16</v>
      </c>
      <c r="L6" s="16"/>
    </row>
    <row r="7" ht="16.5" customHeight="1">
      <c r="B7" s="16"/>
      <c r="E7" s="139" t="str">
        <f>'Rekapitulace stavby'!K6</f>
        <v>Oprava TV v úseku Obrnice-Žatec</v>
      </c>
      <c r="F7" s="138"/>
      <c r="G7" s="138"/>
      <c r="H7" s="138"/>
      <c r="L7" s="16"/>
    </row>
    <row r="8">
      <c r="B8" s="16"/>
      <c r="D8" s="138" t="s">
        <v>128</v>
      </c>
      <c r="L8" s="16"/>
    </row>
    <row r="9" ht="16.5" customHeight="1">
      <c r="B9" s="16"/>
      <c r="E9" s="139" t="s">
        <v>129</v>
      </c>
      <c r="L9" s="16"/>
    </row>
    <row r="10" ht="12" customHeight="1">
      <c r="B10" s="16"/>
      <c r="D10" s="138" t="s">
        <v>130</v>
      </c>
      <c r="L10" s="16"/>
    </row>
    <row r="11" s="1" customFormat="1" ht="16.5" customHeight="1">
      <c r="B11" s="39"/>
      <c r="E11" s="138" t="s">
        <v>682</v>
      </c>
      <c r="F11" s="1"/>
      <c r="G11" s="1"/>
      <c r="H11" s="1"/>
      <c r="I11" s="140"/>
      <c r="L11" s="39"/>
    </row>
    <row r="12" s="1" customFormat="1" ht="12" customHeight="1">
      <c r="B12" s="39"/>
      <c r="D12" s="138" t="s">
        <v>132</v>
      </c>
      <c r="I12" s="140"/>
      <c r="L12" s="39"/>
    </row>
    <row r="13" s="1" customFormat="1" ht="36.96" customHeight="1">
      <c r="B13" s="39"/>
      <c r="E13" s="141" t="s">
        <v>746</v>
      </c>
      <c r="F13" s="1"/>
      <c r="G13" s="1"/>
      <c r="H13" s="1"/>
      <c r="I13" s="140"/>
      <c r="L13" s="39"/>
    </row>
    <row r="14" s="1" customFormat="1">
      <c r="B14" s="39"/>
      <c r="I14" s="140"/>
      <c r="L14" s="39"/>
    </row>
    <row r="15" s="1" customFormat="1" ht="12" customHeight="1">
      <c r="B15" s="39"/>
      <c r="D15" s="138" t="s">
        <v>18</v>
      </c>
      <c r="F15" s="13" t="s">
        <v>1</v>
      </c>
      <c r="I15" s="142" t="s">
        <v>19</v>
      </c>
      <c r="J15" s="13" t="s">
        <v>1</v>
      </c>
      <c r="L15" s="39"/>
    </row>
    <row r="16" s="1" customFormat="1" ht="12" customHeight="1">
      <c r="B16" s="39"/>
      <c r="D16" s="138" t="s">
        <v>20</v>
      </c>
      <c r="F16" s="13" t="s">
        <v>21</v>
      </c>
      <c r="I16" s="142" t="s">
        <v>22</v>
      </c>
      <c r="J16" s="143" t="str">
        <f>'Rekapitulace stavby'!AN8</f>
        <v>11. 3. 2019</v>
      </c>
      <c r="L16" s="39"/>
    </row>
    <row r="17" s="1" customFormat="1" ht="10.8" customHeight="1">
      <c r="B17" s="39"/>
      <c r="I17" s="140"/>
      <c r="L17" s="39"/>
    </row>
    <row r="18" s="1" customFormat="1" ht="12" customHeight="1">
      <c r="B18" s="39"/>
      <c r="D18" s="138" t="s">
        <v>24</v>
      </c>
      <c r="I18" s="142" t="s">
        <v>25</v>
      </c>
      <c r="J18" s="13" t="str">
        <f>IF('Rekapitulace stavby'!AN10="","",'Rekapitulace stavby'!AN10)</f>
        <v/>
      </c>
      <c r="L18" s="39"/>
    </row>
    <row r="19" s="1" customFormat="1" ht="18" customHeight="1">
      <c r="B19" s="39"/>
      <c r="E19" s="13" t="str">
        <f>IF('Rekapitulace stavby'!E11="","",'Rekapitulace stavby'!E11)</f>
        <v xml:space="preserve"> </v>
      </c>
      <c r="I19" s="142" t="s">
        <v>26</v>
      </c>
      <c r="J19" s="13" t="str">
        <f>IF('Rekapitulace stavby'!AN11="","",'Rekapitulace stavby'!AN11)</f>
        <v/>
      </c>
      <c r="L19" s="39"/>
    </row>
    <row r="20" s="1" customFormat="1" ht="6.96" customHeight="1">
      <c r="B20" s="39"/>
      <c r="I20" s="140"/>
      <c r="L20" s="39"/>
    </row>
    <row r="21" s="1" customFormat="1" ht="12" customHeight="1">
      <c r="B21" s="39"/>
      <c r="D21" s="138" t="s">
        <v>27</v>
      </c>
      <c r="I21" s="142" t="s">
        <v>25</v>
      </c>
      <c r="J21" s="29" t="str">
        <f>'Rekapitulace stavby'!AN13</f>
        <v>Vyplň údaj</v>
      </c>
      <c r="L21" s="39"/>
    </row>
    <row r="22" s="1" customFormat="1" ht="18" customHeight="1">
      <c r="B22" s="39"/>
      <c r="E22" s="29" t="str">
        <f>'Rekapitulace stavby'!E14</f>
        <v>Vyplň údaj</v>
      </c>
      <c r="F22" s="13"/>
      <c r="G22" s="13"/>
      <c r="H22" s="13"/>
      <c r="I22" s="142" t="s">
        <v>26</v>
      </c>
      <c r="J22" s="29" t="str">
        <f>'Rekapitulace stavby'!AN14</f>
        <v>Vyplň údaj</v>
      </c>
      <c r="L22" s="39"/>
    </row>
    <row r="23" s="1" customFormat="1" ht="6.96" customHeight="1">
      <c r="B23" s="39"/>
      <c r="I23" s="140"/>
      <c r="L23" s="39"/>
    </row>
    <row r="24" s="1" customFormat="1" ht="12" customHeight="1">
      <c r="B24" s="39"/>
      <c r="D24" s="138" t="s">
        <v>29</v>
      </c>
      <c r="I24" s="142" t="s">
        <v>25</v>
      </c>
      <c r="J24" s="13" t="str">
        <f>IF('Rekapitulace stavby'!AN16="","",'Rekapitulace stavby'!AN16)</f>
        <v/>
      </c>
      <c r="L24" s="39"/>
    </row>
    <row r="25" s="1" customFormat="1" ht="18" customHeight="1">
      <c r="B25" s="39"/>
      <c r="E25" s="13" t="str">
        <f>IF('Rekapitulace stavby'!E17="","",'Rekapitulace stavby'!E17)</f>
        <v xml:space="preserve"> </v>
      </c>
      <c r="I25" s="142" t="s">
        <v>26</v>
      </c>
      <c r="J25" s="13" t="str">
        <f>IF('Rekapitulace stavby'!AN17="","",'Rekapitulace stavby'!AN17)</f>
        <v/>
      </c>
      <c r="L25" s="39"/>
    </row>
    <row r="26" s="1" customFormat="1" ht="6.96" customHeight="1">
      <c r="B26" s="39"/>
      <c r="I26" s="140"/>
      <c r="L26" s="39"/>
    </row>
    <row r="27" s="1" customFormat="1" ht="12" customHeight="1">
      <c r="B27" s="39"/>
      <c r="D27" s="138" t="s">
        <v>31</v>
      </c>
      <c r="I27" s="142" t="s">
        <v>25</v>
      </c>
      <c r="J27" s="13" t="str">
        <f>IF('Rekapitulace stavby'!AN19="","",'Rekapitulace stavby'!AN19)</f>
        <v/>
      </c>
      <c r="L27" s="39"/>
    </row>
    <row r="28" s="1" customFormat="1" ht="18" customHeight="1">
      <c r="B28" s="39"/>
      <c r="E28" s="13" t="str">
        <f>IF('Rekapitulace stavby'!E20="","",'Rekapitulace stavby'!E20)</f>
        <v xml:space="preserve"> </v>
      </c>
      <c r="I28" s="142" t="s">
        <v>26</v>
      </c>
      <c r="J28" s="13" t="str">
        <f>IF('Rekapitulace stavby'!AN20="","",'Rekapitulace stavby'!AN20)</f>
        <v/>
      </c>
      <c r="L28" s="39"/>
    </row>
    <row r="29" s="1" customFormat="1" ht="6.96" customHeight="1">
      <c r="B29" s="39"/>
      <c r="I29" s="140"/>
      <c r="L29" s="39"/>
    </row>
    <row r="30" s="1" customFormat="1" ht="12" customHeight="1">
      <c r="B30" s="39"/>
      <c r="D30" s="138" t="s">
        <v>32</v>
      </c>
      <c r="I30" s="140"/>
      <c r="L30" s="39"/>
    </row>
    <row r="31" s="7" customFormat="1" ht="16.5" customHeight="1">
      <c r="B31" s="144"/>
      <c r="E31" s="145" t="s">
        <v>1</v>
      </c>
      <c r="F31" s="145"/>
      <c r="G31" s="145"/>
      <c r="H31" s="145"/>
      <c r="I31" s="146"/>
      <c r="L31" s="144"/>
    </row>
    <row r="32" s="1" customFormat="1" ht="6.96" customHeight="1">
      <c r="B32" s="39"/>
      <c r="I32" s="140"/>
      <c r="L32" s="39"/>
    </row>
    <row r="33" s="1" customFormat="1" ht="6.96" customHeight="1">
      <c r="B33" s="39"/>
      <c r="D33" s="67"/>
      <c r="E33" s="67"/>
      <c r="F33" s="67"/>
      <c r="G33" s="67"/>
      <c r="H33" s="67"/>
      <c r="I33" s="147"/>
      <c r="J33" s="67"/>
      <c r="K33" s="67"/>
      <c r="L33" s="39"/>
    </row>
    <row r="34" s="1" customFormat="1" ht="25.44" customHeight="1">
      <c r="B34" s="39"/>
      <c r="D34" s="148" t="s">
        <v>33</v>
      </c>
      <c r="I34" s="140"/>
      <c r="J34" s="149">
        <f>ROUND(J94, 2)</f>
        <v>0</v>
      </c>
      <c r="L34" s="39"/>
    </row>
    <row r="35" s="1" customFormat="1" ht="6.96" customHeight="1">
      <c r="B35" s="39"/>
      <c r="D35" s="67"/>
      <c r="E35" s="67"/>
      <c r="F35" s="67"/>
      <c r="G35" s="67"/>
      <c r="H35" s="67"/>
      <c r="I35" s="147"/>
      <c r="J35" s="67"/>
      <c r="K35" s="67"/>
      <c r="L35" s="39"/>
    </row>
    <row r="36" s="1" customFormat="1" ht="14.4" customHeight="1">
      <c r="B36" s="39"/>
      <c r="F36" s="150" t="s">
        <v>35</v>
      </c>
      <c r="I36" s="151" t="s">
        <v>34</v>
      </c>
      <c r="J36" s="150" t="s">
        <v>36</v>
      </c>
      <c r="L36" s="39"/>
    </row>
    <row r="37" s="1" customFormat="1" ht="14.4" customHeight="1">
      <c r="B37" s="39"/>
      <c r="D37" s="138" t="s">
        <v>37</v>
      </c>
      <c r="E37" s="138" t="s">
        <v>38</v>
      </c>
      <c r="F37" s="152">
        <f>ROUND((SUM(BE94:BE103)),  2)</f>
        <v>0</v>
      </c>
      <c r="I37" s="153">
        <v>0.20999999999999999</v>
      </c>
      <c r="J37" s="152">
        <f>ROUND(((SUM(BE94:BE103))*I37),  2)</f>
        <v>0</v>
      </c>
      <c r="L37" s="39"/>
    </row>
    <row r="38" s="1" customFormat="1" ht="14.4" customHeight="1">
      <c r="B38" s="39"/>
      <c r="E38" s="138" t="s">
        <v>39</v>
      </c>
      <c r="F38" s="152">
        <f>ROUND((SUM(BF94:BF103)),  2)</f>
        <v>0</v>
      </c>
      <c r="I38" s="153">
        <v>0.14999999999999999</v>
      </c>
      <c r="J38" s="152">
        <f>ROUND(((SUM(BF94:BF103))*I38),  2)</f>
        <v>0</v>
      </c>
      <c r="L38" s="39"/>
    </row>
    <row r="39" hidden="1" s="1" customFormat="1" ht="14.4" customHeight="1">
      <c r="B39" s="39"/>
      <c r="E39" s="138" t="s">
        <v>40</v>
      </c>
      <c r="F39" s="152">
        <f>ROUND((SUM(BG94:BG103)),  2)</f>
        <v>0</v>
      </c>
      <c r="I39" s="153">
        <v>0.20999999999999999</v>
      </c>
      <c r="J39" s="152">
        <f>0</f>
        <v>0</v>
      </c>
      <c r="L39" s="39"/>
    </row>
    <row r="40" hidden="1" s="1" customFormat="1" ht="14.4" customHeight="1">
      <c r="B40" s="39"/>
      <c r="E40" s="138" t="s">
        <v>41</v>
      </c>
      <c r="F40" s="152">
        <f>ROUND((SUM(BH94:BH103)),  2)</f>
        <v>0</v>
      </c>
      <c r="I40" s="153">
        <v>0.14999999999999999</v>
      </c>
      <c r="J40" s="152">
        <f>0</f>
        <v>0</v>
      </c>
      <c r="L40" s="39"/>
    </row>
    <row r="41" hidden="1" s="1" customFormat="1" ht="14.4" customHeight="1">
      <c r="B41" s="39"/>
      <c r="E41" s="138" t="s">
        <v>42</v>
      </c>
      <c r="F41" s="152">
        <f>ROUND((SUM(BI94:BI103)),  2)</f>
        <v>0</v>
      </c>
      <c r="I41" s="153">
        <v>0</v>
      </c>
      <c r="J41" s="152">
        <f>0</f>
        <v>0</v>
      </c>
      <c r="L41" s="39"/>
    </row>
    <row r="42" s="1" customFormat="1" ht="6.96" customHeight="1">
      <c r="B42" s="39"/>
      <c r="I42" s="140"/>
      <c r="L42" s="39"/>
    </row>
    <row r="43" s="1" customFormat="1" ht="25.44" customHeight="1">
      <c r="B43" s="39"/>
      <c r="C43" s="154"/>
      <c r="D43" s="155" t="s">
        <v>43</v>
      </c>
      <c r="E43" s="156"/>
      <c r="F43" s="156"/>
      <c r="G43" s="157" t="s">
        <v>44</v>
      </c>
      <c r="H43" s="158" t="s">
        <v>45</v>
      </c>
      <c r="I43" s="159"/>
      <c r="J43" s="160">
        <f>SUM(J34:J41)</f>
        <v>0</v>
      </c>
      <c r="K43" s="161"/>
      <c r="L43" s="39"/>
    </row>
    <row r="44" s="1" customFormat="1" ht="14.4" customHeight="1">
      <c r="B44" s="162"/>
      <c r="C44" s="163"/>
      <c r="D44" s="163"/>
      <c r="E44" s="163"/>
      <c r="F44" s="163"/>
      <c r="G44" s="163"/>
      <c r="H44" s="163"/>
      <c r="I44" s="164"/>
      <c r="J44" s="163"/>
      <c r="K44" s="163"/>
      <c r="L44" s="39"/>
    </row>
    <row r="48" s="1" customFormat="1" ht="6.96" customHeight="1">
      <c r="B48" s="165"/>
      <c r="C48" s="166"/>
      <c r="D48" s="166"/>
      <c r="E48" s="166"/>
      <c r="F48" s="166"/>
      <c r="G48" s="166"/>
      <c r="H48" s="166"/>
      <c r="I48" s="167"/>
      <c r="J48" s="166"/>
      <c r="K48" s="166"/>
      <c r="L48" s="39"/>
    </row>
    <row r="49" s="1" customFormat="1" ht="24.96" customHeight="1">
      <c r="B49" s="34"/>
      <c r="C49" s="19" t="s">
        <v>134</v>
      </c>
      <c r="D49" s="35"/>
      <c r="E49" s="35"/>
      <c r="F49" s="35"/>
      <c r="G49" s="35"/>
      <c r="H49" s="35"/>
      <c r="I49" s="140"/>
      <c r="J49" s="35"/>
      <c r="K49" s="35"/>
      <c r="L49" s="39"/>
    </row>
    <row r="50" s="1" customFormat="1" ht="6.96" customHeight="1">
      <c r="B50" s="34"/>
      <c r="C50" s="35"/>
      <c r="D50" s="35"/>
      <c r="E50" s="35"/>
      <c r="F50" s="35"/>
      <c r="G50" s="35"/>
      <c r="H50" s="35"/>
      <c r="I50" s="140"/>
      <c r="J50" s="35"/>
      <c r="K50" s="35"/>
      <c r="L50" s="39"/>
    </row>
    <row r="51" s="1" customFormat="1" ht="12" customHeight="1">
      <c r="B51" s="34"/>
      <c r="C51" s="28" t="s">
        <v>16</v>
      </c>
      <c r="D51" s="35"/>
      <c r="E51" s="35"/>
      <c r="F51" s="35"/>
      <c r="G51" s="35"/>
      <c r="H51" s="35"/>
      <c r="I51" s="140"/>
      <c r="J51" s="35"/>
      <c r="K51" s="35"/>
      <c r="L51" s="39"/>
    </row>
    <row r="52" s="1" customFormat="1" ht="16.5" customHeight="1">
      <c r="B52" s="34"/>
      <c r="C52" s="35"/>
      <c r="D52" s="35"/>
      <c r="E52" s="168" t="str">
        <f>E7</f>
        <v>Oprava TV v úseku Obrnice-Žatec</v>
      </c>
      <c r="F52" s="28"/>
      <c r="G52" s="28"/>
      <c r="H52" s="28"/>
      <c r="I52" s="140"/>
      <c r="J52" s="35"/>
      <c r="K52" s="35"/>
      <c r="L52" s="39"/>
    </row>
    <row r="53" ht="12" customHeight="1">
      <c r="B53" s="17"/>
      <c r="C53" s="28" t="s">
        <v>128</v>
      </c>
      <c r="D53" s="18"/>
      <c r="E53" s="18"/>
      <c r="F53" s="18"/>
      <c r="G53" s="18"/>
      <c r="H53" s="18"/>
      <c r="I53" s="133"/>
      <c r="J53" s="18"/>
      <c r="K53" s="18"/>
      <c r="L53" s="16"/>
    </row>
    <row r="54" ht="16.5" customHeight="1">
      <c r="B54" s="17"/>
      <c r="C54" s="18"/>
      <c r="D54" s="18"/>
      <c r="E54" s="168" t="s">
        <v>129</v>
      </c>
      <c r="F54" s="18"/>
      <c r="G54" s="18"/>
      <c r="H54" s="18"/>
      <c r="I54" s="133"/>
      <c r="J54" s="18"/>
      <c r="K54" s="18"/>
      <c r="L54" s="16"/>
    </row>
    <row r="55" ht="12" customHeight="1">
      <c r="B55" s="17"/>
      <c r="C55" s="28" t="s">
        <v>130</v>
      </c>
      <c r="D55" s="18"/>
      <c r="E55" s="18"/>
      <c r="F55" s="18"/>
      <c r="G55" s="18"/>
      <c r="H55" s="18"/>
      <c r="I55" s="133"/>
      <c r="J55" s="18"/>
      <c r="K55" s="18"/>
      <c r="L55" s="16"/>
    </row>
    <row r="56" s="1" customFormat="1" ht="16.5" customHeight="1">
      <c r="B56" s="34"/>
      <c r="C56" s="35"/>
      <c r="D56" s="35"/>
      <c r="E56" s="28" t="s">
        <v>682</v>
      </c>
      <c r="F56" s="35"/>
      <c r="G56" s="35"/>
      <c r="H56" s="35"/>
      <c r="I56" s="140"/>
      <c r="J56" s="35"/>
      <c r="K56" s="35"/>
      <c r="L56" s="39"/>
    </row>
    <row r="57" s="1" customFormat="1" ht="12" customHeight="1">
      <c r="B57" s="34"/>
      <c r="C57" s="28" t="s">
        <v>132</v>
      </c>
      <c r="D57" s="35"/>
      <c r="E57" s="35"/>
      <c r="F57" s="35"/>
      <c r="G57" s="35"/>
      <c r="H57" s="35"/>
      <c r="I57" s="140"/>
      <c r="J57" s="35"/>
      <c r="K57" s="35"/>
      <c r="L57" s="39"/>
    </row>
    <row r="58" s="1" customFormat="1" ht="16.5" customHeight="1">
      <c r="B58" s="34"/>
      <c r="C58" s="35"/>
      <c r="D58" s="35"/>
      <c r="E58" s="60" t="str">
        <f>E13</f>
        <v>SO 1.7.2 - ÚRS</v>
      </c>
      <c r="F58" s="35"/>
      <c r="G58" s="35"/>
      <c r="H58" s="35"/>
      <c r="I58" s="140"/>
      <c r="J58" s="35"/>
      <c r="K58" s="35"/>
      <c r="L58" s="39"/>
    </row>
    <row r="59" s="1" customFormat="1" ht="6.96" customHeight="1">
      <c r="B59" s="34"/>
      <c r="C59" s="35"/>
      <c r="D59" s="35"/>
      <c r="E59" s="35"/>
      <c r="F59" s="35"/>
      <c r="G59" s="35"/>
      <c r="H59" s="35"/>
      <c r="I59" s="140"/>
      <c r="J59" s="35"/>
      <c r="K59" s="35"/>
      <c r="L59" s="39"/>
    </row>
    <row r="60" s="1" customFormat="1" ht="12" customHeight="1">
      <c r="B60" s="34"/>
      <c r="C60" s="28" t="s">
        <v>20</v>
      </c>
      <c r="D60" s="35"/>
      <c r="E60" s="35"/>
      <c r="F60" s="23" t="str">
        <f>F16</f>
        <v xml:space="preserve"> </v>
      </c>
      <c r="G60" s="35"/>
      <c r="H60" s="35"/>
      <c r="I60" s="142" t="s">
        <v>22</v>
      </c>
      <c r="J60" s="63" t="str">
        <f>IF(J16="","",J16)</f>
        <v>11. 3. 2019</v>
      </c>
      <c r="K60" s="35"/>
      <c r="L60" s="39"/>
    </row>
    <row r="61" s="1" customFormat="1" ht="6.96" customHeight="1">
      <c r="B61" s="34"/>
      <c r="C61" s="35"/>
      <c r="D61" s="35"/>
      <c r="E61" s="35"/>
      <c r="F61" s="35"/>
      <c r="G61" s="35"/>
      <c r="H61" s="35"/>
      <c r="I61" s="140"/>
      <c r="J61" s="35"/>
      <c r="K61" s="35"/>
      <c r="L61" s="39"/>
    </row>
    <row r="62" s="1" customFormat="1" ht="13.65" customHeight="1">
      <c r="B62" s="34"/>
      <c r="C62" s="28" t="s">
        <v>24</v>
      </c>
      <c r="D62" s="35"/>
      <c r="E62" s="35"/>
      <c r="F62" s="23" t="str">
        <f>E19</f>
        <v xml:space="preserve"> </v>
      </c>
      <c r="G62" s="35"/>
      <c r="H62" s="35"/>
      <c r="I62" s="142" t="s">
        <v>29</v>
      </c>
      <c r="J62" s="32" t="str">
        <f>E25</f>
        <v xml:space="preserve"> </v>
      </c>
      <c r="K62" s="35"/>
      <c r="L62" s="39"/>
    </row>
    <row r="63" s="1" customFormat="1" ht="13.65" customHeight="1">
      <c r="B63" s="34"/>
      <c r="C63" s="28" t="s">
        <v>27</v>
      </c>
      <c r="D63" s="35"/>
      <c r="E63" s="35"/>
      <c r="F63" s="23" t="str">
        <f>IF(E22="","",E22)</f>
        <v>Vyplň údaj</v>
      </c>
      <c r="G63" s="35"/>
      <c r="H63" s="35"/>
      <c r="I63" s="142" t="s">
        <v>31</v>
      </c>
      <c r="J63" s="32" t="str">
        <f>E28</f>
        <v xml:space="preserve"> </v>
      </c>
      <c r="K63" s="35"/>
      <c r="L63" s="39"/>
    </row>
    <row r="64" s="1" customFormat="1" ht="10.32" customHeight="1">
      <c r="B64" s="34"/>
      <c r="C64" s="35"/>
      <c r="D64" s="35"/>
      <c r="E64" s="35"/>
      <c r="F64" s="35"/>
      <c r="G64" s="35"/>
      <c r="H64" s="35"/>
      <c r="I64" s="140"/>
      <c r="J64" s="35"/>
      <c r="K64" s="35"/>
      <c r="L64" s="39"/>
    </row>
    <row r="65" s="1" customFormat="1" ht="29.28" customHeight="1">
      <c r="B65" s="34"/>
      <c r="C65" s="169" t="s">
        <v>135</v>
      </c>
      <c r="D65" s="170"/>
      <c r="E65" s="170"/>
      <c r="F65" s="170"/>
      <c r="G65" s="170"/>
      <c r="H65" s="170"/>
      <c r="I65" s="171"/>
      <c r="J65" s="172" t="s">
        <v>136</v>
      </c>
      <c r="K65" s="170"/>
      <c r="L65" s="39"/>
    </row>
    <row r="66" s="1" customFormat="1" ht="10.32" customHeight="1">
      <c r="B66" s="34"/>
      <c r="C66" s="35"/>
      <c r="D66" s="35"/>
      <c r="E66" s="35"/>
      <c r="F66" s="35"/>
      <c r="G66" s="35"/>
      <c r="H66" s="35"/>
      <c r="I66" s="140"/>
      <c r="J66" s="35"/>
      <c r="K66" s="35"/>
      <c r="L66" s="39"/>
    </row>
    <row r="67" s="1" customFormat="1" ht="22.8" customHeight="1">
      <c r="B67" s="34"/>
      <c r="C67" s="173" t="s">
        <v>137</v>
      </c>
      <c r="D67" s="35"/>
      <c r="E67" s="35"/>
      <c r="F67" s="35"/>
      <c r="G67" s="35"/>
      <c r="H67" s="35"/>
      <c r="I67" s="140"/>
      <c r="J67" s="94">
        <f>J94</f>
        <v>0</v>
      </c>
      <c r="K67" s="35"/>
      <c r="L67" s="39"/>
      <c r="AU67" s="13" t="s">
        <v>138</v>
      </c>
    </row>
    <row r="68" s="8" customFormat="1" ht="24.96" customHeight="1">
      <c r="B68" s="174"/>
      <c r="C68" s="175"/>
      <c r="D68" s="176" t="s">
        <v>451</v>
      </c>
      <c r="E68" s="177"/>
      <c r="F68" s="177"/>
      <c r="G68" s="177"/>
      <c r="H68" s="177"/>
      <c r="I68" s="178"/>
      <c r="J68" s="179">
        <f>J95</f>
        <v>0</v>
      </c>
      <c r="K68" s="175"/>
      <c r="L68" s="180"/>
    </row>
    <row r="69" s="11" customFormat="1" ht="19.92" customHeight="1">
      <c r="B69" s="233"/>
      <c r="C69" s="117"/>
      <c r="D69" s="234" t="s">
        <v>452</v>
      </c>
      <c r="E69" s="235"/>
      <c r="F69" s="235"/>
      <c r="G69" s="235"/>
      <c r="H69" s="235"/>
      <c r="I69" s="236"/>
      <c r="J69" s="237">
        <f>J96</f>
        <v>0</v>
      </c>
      <c r="K69" s="117"/>
      <c r="L69" s="238"/>
    </row>
    <row r="70" s="11" customFormat="1" ht="19.92" customHeight="1">
      <c r="B70" s="233"/>
      <c r="C70" s="117"/>
      <c r="D70" s="234" t="s">
        <v>453</v>
      </c>
      <c r="E70" s="235"/>
      <c r="F70" s="235"/>
      <c r="G70" s="235"/>
      <c r="H70" s="235"/>
      <c r="I70" s="236"/>
      <c r="J70" s="237">
        <f>J99</f>
        <v>0</v>
      </c>
      <c r="K70" s="117"/>
      <c r="L70" s="238"/>
    </row>
    <row r="71" s="1" customFormat="1" ht="21.84" customHeight="1">
      <c r="B71" s="34"/>
      <c r="C71" s="35"/>
      <c r="D71" s="35"/>
      <c r="E71" s="35"/>
      <c r="F71" s="35"/>
      <c r="G71" s="35"/>
      <c r="H71" s="35"/>
      <c r="I71" s="140"/>
      <c r="J71" s="35"/>
      <c r="K71" s="35"/>
      <c r="L71" s="39"/>
    </row>
    <row r="72" s="1" customFormat="1" ht="6.96" customHeight="1">
      <c r="B72" s="53"/>
      <c r="C72" s="54"/>
      <c r="D72" s="54"/>
      <c r="E72" s="54"/>
      <c r="F72" s="54"/>
      <c r="G72" s="54"/>
      <c r="H72" s="54"/>
      <c r="I72" s="164"/>
      <c r="J72" s="54"/>
      <c r="K72" s="54"/>
      <c r="L72" s="39"/>
    </row>
    <row r="76" s="1" customFormat="1" ht="6.96" customHeight="1">
      <c r="B76" s="55"/>
      <c r="C76" s="56"/>
      <c r="D76" s="56"/>
      <c r="E76" s="56"/>
      <c r="F76" s="56"/>
      <c r="G76" s="56"/>
      <c r="H76" s="56"/>
      <c r="I76" s="167"/>
      <c r="J76" s="56"/>
      <c r="K76" s="56"/>
      <c r="L76" s="39"/>
    </row>
    <row r="77" s="1" customFormat="1" ht="24.96" customHeight="1">
      <c r="B77" s="34"/>
      <c r="C77" s="19" t="s">
        <v>140</v>
      </c>
      <c r="D77" s="35"/>
      <c r="E77" s="35"/>
      <c r="F77" s="35"/>
      <c r="G77" s="35"/>
      <c r="H77" s="35"/>
      <c r="I77" s="140"/>
      <c r="J77" s="35"/>
      <c r="K77" s="35"/>
      <c r="L77" s="39"/>
    </row>
    <row r="78" s="1" customFormat="1" ht="6.96" customHeight="1">
      <c r="B78" s="34"/>
      <c r="C78" s="35"/>
      <c r="D78" s="35"/>
      <c r="E78" s="35"/>
      <c r="F78" s="35"/>
      <c r="G78" s="35"/>
      <c r="H78" s="35"/>
      <c r="I78" s="140"/>
      <c r="J78" s="35"/>
      <c r="K78" s="35"/>
      <c r="L78" s="39"/>
    </row>
    <row r="79" s="1" customFormat="1" ht="12" customHeight="1">
      <c r="B79" s="34"/>
      <c r="C79" s="28" t="s">
        <v>16</v>
      </c>
      <c r="D79" s="35"/>
      <c r="E79" s="35"/>
      <c r="F79" s="35"/>
      <c r="G79" s="35"/>
      <c r="H79" s="35"/>
      <c r="I79" s="140"/>
      <c r="J79" s="35"/>
      <c r="K79" s="35"/>
      <c r="L79" s="39"/>
    </row>
    <row r="80" s="1" customFormat="1" ht="16.5" customHeight="1">
      <c r="B80" s="34"/>
      <c r="C80" s="35"/>
      <c r="D80" s="35"/>
      <c r="E80" s="168" t="str">
        <f>E7</f>
        <v>Oprava TV v úseku Obrnice-Žatec</v>
      </c>
      <c r="F80" s="28"/>
      <c r="G80" s="28"/>
      <c r="H80" s="28"/>
      <c r="I80" s="140"/>
      <c r="J80" s="35"/>
      <c r="K80" s="35"/>
      <c r="L80" s="39"/>
    </row>
    <row r="81" ht="12" customHeight="1">
      <c r="B81" s="17"/>
      <c r="C81" s="28" t="s">
        <v>128</v>
      </c>
      <c r="D81" s="18"/>
      <c r="E81" s="18"/>
      <c r="F81" s="18"/>
      <c r="G81" s="18"/>
      <c r="H81" s="18"/>
      <c r="I81" s="133"/>
      <c r="J81" s="18"/>
      <c r="K81" s="18"/>
      <c r="L81" s="16"/>
    </row>
    <row r="82" ht="16.5" customHeight="1">
      <c r="B82" s="17"/>
      <c r="C82" s="18"/>
      <c r="D82" s="18"/>
      <c r="E82" s="168" t="s">
        <v>129</v>
      </c>
      <c r="F82" s="18"/>
      <c r="G82" s="18"/>
      <c r="H82" s="18"/>
      <c r="I82" s="133"/>
      <c r="J82" s="18"/>
      <c r="K82" s="18"/>
      <c r="L82" s="16"/>
    </row>
    <row r="83" ht="12" customHeight="1">
      <c r="B83" s="17"/>
      <c r="C83" s="28" t="s">
        <v>130</v>
      </c>
      <c r="D83" s="18"/>
      <c r="E83" s="18"/>
      <c r="F83" s="18"/>
      <c r="G83" s="18"/>
      <c r="H83" s="18"/>
      <c r="I83" s="133"/>
      <c r="J83" s="18"/>
      <c r="K83" s="18"/>
      <c r="L83" s="16"/>
    </row>
    <row r="84" s="1" customFormat="1" ht="16.5" customHeight="1">
      <c r="B84" s="34"/>
      <c r="C84" s="35"/>
      <c r="D84" s="35"/>
      <c r="E84" s="28" t="s">
        <v>682</v>
      </c>
      <c r="F84" s="35"/>
      <c r="G84" s="35"/>
      <c r="H84" s="35"/>
      <c r="I84" s="140"/>
      <c r="J84" s="35"/>
      <c r="K84" s="35"/>
      <c r="L84" s="39"/>
    </row>
    <row r="85" s="1" customFormat="1" ht="12" customHeight="1">
      <c r="B85" s="34"/>
      <c r="C85" s="28" t="s">
        <v>132</v>
      </c>
      <c r="D85" s="35"/>
      <c r="E85" s="35"/>
      <c r="F85" s="35"/>
      <c r="G85" s="35"/>
      <c r="H85" s="35"/>
      <c r="I85" s="140"/>
      <c r="J85" s="35"/>
      <c r="K85" s="35"/>
      <c r="L85" s="39"/>
    </row>
    <row r="86" s="1" customFormat="1" ht="16.5" customHeight="1">
      <c r="B86" s="34"/>
      <c r="C86" s="35"/>
      <c r="D86" s="35"/>
      <c r="E86" s="60" t="str">
        <f>E13</f>
        <v>SO 1.7.2 - ÚRS</v>
      </c>
      <c r="F86" s="35"/>
      <c r="G86" s="35"/>
      <c r="H86" s="35"/>
      <c r="I86" s="140"/>
      <c r="J86" s="35"/>
      <c r="K86" s="35"/>
      <c r="L86" s="39"/>
    </row>
    <row r="87" s="1" customFormat="1" ht="6.96" customHeight="1">
      <c r="B87" s="34"/>
      <c r="C87" s="35"/>
      <c r="D87" s="35"/>
      <c r="E87" s="35"/>
      <c r="F87" s="35"/>
      <c r="G87" s="35"/>
      <c r="H87" s="35"/>
      <c r="I87" s="140"/>
      <c r="J87" s="35"/>
      <c r="K87" s="35"/>
      <c r="L87" s="39"/>
    </row>
    <row r="88" s="1" customFormat="1" ht="12" customHeight="1">
      <c r="B88" s="34"/>
      <c r="C88" s="28" t="s">
        <v>20</v>
      </c>
      <c r="D88" s="35"/>
      <c r="E88" s="35"/>
      <c r="F88" s="23" t="str">
        <f>F16</f>
        <v xml:space="preserve"> </v>
      </c>
      <c r="G88" s="35"/>
      <c r="H88" s="35"/>
      <c r="I88" s="142" t="s">
        <v>22</v>
      </c>
      <c r="J88" s="63" t="str">
        <f>IF(J16="","",J16)</f>
        <v>11. 3. 2019</v>
      </c>
      <c r="K88" s="35"/>
      <c r="L88" s="39"/>
    </row>
    <row r="89" s="1" customFormat="1" ht="6.96" customHeight="1">
      <c r="B89" s="34"/>
      <c r="C89" s="35"/>
      <c r="D89" s="35"/>
      <c r="E89" s="35"/>
      <c r="F89" s="35"/>
      <c r="G89" s="35"/>
      <c r="H89" s="35"/>
      <c r="I89" s="140"/>
      <c r="J89" s="35"/>
      <c r="K89" s="35"/>
      <c r="L89" s="39"/>
    </row>
    <row r="90" s="1" customFormat="1" ht="13.65" customHeight="1">
      <c r="B90" s="34"/>
      <c r="C90" s="28" t="s">
        <v>24</v>
      </c>
      <c r="D90" s="35"/>
      <c r="E90" s="35"/>
      <c r="F90" s="23" t="str">
        <f>E19</f>
        <v xml:space="preserve"> </v>
      </c>
      <c r="G90" s="35"/>
      <c r="H90" s="35"/>
      <c r="I90" s="142" t="s">
        <v>29</v>
      </c>
      <c r="J90" s="32" t="str">
        <f>E25</f>
        <v xml:space="preserve"> </v>
      </c>
      <c r="K90" s="35"/>
      <c r="L90" s="39"/>
    </row>
    <row r="91" s="1" customFormat="1" ht="13.65" customHeight="1">
      <c r="B91" s="34"/>
      <c r="C91" s="28" t="s">
        <v>27</v>
      </c>
      <c r="D91" s="35"/>
      <c r="E91" s="35"/>
      <c r="F91" s="23" t="str">
        <f>IF(E22="","",E22)</f>
        <v>Vyplň údaj</v>
      </c>
      <c r="G91" s="35"/>
      <c r="H91" s="35"/>
      <c r="I91" s="142" t="s">
        <v>31</v>
      </c>
      <c r="J91" s="32" t="str">
        <f>E28</f>
        <v xml:space="preserve"> </v>
      </c>
      <c r="K91" s="35"/>
      <c r="L91" s="39"/>
    </row>
    <row r="92" s="1" customFormat="1" ht="10.32" customHeight="1">
      <c r="B92" s="34"/>
      <c r="C92" s="35"/>
      <c r="D92" s="35"/>
      <c r="E92" s="35"/>
      <c r="F92" s="35"/>
      <c r="G92" s="35"/>
      <c r="H92" s="35"/>
      <c r="I92" s="140"/>
      <c r="J92" s="35"/>
      <c r="K92" s="35"/>
      <c r="L92" s="39"/>
    </row>
    <row r="93" s="9" customFormat="1" ht="29.28" customHeight="1">
      <c r="B93" s="181"/>
      <c r="C93" s="182" t="s">
        <v>141</v>
      </c>
      <c r="D93" s="183" t="s">
        <v>52</v>
      </c>
      <c r="E93" s="183" t="s">
        <v>48</v>
      </c>
      <c r="F93" s="183" t="s">
        <v>49</v>
      </c>
      <c r="G93" s="183" t="s">
        <v>142</v>
      </c>
      <c r="H93" s="183" t="s">
        <v>143</v>
      </c>
      <c r="I93" s="184" t="s">
        <v>144</v>
      </c>
      <c r="J93" s="183" t="s">
        <v>136</v>
      </c>
      <c r="K93" s="185" t="s">
        <v>145</v>
      </c>
      <c r="L93" s="186"/>
      <c r="M93" s="84" t="s">
        <v>1</v>
      </c>
      <c r="N93" s="85" t="s">
        <v>37</v>
      </c>
      <c r="O93" s="85" t="s">
        <v>146</v>
      </c>
      <c r="P93" s="85" t="s">
        <v>147</v>
      </c>
      <c r="Q93" s="85" t="s">
        <v>148</v>
      </c>
      <c r="R93" s="85" t="s">
        <v>149</v>
      </c>
      <c r="S93" s="85" t="s">
        <v>150</v>
      </c>
      <c r="T93" s="86" t="s">
        <v>151</v>
      </c>
    </row>
    <row r="94" s="1" customFormat="1" ht="22.8" customHeight="1">
      <c r="B94" s="34"/>
      <c r="C94" s="91" t="s">
        <v>152</v>
      </c>
      <c r="D94" s="35"/>
      <c r="E94" s="35"/>
      <c r="F94" s="35"/>
      <c r="G94" s="35"/>
      <c r="H94" s="35"/>
      <c r="I94" s="140"/>
      <c r="J94" s="187">
        <f>BK94</f>
        <v>0</v>
      </c>
      <c r="K94" s="35"/>
      <c r="L94" s="39"/>
      <c r="M94" s="87"/>
      <c r="N94" s="88"/>
      <c r="O94" s="88"/>
      <c r="P94" s="188">
        <f>P95</f>
        <v>0</v>
      </c>
      <c r="Q94" s="88"/>
      <c r="R94" s="188">
        <f>R95</f>
        <v>0</v>
      </c>
      <c r="S94" s="88"/>
      <c r="T94" s="189">
        <f>T95</f>
        <v>36</v>
      </c>
      <c r="AT94" s="13" t="s">
        <v>66</v>
      </c>
      <c r="AU94" s="13" t="s">
        <v>138</v>
      </c>
      <c r="BK94" s="190">
        <f>BK95</f>
        <v>0</v>
      </c>
    </row>
    <row r="95" s="10" customFormat="1" ht="25.92" customHeight="1">
      <c r="B95" s="191"/>
      <c r="C95" s="192"/>
      <c r="D95" s="193" t="s">
        <v>66</v>
      </c>
      <c r="E95" s="194" t="s">
        <v>454</v>
      </c>
      <c r="F95" s="194" t="s">
        <v>455</v>
      </c>
      <c r="G95" s="192"/>
      <c r="H95" s="192"/>
      <c r="I95" s="195"/>
      <c r="J95" s="196">
        <f>BK95</f>
        <v>0</v>
      </c>
      <c r="K95" s="192"/>
      <c r="L95" s="197"/>
      <c r="M95" s="198"/>
      <c r="N95" s="199"/>
      <c r="O95" s="199"/>
      <c r="P95" s="200">
        <f>P96+P99</f>
        <v>0</v>
      </c>
      <c r="Q95" s="199"/>
      <c r="R95" s="200">
        <f>R96+R99</f>
        <v>0</v>
      </c>
      <c r="S95" s="199"/>
      <c r="T95" s="201">
        <f>T96+T99</f>
        <v>36</v>
      </c>
      <c r="AR95" s="202" t="s">
        <v>74</v>
      </c>
      <c r="AT95" s="203" t="s">
        <v>66</v>
      </c>
      <c r="AU95" s="203" t="s">
        <v>67</v>
      </c>
      <c r="AY95" s="202" t="s">
        <v>156</v>
      </c>
      <c r="BK95" s="204">
        <f>BK96+BK99</f>
        <v>0</v>
      </c>
    </row>
    <row r="96" s="10" customFormat="1" ht="22.8" customHeight="1">
      <c r="B96" s="191"/>
      <c r="C96" s="192"/>
      <c r="D96" s="193" t="s">
        <v>66</v>
      </c>
      <c r="E96" s="239" t="s">
        <v>194</v>
      </c>
      <c r="F96" s="239" t="s">
        <v>456</v>
      </c>
      <c r="G96" s="192"/>
      <c r="H96" s="192"/>
      <c r="I96" s="195"/>
      <c r="J96" s="240">
        <f>BK96</f>
        <v>0</v>
      </c>
      <c r="K96" s="192"/>
      <c r="L96" s="197"/>
      <c r="M96" s="198"/>
      <c r="N96" s="199"/>
      <c r="O96" s="199"/>
      <c r="P96" s="200">
        <f>SUM(P97:P98)</f>
        <v>0</v>
      </c>
      <c r="Q96" s="199"/>
      <c r="R96" s="200">
        <f>SUM(R97:R98)</f>
        <v>0</v>
      </c>
      <c r="S96" s="199"/>
      <c r="T96" s="201">
        <f>SUM(T97:T98)</f>
        <v>36</v>
      </c>
      <c r="AR96" s="202" t="s">
        <v>74</v>
      </c>
      <c r="AT96" s="203" t="s">
        <v>66</v>
      </c>
      <c r="AU96" s="203" t="s">
        <v>74</v>
      </c>
      <c r="AY96" s="202" t="s">
        <v>156</v>
      </c>
      <c r="BK96" s="204">
        <f>SUM(BK97:BK98)</f>
        <v>0</v>
      </c>
    </row>
    <row r="97" s="1" customFormat="1" ht="16.5" customHeight="1">
      <c r="B97" s="34"/>
      <c r="C97" s="205" t="s">
        <v>74</v>
      </c>
      <c r="D97" s="205" t="s">
        <v>157</v>
      </c>
      <c r="E97" s="206" t="s">
        <v>457</v>
      </c>
      <c r="F97" s="207" t="s">
        <v>458</v>
      </c>
      <c r="G97" s="208" t="s">
        <v>168</v>
      </c>
      <c r="H97" s="209">
        <v>15</v>
      </c>
      <c r="I97" s="210"/>
      <c r="J97" s="211">
        <f>ROUND(I97*H97,2)</f>
        <v>0</v>
      </c>
      <c r="K97" s="207" t="s">
        <v>459</v>
      </c>
      <c r="L97" s="39"/>
      <c r="M97" s="212" t="s">
        <v>1</v>
      </c>
      <c r="N97" s="213" t="s">
        <v>38</v>
      </c>
      <c r="O97" s="75"/>
      <c r="P97" s="214">
        <f>O97*H97</f>
        <v>0</v>
      </c>
      <c r="Q97" s="214">
        <v>0</v>
      </c>
      <c r="R97" s="214">
        <f>Q97*H97</f>
        <v>0</v>
      </c>
      <c r="S97" s="214">
        <v>2.3999999999999999</v>
      </c>
      <c r="T97" s="215">
        <f>S97*H97</f>
        <v>36</v>
      </c>
      <c r="AR97" s="13" t="s">
        <v>155</v>
      </c>
      <c r="AT97" s="13" t="s">
        <v>157</v>
      </c>
      <c r="AU97" s="13" t="s">
        <v>76</v>
      </c>
      <c r="AY97" s="13" t="s">
        <v>156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3" t="s">
        <v>74</v>
      </c>
      <c r="BK97" s="216">
        <f>ROUND(I97*H97,2)</f>
        <v>0</v>
      </c>
      <c r="BL97" s="13" t="s">
        <v>155</v>
      </c>
      <c r="BM97" s="13" t="s">
        <v>747</v>
      </c>
    </row>
    <row r="98" s="1" customFormat="1">
      <c r="B98" s="34"/>
      <c r="C98" s="35"/>
      <c r="D98" s="217" t="s">
        <v>164</v>
      </c>
      <c r="E98" s="35"/>
      <c r="F98" s="218" t="s">
        <v>461</v>
      </c>
      <c r="G98" s="35"/>
      <c r="H98" s="35"/>
      <c r="I98" s="140"/>
      <c r="J98" s="35"/>
      <c r="K98" s="35"/>
      <c r="L98" s="39"/>
      <c r="M98" s="219"/>
      <c r="N98" s="75"/>
      <c r="O98" s="75"/>
      <c r="P98" s="75"/>
      <c r="Q98" s="75"/>
      <c r="R98" s="75"/>
      <c r="S98" s="75"/>
      <c r="T98" s="76"/>
      <c r="AT98" s="13" t="s">
        <v>164</v>
      </c>
      <c r="AU98" s="13" t="s">
        <v>76</v>
      </c>
    </row>
    <row r="99" s="10" customFormat="1" ht="22.8" customHeight="1">
      <c r="B99" s="191"/>
      <c r="C99" s="192"/>
      <c r="D99" s="193" t="s">
        <v>66</v>
      </c>
      <c r="E99" s="239" t="s">
        <v>462</v>
      </c>
      <c r="F99" s="239" t="s">
        <v>463</v>
      </c>
      <c r="G99" s="192"/>
      <c r="H99" s="192"/>
      <c r="I99" s="195"/>
      <c r="J99" s="240">
        <f>BK99</f>
        <v>0</v>
      </c>
      <c r="K99" s="192"/>
      <c r="L99" s="197"/>
      <c r="M99" s="198"/>
      <c r="N99" s="199"/>
      <c r="O99" s="199"/>
      <c r="P99" s="200">
        <f>SUM(P100:P103)</f>
        <v>0</v>
      </c>
      <c r="Q99" s="199"/>
      <c r="R99" s="200">
        <f>SUM(R100:R103)</f>
        <v>0</v>
      </c>
      <c r="S99" s="199"/>
      <c r="T99" s="201">
        <f>SUM(T100:T103)</f>
        <v>0</v>
      </c>
      <c r="AR99" s="202" t="s">
        <v>74</v>
      </c>
      <c r="AT99" s="203" t="s">
        <v>66</v>
      </c>
      <c r="AU99" s="203" t="s">
        <v>74</v>
      </c>
      <c r="AY99" s="202" t="s">
        <v>156</v>
      </c>
      <c r="BK99" s="204">
        <f>SUM(BK100:BK103)</f>
        <v>0</v>
      </c>
    </row>
    <row r="100" s="1" customFormat="1" ht="16.5" customHeight="1">
      <c r="B100" s="34"/>
      <c r="C100" s="205" t="s">
        <v>76</v>
      </c>
      <c r="D100" s="205" t="s">
        <v>157</v>
      </c>
      <c r="E100" s="206" t="s">
        <v>464</v>
      </c>
      <c r="F100" s="207" t="s">
        <v>465</v>
      </c>
      <c r="G100" s="208" t="s">
        <v>466</v>
      </c>
      <c r="H100" s="209">
        <v>80</v>
      </c>
      <c r="I100" s="210"/>
      <c r="J100" s="211">
        <f>ROUND(I100*H100,2)</f>
        <v>0</v>
      </c>
      <c r="K100" s="207" t="s">
        <v>459</v>
      </c>
      <c r="L100" s="39"/>
      <c r="M100" s="212" t="s">
        <v>1</v>
      </c>
      <c r="N100" s="213" t="s">
        <v>38</v>
      </c>
      <c r="O100" s="7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AR100" s="13" t="s">
        <v>155</v>
      </c>
      <c r="AT100" s="13" t="s">
        <v>157</v>
      </c>
      <c r="AU100" s="13" t="s">
        <v>76</v>
      </c>
      <c r="AY100" s="13" t="s">
        <v>156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3" t="s">
        <v>74</v>
      </c>
      <c r="BK100" s="216">
        <f>ROUND(I100*H100,2)</f>
        <v>0</v>
      </c>
      <c r="BL100" s="13" t="s">
        <v>155</v>
      </c>
      <c r="BM100" s="13" t="s">
        <v>748</v>
      </c>
    </row>
    <row r="101" s="1" customFormat="1">
      <c r="B101" s="34"/>
      <c r="C101" s="35"/>
      <c r="D101" s="217" t="s">
        <v>164</v>
      </c>
      <c r="E101" s="35"/>
      <c r="F101" s="218" t="s">
        <v>468</v>
      </c>
      <c r="G101" s="35"/>
      <c r="H101" s="35"/>
      <c r="I101" s="140"/>
      <c r="J101" s="35"/>
      <c r="K101" s="35"/>
      <c r="L101" s="39"/>
      <c r="M101" s="219"/>
      <c r="N101" s="75"/>
      <c r="O101" s="75"/>
      <c r="P101" s="75"/>
      <c r="Q101" s="75"/>
      <c r="R101" s="75"/>
      <c r="S101" s="75"/>
      <c r="T101" s="76"/>
      <c r="AT101" s="13" t="s">
        <v>164</v>
      </c>
      <c r="AU101" s="13" t="s">
        <v>76</v>
      </c>
    </row>
    <row r="102" s="1" customFormat="1" ht="16.5" customHeight="1">
      <c r="B102" s="34"/>
      <c r="C102" s="205" t="s">
        <v>84</v>
      </c>
      <c r="D102" s="205" t="s">
        <v>157</v>
      </c>
      <c r="E102" s="206" t="s">
        <v>469</v>
      </c>
      <c r="F102" s="207" t="s">
        <v>470</v>
      </c>
      <c r="G102" s="208" t="s">
        <v>466</v>
      </c>
      <c r="H102" s="209">
        <v>80</v>
      </c>
      <c r="I102" s="210"/>
      <c r="J102" s="211">
        <f>ROUND(I102*H102,2)</f>
        <v>0</v>
      </c>
      <c r="K102" s="207" t="s">
        <v>459</v>
      </c>
      <c r="L102" s="39"/>
      <c r="M102" s="212" t="s">
        <v>1</v>
      </c>
      <c r="N102" s="213" t="s">
        <v>38</v>
      </c>
      <c r="O102" s="7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AR102" s="13" t="s">
        <v>155</v>
      </c>
      <c r="AT102" s="13" t="s">
        <v>157</v>
      </c>
      <c r="AU102" s="13" t="s">
        <v>76</v>
      </c>
      <c r="AY102" s="13" t="s">
        <v>156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3" t="s">
        <v>74</v>
      </c>
      <c r="BK102" s="216">
        <f>ROUND(I102*H102,2)</f>
        <v>0</v>
      </c>
      <c r="BL102" s="13" t="s">
        <v>155</v>
      </c>
      <c r="BM102" s="13" t="s">
        <v>749</v>
      </c>
    </row>
    <row r="103" s="1" customFormat="1">
      <c r="B103" s="34"/>
      <c r="C103" s="35"/>
      <c r="D103" s="217" t="s">
        <v>164</v>
      </c>
      <c r="E103" s="35"/>
      <c r="F103" s="218" t="s">
        <v>472</v>
      </c>
      <c r="G103" s="35"/>
      <c r="H103" s="35"/>
      <c r="I103" s="140"/>
      <c r="J103" s="35"/>
      <c r="K103" s="35"/>
      <c r="L103" s="39"/>
      <c r="M103" s="230"/>
      <c r="N103" s="231"/>
      <c r="O103" s="231"/>
      <c r="P103" s="231"/>
      <c r="Q103" s="231"/>
      <c r="R103" s="231"/>
      <c r="S103" s="231"/>
      <c r="T103" s="232"/>
      <c r="AT103" s="13" t="s">
        <v>164</v>
      </c>
      <c r="AU103" s="13" t="s">
        <v>76</v>
      </c>
    </row>
    <row r="104" s="1" customFormat="1" ht="6.96" customHeight="1">
      <c r="B104" s="53"/>
      <c r="C104" s="54"/>
      <c r="D104" s="54"/>
      <c r="E104" s="54"/>
      <c r="F104" s="54"/>
      <c r="G104" s="54"/>
      <c r="H104" s="54"/>
      <c r="I104" s="164"/>
      <c r="J104" s="54"/>
      <c r="K104" s="54"/>
      <c r="L104" s="39"/>
    </row>
  </sheetData>
  <sheetProtection sheet="1" autoFilter="0" formatColumns="0" formatRows="0" objects="1" scenarios="1" spinCount="100000" saltValue="3/tu4uPkYvBaToD72uCrh/qA4GL7ObXQk61XSFGuMRhodG9SsMRft8t9MQpu0s6ExzQyoz/ASfo1UQY3KT4Dmg==" hashValue="YmooVuoBhVuDTNV8rxsbVcy+Rayfi15SKJKLid+od/IDXn94MV5ESnWfu99IHPD87mXTWAtdeh25nrZbk5Pnog==" algorithmName="SHA-512" password="CC35"/>
  <autoFilter ref="C93:K103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0:H80"/>
    <mergeCell ref="E84:H84"/>
    <mergeCell ref="E82:H82"/>
    <mergeCell ref="E86:H8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3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126</v>
      </c>
    </row>
    <row r="3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6"/>
      <c r="AT3" s="13" t="s">
        <v>76</v>
      </c>
    </row>
    <row r="4" ht="24.96" customHeight="1">
      <c r="B4" s="16"/>
      <c r="D4" s="137" t="s">
        <v>127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38" t="s">
        <v>16</v>
      </c>
      <c r="L6" s="16"/>
    </row>
    <row r="7" ht="16.5" customHeight="1">
      <c r="B7" s="16"/>
      <c r="E7" s="139" t="str">
        <f>'Rekapitulace stavby'!K6</f>
        <v>Oprava TV v úseku Obrnice-Žatec</v>
      </c>
      <c r="F7" s="138"/>
      <c r="G7" s="138"/>
      <c r="H7" s="138"/>
      <c r="L7" s="16"/>
    </row>
    <row r="8" ht="12" customHeight="1">
      <c r="B8" s="16"/>
      <c r="D8" s="138" t="s">
        <v>128</v>
      </c>
      <c r="L8" s="16"/>
    </row>
    <row r="9" s="1" customFormat="1" ht="16.5" customHeight="1">
      <c r="B9" s="39"/>
      <c r="E9" s="139" t="s">
        <v>129</v>
      </c>
      <c r="F9" s="1"/>
      <c r="G9" s="1"/>
      <c r="H9" s="1"/>
      <c r="I9" s="140"/>
      <c r="L9" s="39"/>
    </row>
    <row r="10" s="1" customFormat="1" ht="12" customHeight="1">
      <c r="B10" s="39"/>
      <c r="D10" s="138" t="s">
        <v>130</v>
      </c>
      <c r="I10" s="140"/>
      <c r="L10" s="39"/>
    </row>
    <row r="11" s="1" customFormat="1" ht="36.96" customHeight="1">
      <c r="B11" s="39"/>
      <c r="E11" s="141" t="s">
        <v>750</v>
      </c>
      <c r="F11" s="1"/>
      <c r="G11" s="1"/>
      <c r="H11" s="1"/>
      <c r="I11" s="140"/>
      <c r="L11" s="39"/>
    </row>
    <row r="12" s="1" customFormat="1">
      <c r="B12" s="39"/>
      <c r="I12" s="140"/>
      <c r="L12" s="39"/>
    </row>
    <row r="13" s="1" customFormat="1" ht="12" customHeight="1">
      <c r="B13" s="39"/>
      <c r="D13" s="138" t="s">
        <v>18</v>
      </c>
      <c r="F13" s="13" t="s">
        <v>1</v>
      </c>
      <c r="I13" s="142" t="s">
        <v>19</v>
      </c>
      <c r="J13" s="13" t="s">
        <v>1</v>
      </c>
      <c r="L13" s="39"/>
    </row>
    <row r="14" s="1" customFormat="1" ht="12" customHeight="1">
      <c r="B14" s="39"/>
      <c r="D14" s="138" t="s">
        <v>20</v>
      </c>
      <c r="F14" s="13" t="s">
        <v>21</v>
      </c>
      <c r="I14" s="142" t="s">
        <v>22</v>
      </c>
      <c r="J14" s="143" t="str">
        <f>'Rekapitulace stavby'!AN8</f>
        <v>11. 3. 2019</v>
      </c>
      <c r="L14" s="39"/>
    </row>
    <row r="15" s="1" customFormat="1" ht="10.8" customHeight="1">
      <c r="B15" s="39"/>
      <c r="I15" s="140"/>
      <c r="L15" s="39"/>
    </row>
    <row r="16" s="1" customFormat="1" ht="12" customHeight="1">
      <c r="B16" s="39"/>
      <c r="D16" s="138" t="s">
        <v>24</v>
      </c>
      <c r="I16" s="142" t="s">
        <v>25</v>
      </c>
      <c r="J16" s="13" t="str">
        <f>IF('Rekapitulace stavby'!AN10="","",'Rekapitulace stavby'!AN10)</f>
        <v/>
      </c>
      <c r="L16" s="39"/>
    </row>
    <row r="17" s="1" customFormat="1" ht="18" customHeight="1">
      <c r="B17" s="39"/>
      <c r="E17" s="13" t="str">
        <f>IF('Rekapitulace stavby'!E11="","",'Rekapitulace stavby'!E11)</f>
        <v xml:space="preserve"> </v>
      </c>
      <c r="I17" s="142" t="s">
        <v>26</v>
      </c>
      <c r="J17" s="13" t="str">
        <f>IF('Rekapitulace stavby'!AN11="","",'Rekapitulace stavby'!AN11)</f>
        <v/>
      </c>
      <c r="L17" s="39"/>
    </row>
    <row r="18" s="1" customFormat="1" ht="6.96" customHeight="1">
      <c r="B18" s="39"/>
      <c r="I18" s="140"/>
      <c r="L18" s="39"/>
    </row>
    <row r="19" s="1" customFormat="1" ht="12" customHeight="1">
      <c r="B19" s="39"/>
      <c r="D19" s="138" t="s">
        <v>27</v>
      </c>
      <c r="I19" s="142" t="s">
        <v>25</v>
      </c>
      <c r="J19" s="29" t="str">
        <f>'Rekapitulace stavby'!AN13</f>
        <v>Vyplň údaj</v>
      </c>
      <c r="L19" s="39"/>
    </row>
    <row r="20" s="1" customFormat="1" ht="18" customHeight="1">
      <c r="B20" s="39"/>
      <c r="E20" s="29" t="str">
        <f>'Rekapitulace stavby'!E14</f>
        <v>Vyplň údaj</v>
      </c>
      <c r="F20" s="13"/>
      <c r="G20" s="13"/>
      <c r="H20" s="13"/>
      <c r="I20" s="142" t="s">
        <v>26</v>
      </c>
      <c r="J20" s="29" t="str">
        <f>'Rekapitulace stavby'!AN14</f>
        <v>Vyplň údaj</v>
      </c>
      <c r="L20" s="39"/>
    </row>
    <row r="21" s="1" customFormat="1" ht="6.96" customHeight="1">
      <c r="B21" s="39"/>
      <c r="I21" s="140"/>
      <c r="L21" s="39"/>
    </row>
    <row r="22" s="1" customFormat="1" ht="12" customHeight="1">
      <c r="B22" s="39"/>
      <c r="D22" s="138" t="s">
        <v>29</v>
      </c>
      <c r="I22" s="142" t="s">
        <v>25</v>
      </c>
      <c r="J22" s="13" t="str">
        <f>IF('Rekapitulace stavby'!AN16="","",'Rekapitulace stavby'!AN16)</f>
        <v/>
      </c>
      <c r="L22" s="39"/>
    </row>
    <row r="23" s="1" customFormat="1" ht="18" customHeight="1">
      <c r="B23" s="39"/>
      <c r="E23" s="13" t="str">
        <f>IF('Rekapitulace stavby'!E17="","",'Rekapitulace stavby'!E17)</f>
        <v xml:space="preserve"> </v>
      </c>
      <c r="I23" s="142" t="s">
        <v>26</v>
      </c>
      <c r="J23" s="13" t="str">
        <f>IF('Rekapitulace stavby'!AN17="","",'Rekapitulace stavby'!AN17)</f>
        <v/>
      </c>
      <c r="L23" s="39"/>
    </row>
    <row r="24" s="1" customFormat="1" ht="6.96" customHeight="1">
      <c r="B24" s="39"/>
      <c r="I24" s="140"/>
      <c r="L24" s="39"/>
    </row>
    <row r="25" s="1" customFormat="1" ht="12" customHeight="1">
      <c r="B25" s="39"/>
      <c r="D25" s="138" t="s">
        <v>31</v>
      </c>
      <c r="I25" s="142" t="s">
        <v>25</v>
      </c>
      <c r="J25" s="13" t="str">
        <f>IF('Rekapitulace stavby'!AN19="","",'Rekapitulace stavby'!AN19)</f>
        <v/>
      </c>
      <c r="L25" s="39"/>
    </row>
    <row r="26" s="1" customFormat="1" ht="18" customHeight="1">
      <c r="B26" s="39"/>
      <c r="E26" s="13" t="str">
        <f>IF('Rekapitulace stavby'!E20="","",'Rekapitulace stavby'!E20)</f>
        <v xml:space="preserve"> </v>
      </c>
      <c r="I26" s="142" t="s">
        <v>26</v>
      </c>
      <c r="J26" s="13" t="str">
        <f>IF('Rekapitulace stavby'!AN20="","",'Rekapitulace stavby'!AN20)</f>
        <v/>
      </c>
      <c r="L26" s="39"/>
    </row>
    <row r="27" s="1" customFormat="1" ht="6.96" customHeight="1">
      <c r="B27" s="39"/>
      <c r="I27" s="140"/>
      <c r="L27" s="39"/>
    </row>
    <row r="28" s="1" customFormat="1" ht="12" customHeight="1">
      <c r="B28" s="39"/>
      <c r="D28" s="138" t="s">
        <v>32</v>
      </c>
      <c r="I28" s="140"/>
      <c r="L28" s="39"/>
    </row>
    <row r="29" s="7" customFormat="1" ht="16.5" customHeight="1">
      <c r="B29" s="144"/>
      <c r="E29" s="145" t="s">
        <v>1</v>
      </c>
      <c r="F29" s="145"/>
      <c r="G29" s="145"/>
      <c r="H29" s="145"/>
      <c r="I29" s="146"/>
      <c r="L29" s="144"/>
    </row>
    <row r="30" s="1" customFormat="1" ht="6.96" customHeight="1">
      <c r="B30" s="39"/>
      <c r="I30" s="140"/>
      <c r="L30" s="39"/>
    </row>
    <row r="31" s="1" customFormat="1" ht="6.96" customHeight="1">
      <c r="B31" s="39"/>
      <c r="D31" s="67"/>
      <c r="E31" s="67"/>
      <c r="F31" s="67"/>
      <c r="G31" s="67"/>
      <c r="H31" s="67"/>
      <c r="I31" s="147"/>
      <c r="J31" s="67"/>
      <c r="K31" s="67"/>
      <c r="L31" s="39"/>
    </row>
    <row r="32" s="1" customFormat="1" ht="25.44" customHeight="1">
      <c r="B32" s="39"/>
      <c r="D32" s="148" t="s">
        <v>33</v>
      </c>
      <c r="I32" s="140"/>
      <c r="J32" s="149">
        <f>ROUND(J86, 2)</f>
        <v>0</v>
      </c>
      <c r="L32" s="39"/>
    </row>
    <row r="33" s="1" customFormat="1" ht="6.96" customHeight="1">
      <c r="B33" s="39"/>
      <c r="D33" s="67"/>
      <c r="E33" s="67"/>
      <c r="F33" s="67"/>
      <c r="G33" s="67"/>
      <c r="H33" s="67"/>
      <c r="I33" s="147"/>
      <c r="J33" s="67"/>
      <c r="K33" s="67"/>
      <c r="L33" s="39"/>
    </row>
    <row r="34" s="1" customFormat="1" ht="14.4" customHeight="1">
      <c r="B34" s="39"/>
      <c r="F34" s="150" t="s">
        <v>35</v>
      </c>
      <c r="I34" s="151" t="s">
        <v>34</v>
      </c>
      <c r="J34" s="150" t="s">
        <v>36</v>
      </c>
      <c r="L34" s="39"/>
    </row>
    <row r="35" s="1" customFormat="1" ht="14.4" customHeight="1">
      <c r="B35" s="39"/>
      <c r="D35" s="138" t="s">
        <v>37</v>
      </c>
      <c r="E35" s="138" t="s">
        <v>38</v>
      </c>
      <c r="F35" s="152">
        <f>ROUND((SUM(BE86:BE105)),  2)</f>
        <v>0</v>
      </c>
      <c r="I35" s="153">
        <v>0.20999999999999999</v>
      </c>
      <c r="J35" s="152">
        <f>ROUND(((SUM(BE86:BE105))*I35),  2)</f>
        <v>0</v>
      </c>
      <c r="L35" s="39"/>
    </row>
    <row r="36" s="1" customFormat="1" ht="14.4" customHeight="1">
      <c r="B36" s="39"/>
      <c r="E36" s="138" t="s">
        <v>39</v>
      </c>
      <c r="F36" s="152">
        <f>ROUND((SUM(BF86:BF105)),  2)</f>
        <v>0</v>
      </c>
      <c r="I36" s="153">
        <v>0.14999999999999999</v>
      </c>
      <c r="J36" s="152">
        <f>ROUND(((SUM(BF86:BF105))*I36),  2)</f>
        <v>0</v>
      </c>
      <c r="L36" s="39"/>
    </row>
    <row r="37" hidden="1" s="1" customFormat="1" ht="14.4" customHeight="1">
      <c r="B37" s="39"/>
      <c r="E37" s="138" t="s">
        <v>40</v>
      </c>
      <c r="F37" s="152">
        <f>ROUND((SUM(BG86:BG105)),  2)</f>
        <v>0</v>
      </c>
      <c r="I37" s="153">
        <v>0.20999999999999999</v>
      </c>
      <c r="J37" s="152">
        <f>0</f>
        <v>0</v>
      </c>
      <c r="L37" s="39"/>
    </row>
    <row r="38" hidden="1" s="1" customFormat="1" ht="14.4" customHeight="1">
      <c r="B38" s="39"/>
      <c r="E38" s="138" t="s">
        <v>41</v>
      </c>
      <c r="F38" s="152">
        <f>ROUND((SUM(BH86:BH105)),  2)</f>
        <v>0</v>
      </c>
      <c r="I38" s="153">
        <v>0.14999999999999999</v>
      </c>
      <c r="J38" s="152">
        <f>0</f>
        <v>0</v>
      </c>
      <c r="L38" s="39"/>
    </row>
    <row r="39" hidden="1" s="1" customFormat="1" ht="14.4" customHeight="1">
      <c r="B39" s="39"/>
      <c r="E39" s="138" t="s">
        <v>42</v>
      </c>
      <c r="F39" s="152">
        <f>ROUND((SUM(BI86:BI105)),  2)</f>
        <v>0</v>
      </c>
      <c r="I39" s="153">
        <v>0</v>
      </c>
      <c r="J39" s="152">
        <f>0</f>
        <v>0</v>
      </c>
      <c r="L39" s="39"/>
    </row>
    <row r="40" s="1" customFormat="1" ht="6.96" customHeight="1">
      <c r="B40" s="39"/>
      <c r="I40" s="140"/>
      <c r="L40" s="39"/>
    </row>
    <row r="41" s="1" customFormat="1" ht="25.44" customHeight="1">
      <c r="B41" s="39"/>
      <c r="C41" s="154"/>
      <c r="D41" s="155" t="s">
        <v>43</v>
      </c>
      <c r="E41" s="156"/>
      <c r="F41" s="156"/>
      <c r="G41" s="157" t="s">
        <v>44</v>
      </c>
      <c r="H41" s="158" t="s">
        <v>45</v>
      </c>
      <c r="I41" s="159"/>
      <c r="J41" s="160">
        <f>SUM(J32:J39)</f>
        <v>0</v>
      </c>
      <c r="K41" s="161"/>
      <c r="L41" s="39"/>
    </row>
    <row r="42" s="1" customFormat="1" ht="14.4" customHeight="1">
      <c r="B42" s="162"/>
      <c r="C42" s="163"/>
      <c r="D42" s="163"/>
      <c r="E42" s="163"/>
      <c r="F42" s="163"/>
      <c r="G42" s="163"/>
      <c r="H42" s="163"/>
      <c r="I42" s="164"/>
      <c r="J42" s="163"/>
      <c r="K42" s="163"/>
      <c r="L42" s="39"/>
    </row>
    <row r="46" s="1" customFormat="1" ht="6.96" customHeight="1">
      <c r="B46" s="165"/>
      <c r="C46" s="166"/>
      <c r="D46" s="166"/>
      <c r="E46" s="166"/>
      <c r="F46" s="166"/>
      <c r="G46" s="166"/>
      <c r="H46" s="166"/>
      <c r="I46" s="167"/>
      <c r="J46" s="166"/>
      <c r="K46" s="166"/>
      <c r="L46" s="39"/>
    </row>
    <row r="47" s="1" customFormat="1" ht="24.96" customHeight="1">
      <c r="B47" s="34"/>
      <c r="C47" s="19" t="s">
        <v>134</v>
      </c>
      <c r="D47" s="35"/>
      <c r="E47" s="35"/>
      <c r="F47" s="35"/>
      <c r="G47" s="35"/>
      <c r="H47" s="35"/>
      <c r="I47" s="140"/>
      <c r="J47" s="35"/>
      <c r="K47" s="35"/>
      <c r="L47" s="39"/>
    </row>
    <row r="48" s="1" customFormat="1" ht="6.96" customHeight="1">
      <c r="B48" s="34"/>
      <c r="C48" s="35"/>
      <c r="D48" s="35"/>
      <c r="E48" s="35"/>
      <c r="F48" s="35"/>
      <c r="G48" s="35"/>
      <c r="H48" s="35"/>
      <c r="I48" s="140"/>
      <c r="J48" s="35"/>
      <c r="K48" s="35"/>
      <c r="L48" s="39"/>
    </row>
    <row r="49" s="1" customFormat="1" ht="12" customHeight="1">
      <c r="B49" s="34"/>
      <c r="C49" s="28" t="s">
        <v>16</v>
      </c>
      <c r="D49" s="35"/>
      <c r="E49" s="35"/>
      <c r="F49" s="35"/>
      <c r="G49" s="35"/>
      <c r="H49" s="35"/>
      <c r="I49" s="140"/>
      <c r="J49" s="35"/>
      <c r="K49" s="35"/>
      <c r="L49" s="39"/>
    </row>
    <row r="50" s="1" customFormat="1" ht="16.5" customHeight="1">
      <c r="B50" s="34"/>
      <c r="C50" s="35"/>
      <c r="D50" s="35"/>
      <c r="E50" s="168" t="str">
        <f>E7</f>
        <v>Oprava TV v úseku Obrnice-Žatec</v>
      </c>
      <c r="F50" s="28"/>
      <c r="G50" s="28"/>
      <c r="H50" s="28"/>
      <c r="I50" s="140"/>
      <c r="J50" s="35"/>
      <c r="K50" s="35"/>
      <c r="L50" s="39"/>
    </row>
    <row r="51" ht="12" customHeight="1">
      <c r="B51" s="17"/>
      <c r="C51" s="28" t="s">
        <v>128</v>
      </c>
      <c r="D51" s="18"/>
      <c r="E51" s="18"/>
      <c r="F51" s="18"/>
      <c r="G51" s="18"/>
      <c r="H51" s="18"/>
      <c r="I51" s="133"/>
      <c r="J51" s="18"/>
      <c r="K51" s="18"/>
      <c r="L51" s="16"/>
    </row>
    <row r="52" s="1" customFormat="1" ht="16.5" customHeight="1">
      <c r="B52" s="34"/>
      <c r="C52" s="35"/>
      <c r="D52" s="35"/>
      <c r="E52" s="168" t="s">
        <v>129</v>
      </c>
      <c r="F52" s="35"/>
      <c r="G52" s="35"/>
      <c r="H52" s="35"/>
      <c r="I52" s="140"/>
      <c r="J52" s="35"/>
      <c r="K52" s="35"/>
      <c r="L52" s="39"/>
    </row>
    <row r="53" s="1" customFormat="1" ht="12" customHeight="1">
      <c r="B53" s="34"/>
      <c r="C53" s="28" t="s">
        <v>130</v>
      </c>
      <c r="D53" s="35"/>
      <c r="E53" s="35"/>
      <c r="F53" s="35"/>
      <c r="G53" s="35"/>
      <c r="H53" s="35"/>
      <c r="I53" s="140"/>
      <c r="J53" s="35"/>
      <c r="K53" s="35"/>
      <c r="L53" s="39"/>
    </row>
    <row r="54" s="1" customFormat="1" ht="16.5" customHeight="1">
      <c r="B54" s="34"/>
      <c r="C54" s="35"/>
      <c r="D54" s="35"/>
      <c r="E54" s="60" t="str">
        <f>E11</f>
        <v>SO 2 - VRN</v>
      </c>
      <c r="F54" s="35"/>
      <c r="G54" s="35"/>
      <c r="H54" s="35"/>
      <c r="I54" s="140"/>
      <c r="J54" s="35"/>
      <c r="K54" s="35"/>
      <c r="L54" s="39"/>
    </row>
    <row r="55" s="1" customFormat="1" ht="6.96" customHeight="1">
      <c r="B55" s="34"/>
      <c r="C55" s="35"/>
      <c r="D55" s="35"/>
      <c r="E55" s="35"/>
      <c r="F55" s="35"/>
      <c r="G55" s="35"/>
      <c r="H55" s="35"/>
      <c r="I55" s="140"/>
      <c r="J55" s="35"/>
      <c r="K55" s="35"/>
      <c r="L55" s="39"/>
    </row>
    <row r="56" s="1" customFormat="1" ht="12" customHeight="1">
      <c r="B56" s="34"/>
      <c r="C56" s="28" t="s">
        <v>20</v>
      </c>
      <c r="D56" s="35"/>
      <c r="E56" s="35"/>
      <c r="F56" s="23" t="str">
        <f>F14</f>
        <v xml:space="preserve"> </v>
      </c>
      <c r="G56" s="35"/>
      <c r="H56" s="35"/>
      <c r="I56" s="142" t="s">
        <v>22</v>
      </c>
      <c r="J56" s="63" t="str">
        <f>IF(J14="","",J14)</f>
        <v>11. 3. 2019</v>
      </c>
      <c r="K56" s="35"/>
      <c r="L56" s="39"/>
    </row>
    <row r="57" s="1" customFormat="1" ht="6.96" customHeight="1">
      <c r="B57" s="34"/>
      <c r="C57" s="35"/>
      <c r="D57" s="35"/>
      <c r="E57" s="35"/>
      <c r="F57" s="35"/>
      <c r="G57" s="35"/>
      <c r="H57" s="35"/>
      <c r="I57" s="140"/>
      <c r="J57" s="35"/>
      <c r="K57" s="35"/>
      <c r="L57" s="39"/>
    </row>
    <row r="58" s="1" customFormat="1" ht="13.65" customHeight="1">
      <c r="B58" s="34"/>
      <c r="C58" s="28" t="s">
        <v>24</v>
      </c>
      <c r="D58" s="35"/>
      <c r="E58" s="35"/>
      <c r="F58" s="23" t="str">
        <f>E17</f>
        <v xml:space="preserve"> </v>
      </c>
      <c r="G58" s="35"/>
      <c r="H58" s="35"/>
      <c r="I58" s="142" t="s">
        <v>29</v>
      </c>
      <c r="J58" s="32" t="str">
        <f>E23</f>
        <v xml:space="preserve"> </v>
      </c>
      <c r="K58" s="35"/>
      <c r="L58" s="39"/>
    </row>
    <row r="59" s="1" customFormat="1" ht="13.65" customHeight="1">
      <c r="B59" s="34"/>
      <c r="C59" s="28" t="s">
        <v>27</v>
      </c>
      <c r="D59" s="35"/>
      <c r="E59" s="35"/>
      <c r="F59" s="23" t="str">
        <f>IF(E20="","",E20)</f>
        <v>Vyplň údaj</v>
      </c>
      <c r="G59" s="35"/>
      <c r="H59" s="35"/>
      <c r="I59" s="142" t="s">
        <v>31</v>
      </c>
      <c r="J59" s="32" t="str">
        <f>E26</f>
        <v xml:space="preserve"> </v>
      </c>
      <c r="K59" s="35"/>
      <c r="L59" s="39"/>
    </row>
    <row r="60" s="1" customFormat="1" ht="10.32" customHeight="1">
      <c r="B60" s="34"/>
      <c r="C60" s="35"/>
      <c r="D60" s="35"/>
      <c r="E60" s="35"/>
      <c r="F60" s="35"/>
      <c r="G60" s="35"/>
      <c r="H60" s="35"/>
      <c r="I60" s="140"/>
      <c r="J60" s="35"/>
      <c r="K60" s="35"/>
      <c r="L60" s="39"/>
    </row>
    <row r="61" s="1" customFormat="1" ht="29.28" customHeight="1">
      <c r="B61" s="34"/>
      <c r="C61" s="169" t="s">
        <v>135</v>
      </c>
      <c r="D61" s="170"/>
      <c r="E61" s="170"/>
      <c r="F61" s="170"/>
      <c r="G61" s="170"/>
      <c r="H61" s="170"/>
      <c r="I61" s="171"/>
      <c r="J61" s="172" t="s">
        <v>136</v>
      </c>
      <c r="K61" s="170"/>
      <c r="L61" s="39"/>
    </row>
    <row r="62" s="1" customFormat="1" ht="10.32" customHeight="1">
      <c r="B62" s="34"/>
      <c r="C62" s="35"/>
      <c r="D62" s="35"/>
      <c r="E62" s="35"/>
      <c r="F62" s="35"/>
      <c r="G62" s="35"/>
      <c r="H62" s="35"/>
      <c r="I62" s="140"/>
      <c r="J62" s="35"/>
      <c r="K62" s="35"/>
      <c r="L62" s="39"/>
    </row>
    <row r="63" s="1" customFormat="1" ht="22.8" customHeight="1">
      <c r="B63" s="34"/>
      <c r="C63" s="173" t="s">
        <v>137</v>
      </c>
      <c r="D63" s="35"/>
      <c r="E63" s="35"/>
      <c r="F63" s="35"/>
      <c r="G63" s="35"/>
      <c r="H63" s="35"/>
      <c r="I63" s="140"/>
      <c r="J63" s="94">
        <f>J86</f>
        <v>0</v>
      </c>
      <c r="K63" s="35"/>
      <c r="L63" s="39"/>
      <c r="AU63" s="13" t="s">
        <v>138</v>
      </c>
    </row>
    <row r="64" s="8" customFormat="1" ht="24.96" customHeight="1">
      <c r="B64" s="174"/>
      <c r="C64" s="175"/>
      <c r="D64" s="176" t="s">
        <v>751</v>
      </c>
      <c r="E64" s="177"/>
      <c r="F64" s="177"/>
      <c r="G64" s="177"/>
      <c r="H64" s="177"/>
      <c r="I64" s="178"/>
      <c r="J64" s="179">
        <f>J87</f>
        <v>0</v>
      </c>
      <c r="K64" s="175"/>
      <c r="L64" s="180"/>
    </row>
    <row r="65" s="1" customFormat="1" ht="21.84" customHeight="1">
      <c r="B65" s="34"/>
      <c r="C65" s="35"/>
      <c r="D65" s="35"/>
      <c r="E65" s="35"/>
      <c r="F65" s="35"/>
      <c r="G65" s="35"/>
      <c r="H65" s="35"/>
      <c r="I65" s="140"/>
      <c r="J65" s="35"/>
      <c r="K65" s="35"/>
      <c r="L65" s="39"/>
    </row>
    <row r="66" s="1" customFormat="1" ht="6.96" customHeight="1">
      <c r="B66" s="53"/>
      <c r="C66" s="54"/>
      <c r="D66" s="54"/>
      <c r="E66" s="54"/>
      <c r="F66" s="54"/>
      <c r="G66" s="54"/>
      <c r="H66" s="54"/>
      <c r="I66" s="164"/>
      <c r="J66" s="54"/>
      <c r="K66" s="54"/>
      <c r="L66" s="39"/>
    </row>
    <row r="70" s="1" customFormat="1" ht="6.96" customHeight="1">
      <c r="B70" s="55"/>
      <c r="C70" s="56"/>
      <c r="D70" s="56"/>
      <c r="E70" s="56"/>
      <c r="F70" s="56"/>
      <c r="G70" s="56"/>
      <c r="H70" s="56"/>
      <c r="I70" s="167"/>
      <c r="J70" s="56"/>
      <c r="K70" s="56"/>
      <c r="L70" s="39"/>
    </row>
    <row r="71" s="1" customFormat="1" ht="24.96" customHeight="1">
      <c r="B71" s="34"/>
      <c r="C71" s="19" t="s">
        <v>140</v>
      </c>
      <c r="D71" s="35"/>
      <c r="E71" s="35"/>
      <c r="F71" s="35"/>
      <c r="G71" s="35"/>
      <c r="H71" s="35"/>
      <c r="I71" s="140"/>
      <c r="J71" s="35"/>
      <c r="K71" s="35"/>
      <c r="L71" s="39"/>
    </row>
    <row r="72" s="1" customFormat="1" ht="6.96" customHeight="1">
      <c r="B72" s="34"/>
      <c r="C72" s="35"/>
      <c r="D72" s="35"/>
      <c r="E72" s="35"/>
      <c r="F72" s="35"/>
      <c r="G72" s="35"/>
      <c r="H72" s="35"/>
      <c r="I72" s="140"/>
      <c r="J72" s="35"/>
      <c r="K72" s="35"/>
      <c r="L72" s="39"/>
    </row>
    <row r="73" s="1" customFormat="1" ht="12" customHeight="1">
      <c r="B73" s="34"/>
      <c r="C73" s="28" t="s">
        <v>16</v>
      </c>
      <c r="D73" s="35"/>
      <c r="E73" s="35"/>
      <c r="F73" s="35"/>
      <c r="G73" s="35"/>
      <c r="H73" s="35"/>
      <c r="I73" s="140"/>
      <c r="J73" s="35"/>
      <c r="K73" s="35"/>
      <c r="L73" s="39"/>
    </row>
    <row r="74" s="1" customFormat="1" ht="16.5" customHeight="1">
      <c r="B74" s="34"/>
      <c r="C74" s="35"/>
      <c r="D74" s="35"/>
      <c r="E74" s="168" t="str">
        <f>E7</f>
        <v>Oprava TV v úseku Obrnice-Žatec</v>
      </c>
      <c r="F74" s="28"/>
      <c r="G74" s="28"/>
      <c r="H74" s="28"/>
      <c r="I74" s="140"/>
      <c r="J74" s="35"/>
      <c r="K74" s="35"/>
      <c r="L74" s="39"/>
    </row>
    <row r="75" ht="12" customHeight="1">
      <c r="B75" s="17"/>
      <c r="C75" s="28" t="s">
        <v>128</v>
      </c>
      <c r="D75" s="18"/>
      <c r="E75" s="18"/>
      <c r="F75" s="18"/>
      <c r="G75" s="18"/>
      <c r="H75" s="18"/>
      <c r="I75" s="133"/>
      <c r="J75" s="18"/>
      <c r="K75" s="18"/>
      <c r="L75" s="16"/>
    </row>
    <row r="76" s="1" customFormat="1" ht="16.5" customHeight="1">
      <c r="B76" s="34"/>
      <c r="C76" s="35"/>
      <c r="D76" s="35"/>
      <c r="E76" s="168" t="s">
        <v>129</v>
      </c>
      <c r="F76" s="35"/>
      <c r="G76" s="35"/>
      <c r="H76" s="35"/>
      <c r="I76" s="140"/>
      <c r="J76" s="35"/>
      <c r="K76" s="35"/>
      <c r="L76" s="39"/>
    </row>
    <row r="77" s="1" customFormat="1" ht="12" customHeight="1">
      <c r="B77" s="34"/>
      <c r="C77" s="28" t="s">
        <v>130</v>
      </c>
      <c r="D77" s="35"/>
      <c r="E77" s="35"/>
      <c r="F77" s="35"/>
      <c r="G77" s="35"/>
      <c r="H77" s="35"/>
      <c r="I77" s="140"/>
      <c r="J77" s="35"/>
      <c r="K77" s="35"/>
      <c r="L77" s="39"/>
    </row>
    <row r="78" s="1" customFormat="1" ht="16.5" customHeight="1">
      <c r="B78" s="34"/>
      <c r="C78" s="35"/>
      <c r="D78" s="35"/>
      <c r="E78" s="60" t="str">
        <f>E11</f>
        <v>SO 2 - VRN</v>
      </c>
      <c r="F78" s="35"/>
      <c r="G78" s="35"/>
      <c r="H78" s="35"/>
      <c r="I78" s="140"/>
      <c r="J78" s="35"/>
      <c r="K78" s="35"/>
      <c r="L78" s="39"/>
    </row>
    <row r="79" s="1" customFormat="1" ht="6.96" customHeight="1">
      <c r="B79" s="34"/>
      <c r="C79" s="35"/>
      <c r="D79" s="35"/>
      <c r="E79" s="35"/>
      <c r="F79" s="35"/>
      <c r="G79" s="35"/>
      <c r="H79" s="35"/>
      <c r="I79" s="140"/>
      <c r="J79" s="35"/>
      <c r="K79" s="35"/>
      <c r="L79" s="39"/>
    </row>
    <row r="80" s="1" customFormat="1" ht="12" customHeight="1">
      <c r="B80" s="34"/>
      <c r="C80" s="28" t="s">
        <v>20</v>
      </c>
      <c r="D80" s="35"/>
      <c r="E80" s="35"/>
      <c r="F80" s="23" t="str">
        <f>F14</f>
        <v xml:space="preserve"> </v>
      </c>
      <c r="G80" s="35"/>
      <c r="H80" s="35"/>
      <c r="I80" s="142" t="s">
        <v>22</v>
      </c>
      <c r="J80" s="63" t="str">
        <f>IF(J14="","",J14)</f>
        <v>11. 3. 2019</v>
      </c>
      <c r="K80" s="35"/>
      <c r="L80" s="39"/>
    </row>
    <row r="81" s="1" customFormat="1" ht="6.96" customHeight="1">
      <c r="B81" s="34"/>
      <c r="C81" s="35"/>
      <c r="D81" s="35"/>
      <c r="E81" s="35"/>
      <c r="F81" s="35"/>
      <c r="G81" s="35"/>
      <c r="H81" s="35"/>
      <c r="I81" s="140"/>
      <c r="J81" s="35"/>
      <c r="K81" s="35"/>
      <c r="L81" s="39"/>
    </row>
    <row r="82" s="1" customFormat="1" ht="13.65" customHeight="1">
      <c r="B82" s="34"/>
      <c r="C82" s="28" t="s">
        <v>24</v>
      </c>
      <c r="D82" s="35"/>
      <c r="E82" s="35"/>
      <c r="F82" s="23" t="str">
        <f>E17</f>
        <v xml:space="preserve"> </v>
      </c>
      <c r="G82" s="35"/>
      <c r="H82" s="35"/>
      <c r="I82" s="142" t="s">
        <v>29</v>
      </c>
      <c r="J82" s="32" t="str">
        <f>E23</f>
        <v xml:space="preserve"> </v>
      </c>
      <c r="K82" s="35"/>
      <c r="L82" s="39"/>
    </row>
    <row r="83" s="1" customFormat="1" ht="13.65" customHeight="1">
      <c r="B83" s="34"/>
      <c r="C83" s="28" t="s">
        <v>27</v>
      </c>
      <c r="D83" s="35"/>
      <c r="E83" s="35"/>
      <c r="F83" s="23" t="str">
        <f>IF(E20="","",E20)</f>
        <v>Vyplň údaj</v>
      </c>
      <c r="G83" s="35"/>
      <c r="H83" s="35"/>
      <c r="I83" s="142" t="s">
        <v>31</v>
      </c>
      <c r="J83" s="32" t="str">
        <f>E26</f>
        <v xml:space="preserve"> </v>
      </c>
      <c r="K83" s="35"/>
      <c r="L83" s="39"/>
    </row>
    <row r="84" s="1" customFormat="1" ht="10.32" customHeight="1">
      <c r="B84" s="34"/>
      <c r="C84" s="35"/>
      <c r="D84" s="35"/>
      <c r="E84" s="35"/>
      <c r="F84" s="35"/>
      <c r="G84" s="35"/>
      <c r="H84" s="35"/>
      <c r="I84" s="140"/>
      <c r="J84" s="35"/>
      <c r="K84" s="35"/>
      <c r="L84" s="39"/>
    </row>
    <row r="85" s="9" customFormat="1" ht="29.28" customHeight="1">
      <c r="B85" s="181"/>
      <c r="C85" s="182" t="s">
        <v>141</v>
      </c>
      <c r="D85" s="183" t="s">
        <v>52</v>
      </c>
      <c r="E85" s="183" t="s">
        <v>48</v>
      </c>
      <c r="F85" s="183" t="s">
        <v>49</v>
      </c>
      <c r="G85" s="183" t="s">
        <v>142</v>
      </c>
      <c r="H85" s="183" t="s">
        <v>143</v>
      </c>
      <c r="I85" s="184" t="s">
        <v>144</v>
      </c>
      <c r="J85" s="183" t="s">
        <v>136</v>
      </c>
      <c r="K85" s="185" t="s">
        <v>145</v>
      </c>
      <c r="L85" s="186"/>
      <c r="M85" s="84" t="s">
        <v>1</v>
      </c>
      <c r="N85" s="85" t="s">
        <v>37</v>
      </c>
      <c r="O85" s="85" t="s">
        <v>146</v>
      </c>
      <c r="P85" s="85" t="s">
        <v>147</v>
      </c>
      <c r="Q85" s="85" t="s">
        <v>148</v>
      </c>
      <c r="R85" s="85" t="s">
        <v>149</v>
      </c>
      <c r="S85" s="85" t="s">
        <v>150</v>
      </c>
      <c r="T85" s="86" t="s">
        <v>151</v>
      </c>
    </row>
    <row r="86" s="1" customFormat="1" ht="22.8" customHeight="1">
      <c r="B86" s="34"/>
      <c r="C86" s="91" t="s">
        <v>152</v>
      </c>
      <c r="D86" s="35"/>
      <c r="E86" s="35"/>
      <c r="F86" s="35"/>
      <c r="G86" s="35"/>
      <c r="H86" s="35"/>
      <c r="I86" s="140"/>
      <c r="J86" s="187">
        <f>BK86</f>
        <v>0</v>
      </c>
      <c r="K86" s="35"/>
      <c r="L86" s="39"/>
      <c r="M86" s="87"/>
      <c r="N86" s="88"/>
      <c r="O86" s="88"/>
      <c r="P86" s="188">
        <f>P87</f>
        <v>0</v>
      </c>
      <c r="Q86" s="88"/>
      <c r="R86" s="188">
        <f>R87</f>
        <v>0</v>
      </c>
      <c r="S86" s="88"/>
      <c r="T86" s="189">
        <f>T87</f>
        <v>0</v>
      </c>
      <c r="AT86" s="13" t="s">
        <v>66</v>
      </c>
      <c r="AU86" s="13" t="s">
        <v>138</v>
      </c>
      <c r="BK86" s="190">
        <f>BK87</f>
        <v>0</v>
      </c>
    </row>
    <row r="87" s="10" customFormat="1" ht="25.92" customHeight="1">
      <c r="B87" s="191"/>
      <c r="C87" s="192"/>
      <c r="D87" s="193" t="s">
        <v>66</v>
      </c>
      <c r="E87" s="194" t="s">
        <v>125</v>
      </c>
      <c r="F87" s="194" t="s">
        <v>752</v>
      </c>
      <c r="G87" s="192"/>
      <c r="H87" s="192"/>
      <c r="I87" s="195"/>
      <c r="J87" s="196">
        <f>BK87</f>
        <v>0</v>
      </c>
      <c r="K87" s="192"/>
      <c r="L87" s="197"/>
      <c r="M87" s="198"/>
      <c r="N87" s="199"/>
      <c r="O87" s="199"/>
      <c r="P87" s="200">
        <f>SUM(P88:P105)</f>
        <v>0</v>
      </c>
      <c r="Q87" s="199"/>
      <c r="R87" s="200">
        <f>SUM(R88:R105)</f>
        <v>0</v>
      </c>
      <c r="S87" s="199"/>
      <c r="T87" s="201">
        <f>SUM(T88:T105)</f>
        <v>0</v>
      </c>
      <c r="AR87" s="202" t="s">
        <v>178</v>
      </c>
      <c r="AT87" s="203" t="s">
        <v>66</v>
      </c>
      <c r="AU87" s="203" t="s">
        <v>67</v>
      </c>
      <c r="AY87" s="202" t="s">
        <v>156</v>
      </c>
      <c r="BK87" s="204">
        <f>SUM(BK88:BK105)</f>
        <v>0</v>
      </c>
    </row>
    <row r="88" s="1" customFormat="1" ht="22.5" customHeight="1">
      <c r="B88" s="34"/>
      <c r="C88" s="205" t="s">
        <v>74</v>
      </c>
      <c r="D88" s="205" t="s">
        <v>157</v>
      </c>
      <c r="E88" s="206" t="s">
        <v>753</v>
      </c>
      <c r="F88" s="207" t="s">
        <v>754</v>
      </c>
      <c r="G88" s="208" t="s">
        <v>755</v>
      </c>
      <c r="H88" s="242"/>
      <c r="I88" s="210"/>
      <c r="J88" s="211">
        <f>ROUND(I88*H88,2)</f>
        <v>0</v>
      </c>
      <c r="K88" s="207" t="s">
        <v>161</v>
      </c>
      <c r="L88" s="39"/>
      <c r="M88" s="212" t="s">
        <v>1</v>
      </c>
      <c r="N88" s="213" t="s">
        <v>38</v>
      </c>
      <c r="O88" s="7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AR88" s="13" t="s">
        <v>155</v>
      </c>
      <c r="AT88" s="13" t="s">
        <v>157</v>
      </c>
      <c r="AU88" s="13" t="s">
        <v>74</v>
      </c>
      <c r="AY88" s="13" t="s">
        <v>156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3" t="s">
        <v>74</v>
      </c>
      <c r="BK88" s="216">
        <f>ROUND(I88*H88,2)</f>
        <v>0</v>
      </c>
      <c r="BL88" s="13" t="s">
        <v>155</v>
      </c>
      <c r="BM88" s="13" t="s">
        <v>756</v>
      </c>
    </row>
    <row r="89" s="1" customFormat="1">
      <c r="B89" s="34"/>
      <c r="C89" s="35"/>
      <c r="D89" s="217" t="s">
        <v>164</v>
      </c>
      <c r="E89" s="35"/>
      <c r="F89" s="218" t="s">
        <v>754</v>
      </c>
      <c r="G89" s="35"/>
      <c r="H89" s="35"/>
      <c r="I89" s="140"/>
      <c r="J89" s="35"/>
      <c r="K89" s="35"/>
      <c r="L89" s="39"/>
      <c r="M89" s="219"/>
      <c r="N89" s="75"/>
      <c r="O89" s="75"/>
      <c r="P89" s="75"/>
      <c r="Q89" s="75"/>
      <c r="R89" s="75"/>
      <c r="S89" s="75"/>
      <c r="T89" s="76"/>
      <c r="AT89" s="13" t="s">
        <v>164</v>
      </c>
      <c r="AU89" s="13" t="s">
        <v>74</v>
      </c>
    </row>
    <row r="90" s="1" customFormat="1">
      <c r="B90" s="34"/>
      <c r="C90" s="35"/>
      <c r="D90" s="217" t="s">
        <v>532</v>
      </c>
      <c r="E90" s="35"/>
      <c r="F90" s="241" t="s">
        <v>757</v>
      </c>
      <c r="G90" s="35"/>
      <c r="H90" s="35"/>
      <c r="I90" s="140"/>
      <c r="J90" s="35"/>
      <c r="K90" s="35"/>
      <c r="L90" s="39"/>
      <c r="M90" s="219"/>
      <c r="N90" s="75"/>
      <c r="O90" s="75"/>
      <c r="P90" s="75"/>
      <c r="Q90" s="75"/>
      <c r="R90" s="75"/>
      <c r="S90" s="75"/>
      <c r="T90" s="76"/>
      <c r="AT90" s="13" t="s">
        <v>532</v>
      </c>
      <c r="AU90" s="13" t="s">
        <v>74</v>
      </c>
    </row>
    <row r="91" s="1" customFormat="1" ht="22.5" customHeight="1">
      <c r="B91" s="34"/>
      <c r="C91" s="205" t="s">
        <v>76</v>
      </c>
      <c r="D91" s="205" t="s">
        <v>157</v>
      </c>
      <c r="E91" s="206" t="s">
        <v>758</v>
      </c>
      <c r="F91" s="207" t="s">
        <v>759</v>
      </c>
      <c r="G91" s="208" t="s">
        <v>755</v>
      </c>
      <c r="H91" s="242"/>
      <c r="I91" s="210"/>
      <c r="J91" s="211">
        <f>ROUND(I91*H91,2)</f>
        <v>0</v>
      </c>
      <c r="K91" s="207" t="s">
        <v>161</v>
      </c>
      <c r="L91" s="39"/>
      <c r="M91" s="212" t="s">
        <v>1</v>
      </c>
      <c r="N91" s="213" t="s">
        <v>38</v>
      </c>
      <c r="O91" s="7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AR91" s="13" t="s">
        <v>155</v>
      </c>
      <c r="AT91" s="13" t="s">
        <v>157</v>
      </c>
      <c r="AU91" s="13" t="s">
        <v>74</v>
      </c>
      <c r="AY91" s="13" t="s">
        <v>156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3" t="s">
        <v>74</v>
      </c>
      <c r="BK91" s="216">
        <f>ROUND(I91*H91,2)</f>
        <v>0</v>
      </c>
      <c r="BL91" s="13" t="s">
        <v>155</v>
      </c>
      <c r="BM91" s="13" t="s">
        <v>760</v>
      </c>
    </row>
    <row r="92" s="1" customFormat="1">
      <c r="B92" s="34"/>
      <c r="C92" s="35"/>
      <c r="D92" s="217" t="s">
        <v>164</v>
      </c>
      <c r="E92" s="35"/>
      <c r="F92" s="218" t="s">
        <v>759</v>
      </c>
      <c r="G92" s="35"/>
      <c r="H92" s="35"/>
      <c r="I92" s="140"/>
      <c r="J92" s="35"/>
      <c r="K92" s="35"/>
      <c r="L92" s="39"/>
      <c r="M92" s="219"/>
      <c r="N92" s="75"/>
      <c r="O92" s="75"/>
      <c r="P92" s="75"/>
      <c r="Q92" s="75"/>
      <c r="R92" s="75"/>
      <c r="S92" s="75"/>
      <c r="T92" s="76"/>
      <c r="AT92" s="13" t="s">
        <v>164</v>
      </c>
      <c r="AU92" s="13" t="s">
        <v>74</v>
      </c>
    </row>
    <row r="93" s="1" customFormat="1">
      <c r="B93" s="34"/>
      <c r="C93" s="35"/>
      <c r="D93" s="217" t="s">
        <v>532</v>
      </c>
      <c r="E93" s="35"/>
      <c r="F93" s="241" t="s">
        <v>761</v>
      </c>
      <c r="G93" s="35"/>
      <c r="H93" s="35"/>
      <c r="I93" s="140"/>
      <c r="J93" s="35"/>
      <c r="K93" s="35"/>
      <c r="L93" s="39"/>
      <c r="M93" s="219"/>
      <c r="N93" s="75"/>
      <c r="O93" s="75"/>
      <c r="P93" s="75"/>
      <c r="Q93" s="75"/>
      <c r="R93" s="75"/>
      <c r="S93" s="75"/>
      <c r="T93" s="76"/>
      <c r="AT93" s="13" t="s">
        <v>532</v>
      </c>
      <c r="AU93" s="13" t="s">
        <v>74</v>
      </c>
    </row>
    <row r="94" s="1" customFormat="1" ht="22.5" customHeight="1">
      <c r="B94" s="34"/>
      <c r="C94" s="205" t="s">
        <v>84</v>
      </c>
      <c r="D94" s="205" t="s">
        <v>157</v>
      </c>
      <c r="E94" s="206" t="s">
        <v>758</v>
      </c>
      <c r="F94" s="207" t="s">
        <v>759</v>
      </c>
      <c r="G94" s="208" t="s">
        <v>755</v>
      </c>
      <c r="H94" s="242"/>
      <c r="I94" s="210"/>
      <c r="J94" s="211">
        <f>ROUND(I94*H94,2)</f>
        <v>0</v>
      </c>
      <c r="K94" s="207" t="s">
        <v>161</v>
      </c>
      <c r="L94" s="39"/>
      <c r="M94" s="212" t="s">
        <v>1</v>
      </c>
      <c r="N94" s="213" t="s">
        <v>38</v>
      </c>
      <c r="O94" s="7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AR94" s="13" t="s">
        <v>155</v>
      </c>
      <c r="AT94" s="13" t="s">
        <v>157</v>
      </c>
      <c r="AU94" s="13" t="s">
        <v>74</v>
      </c>
      <c r="AY94" s="13" t="s">
        <v>156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3" t="s">
        <v>74</v>
      </c>
      <c r="BK94" s="216">
        <f>ROUND(I94*H94,2)</f>
        <v>0</v>
      </c>
      <c r="BL94" s="13" t="s">
        <v>155</v>
      </c>
      <c r="BM94" s="13" t="s">
        <v>762</v>
      </c>
    </row>
    <row r="95" s="1" customFormat="1">
      <c r="B95" s="34"/>
      <c r="C95" s="35"/>
      <c r="D95" s="217" t="s">
        <v>164</v>
      </c>
      <c r="E95" s="35"/>
      <c r="F95" s="218" t="s">
        <v>759</v>
      </c>
      <c r="G95" s="35"/>
      <c r="H95" s="35"/>
      <c r="I95" s="140"/>
      <c r="J95" s="35"/>
      <c r="K95" s="35"/>
      <c r="L95" s="39"/>
      <c r="M95" s="219"/>
      <c r="N95" s="75"/>
      <c r="O95" s="75"/>
      <c r="P95" s="75"/>
      <c r="Q95" s="75"/>
      <c r="R95" s="75"/>
      <c r="S95" s="75"/>
      <c r="T95" s="76"/>
      <c r="AT95" s="13" t="s">
        <v>164</v>
      </c>
      <c r="AU95" s="13" t="s">
        <v>74</v>
      </c>
    </row>
    <row r="96" s="1" customFormat="1">
      <c r="B96" s="34"/>
      <c r="C96" s="35"/>
      <c r="D96" s="217" t="s">
        <v>532</v>
      </c>
      <c r="E96" s="35"/>
      <c r="F96" s="241" t="s">
        <v>763</v>
      </c>
      <c r="G96" s="35"/>
      <c r="H96" s="35"/>
      <c r="I96" s="140"/>
      <c r="J96" s="35"/>
      <c r="K96" s="35"/>
      <c r="L96" s="39"/>
      <c r="M96" s="219"/>
      <c r="N96" s="75"/>
      <c r="O96" s="75"/>
      <c r="P96" s="75"/>
      <c r="Q96" s="75"/>
      <c r="R96" s="75"/>
      <c r="S96" s="75"/>
      <c r="T96" s="76"/>
      <c r="AT96" s="13" t="s">
        <v>532</v>
      </c>
      <c r="AU96" s="13" t="s">
        <v>74</v>
      </c>
    </row>
    <row r="97" s="1" customFormat="1" ht="22.5" customHeight="1">
      <c r="B97" s="34"/>
      <c r="C97" s="205" t="s">
        <v>155</v>
      </c>
      <c r="D97" s="205" t="s">
        <v>157</v>
      </c>
      <c r="E97" s="206" t="s">
        <v>758</v>
      </c>
      <c r="F97" s="207" t="s">
        <v>759</v>
      </c>
      <c r="G97" s="208" t="s">
        <v>755</v>
      </c>
      <c r="H97" s="242"/>
      <c r="I97" s="210"/>
      <c r="J97" s="211">
        <f>ROUND(I97*H97,2)</f>
        <v>0</v>
      </c>
      <c r="K97" s="207" t="s">
        <v>161</v>
      </c>
      <c r="L97" s="39"/>
      <c r="M97" s="212" t="s">
        <v>1</v>
      </c>
      <c r="N97" s="213" t="s">
        <v>38</v>
      </c>
      <c r="O97" s="7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AR97" s="13" t="s">
        <v>155</v>
      </c>
      <c r="AT97" s="13" t="s">
        <v>157</v>
      </c>
      <c r="AU97" s="13" t="s">
        <v>74</v>
      </c>
      <c r="AY97" s="13" t="s">
        <v>156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3" t="s">
        <v>74</v>
      </c>
      <c r="BK97" s="216">
        <f>ROUND(I97*H97,2)</f>
        <v>0</v>
      </c>
      <c r="BL97" s="13" t="s">
        <v>155</v>
      </c>
      <c r="BM97" s="13" t="s">
        <v>764</v>
      </c>
    </row>
    <row r="98" s="1" customFormat="1">
      <c r="B98" s="34"/>
      <c r="C98" s="35"/>
      <c r="D98" s="217" t="s">
        <v>164</v>
      </c>
      <c r="E98" s="35"/>
      <c r="F98" s="218" t="s">
        <v>759</v>
      </c>
      <c r="G98" s="35"/>
      <c r="H98" s="35"/>
      <c r="I98" s="140"/>
      <c r="J98" s="35"/>
      <c r="K98" s="35"/>
      <c r="L98" s="39"/>
      <c r="M98" s="219"/>
      <c r="N98" s="75"/>
      <c r="O98" s="75"/>
      <c r="P98" s="75"/>
      <c r="Q98" s="75"/>
      <c r="R98" s="75"/>
      <c r="S98" s="75"/>
      <c r="T98" s="76"/>
      <c r="AT98" s="13" t="s">
        <v>164</v>
      </c>
      <c r="AU98" s="13" t="s">
        <v>74</v>
      </c>
    </row>
    <row r="99" s="1" customFormat="1">
      <c r="B99" s="34"/>
      <c r="C99" s="35"/>
      <c r="D99" s="217" t="s">
        <v>532</v>
      </c>
      <c r="E99" s="35"/>
      <c r="F99" s="241" t="s">
        <v>765</v>
      </c>
      <c r="G99" s="35"/>
      <c r="H99" s="35"/>
      <c r="I99" s="140"/>
      <c r="J99" s="35"/>
      <c r="K99" s="35"/>
      <c r="L99" s="39"/>
      <c r="M99" s="219"/>
      <c r="N99" s="75"/>
      <c r="O99" s="75"/>
      <c r="P99" s="75"/>
      <c r="Q99" s="75"/>
      <c r="R99" s="75"/>
      <c r="S99" s="75"/>
      <c r="T99" s="76"/>
      <c r="AT99" s="13" t="s">
        <v>532</v>
      </c>
      <c r="AU99" s="13" t="s">
        <v>74</v>
      </c>
    </row>
    <row r="100" s="1" customFormat="1" ht="22.5" customHeight="1">
      <c r="B100" s="34"/>
      <c r="C100" s="205" t="s">
        <v>178</v>
      </c>
      <c r="D100" s="205" t="s">
        <v>157</v>
      </c>
      <c r="E100" s="206" t="s">
        <v>766</v>
      </c>
      <c r="F100" s="207" t="s">
        <v>767</v>
      </c>
      <c r="G100" s="208" t="s">
        <v>755</v>
      </c>
      <c r="H100" s="242"/>
      <c r="I100" s="210"/>
      <c r="J100" s="211">
        <f>ROUND(I100*H100,2)</f>
        <v>0</v>
      </c>
      <c r="K100" s="207" t="s">
        <v>161</v>
      </c>
      <c r="L100" s="39"/>
      <c r="M100" s="212" t="s">
        <v>1</v>
      </c>
      <c r="N100" s="213" t="s">
        <v>38</v>
      </c>
      <c r="O100" s="7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AR100" s="13" t="s">
        <v>155</v>
      </c>
      <c r="AT100" s="13" t="s">
        <v>157</v>
      </c>
      <c r="AU100" s="13" t="s">
        <v>74</v>
      </c>
      <c r="AY100" s="13" t="s">
        <v>156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3" t="s">
        <v>74</v>
      </c>
      <c r="BK100" s="216">
        <f>ROUND(I100*H100,2)</f>
        <v>0</v>
      </c>
      <c r="BL100" s="13" t="s">
        <v>155</v>
      </c>
      <c r="BM100" s="13" t="s">
        <v>768</v>
      </c>
    </row>
    <row r="101" s="1" customFormat="1">
      <c r="B101" s="34"/>
      <c r="C101" s="35"/>
      <c r="D101" s="217" t="s">
        <v>164</v>
      </c>
      <c r="E101" s="35"/>
      <c r="F101" s="218" t="s">
        <v>767</v>
      </c>
      <c r="G101" s="35"/>
      <c r="H101" s="35"/>
      <c r="I101" s="140"/>
      <c r="J101" s="35"/>
      <c r="K101" s="35"/>
      <c r="L101" s="39"/>
      <c r="M101" s="219"/>
      <c r="N101" s="75"/>
      <c r="O101" s="75"/>
      <c r="P101" s="75"/>
      <c r="Q101" s="75"/>
      <c r="R101" s="75"/>
      <c r="S101" s="75"/>
      <c r="T101" s="76"/>
      <c r="AT101" s="13" t="s">
        <v>164</v>
      </c>
      <c r="AU101" s="13" t="s">
        <v>74</v>
      </c>
    </row>
    <row r="102" s="1" customFormat="1">
      <c r="B102" s="34"/>
      <c r="C102" s="35"/>
      <c r="D102" s="217" t="s">
        <v>532</v>
      </c>
      <c r="E102" s="35"/>
      <c r="F102" s="241" t="s">
        <v>769</v>
      </c>
      <c r="G102" s="35"/>
      <c r="H102" s="35"/>
      <c r="I102" s="140"/>
      <c r="J102" s="35"/>
      <c r="K102" s="35"/>
      <c r="L102" s="39"/>
      <c r="M102" s="219"/>
      <c r="N102" s="75"/>
      <c r="O102" s="75"/>
      <c r="P102" s="75"/>
      <c r="Q102" s="75"/>
      <c r="R102" s="75"/>
      <c r="S102" s="75"/>
      <c r="T102" s="76"/>
      <c r="AT102" s="13" t="s">
        <v>532</v>
      </c>
      <c r="AU102" s="13" t="s">
        <v>74</v>
      </c>
    </row>
    <row r="103" s="1" customFormat="1" ht="22.5" customHeight="1">
      <c r="B103" s="34"/>
      <c r="C103" s="205" t="s">
        <v>182</v>
      </c>
      <c r="D103" s="205" t="s">
        <v>157</v>
      </c>
      <c r="E103" s="206" t="s">
        <v>766</v>
      </c>
      <c r="F103" s="207" t="s">
        <v>767</v>
      </c>
      <c r="G103" s="208" t="s">
        <v>755</v>
      </c>
      <c r="H103" s="242"/>
      <c r="I103" s="210"/>
      <c r="J103" s="211">
        <f>ROUND(I103*H103,2)</f>
        <v>0</v>
      </c>
      <c r="K103" s="207" t="s">
        <v>161</v>
      </c>
      <c r="L103" s="39"/>
      <c r="M103" s="212" t="s">
        <v>1</v>
      </c>
      <c r="N103" s="213" t="s">
        <v>38</v>
      </c>
      <c r="O103" s="7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AR103" s="13" t="s">
        <v>155</v>
      </c>
      <c r="AT103" s="13" t="s">
        <v>157</v>
      </c>
      <c r="AU103" s="13" t="s">
        <v>74</v>
      </c>
      <c r="AY103" s="13" t="s">
        <v>156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3" t="s">
        <v>74</v>
      </c>
      <c r="BK103" s="216">
        <f>ROUND(I103*H103,2)</f>
        <v>0</v>
      </c>
      <c r="BL103" s="13" t="s">
        <v>155</v>
      </c>
      <c r="BM103" s="13" t="s">
        <v>770</v>
      </c>
    </row>
    <row r="104" s="1" customFormat="1">
      <c r="B104" s="34"/>
      <c r="C104" s="35"/>
      <c r="D104" s="217" t="s">
        <v>164</v>
      </c>
      <c r="E104" s="35"/>
      <c r="F104" s="218" t="s">
        <v>767</v>
      </c>
      <c r="G104" s="35"/>
      <c r="H104" s="35"/>
      <c r="I104" s="140"/>
      <c r="J104" s="35"/>
      <c r="K104" s="35"/>
      <c r="L104" s="39"/>
      <c r="M104" s="219"/>
      <c r="N104" s="75"/>
      <c r="O104" s="75"/>
      <c r="P104" s="75"/>
      <c r="Q104" s="75"/>
      <c r="R104" s="75"/>
      <c r="S104" s="75"/>
      <c r="T104" s="76"/>
      <c r="AT104" s="13" t="s">
        <v>164</v>
      </c>
      <c r="AU104" s="13" t="s">
        <v>74</v>
      </c>
    </row>
    <row r="105" s="1" customFormat="1">
      <c r="B105" s="34"/>
      <c r="C105" s="35"/>
      <c r="D105" s="217" t="s">
        <v>532</v>
      </c>
      <c r="E105" s="35"/>
      <c r="F105" s="241" t="s">
        <v>771</v>
      </c>
      <c r="G105" s="35"/>
      <c r="H105" s="35"/>
      <c r="I105" s="140"/>
      <c r="J105" s="35"/>
      <c r="K105" s="35"/>
      <c r="L105" s="39"/>
      <c r="M105" s="230"/>
      <c r="N105" s="231"/>
      <c r="O105" s="231"/>
      <c r="P105" s="231"/>
      <c r="Q105" s="231"/>
      <c r="R105" s="231"/>
      <c r="S105" s="231"/>
      <c r="T105" s="232"/>
      <c r="AT105" s="13" t="s">
        <v>532</v>
      </c>
      <c r="AU105" s="13" t="s">
        <v>74</v>
      </c>
    </row>
    <row r="106" s="1" customFormat="1" ht="6.96" customHeight="1">
      <c r="B106" s="53"/>
      <c r="C106" s="54"/>
      <c r="D106" s="54"/>
      <c r="E106" s="54"/>
      <c r="F106" s="54"/>
      <c r="G106" s="54"/>
      <c r="H106" s="54"/>
      <c r="I106" s="164"/>
      <c r="J106" s="54"/>
      <c r="K106" s="54"/>
      <c r="L106" s="39"/>
    </row>
  </sheetData>
  <sheetProtection sheet="1" autoFilter="0" formatColumns="0" formatRows="0" objects="1" scenarios="1" spinCount="100000" saltValue="uFa4DHo5dlVtOzgr6/SWXClRK9TSVTeHTx/TYEhHdgrJERYv395OlTUFcxAf3iUpsdqJM0waeXpRHNSChvpOfg==" hashValue="Du4+64YH+gQHVJL3ZSVQwTCWqC4VqtuDb+Q89pBLRiHB5t0XQDS1BLInTetGooK8JhKAXcdlqWwgbk9I01Et5g==" algorithmName="SHA-512" password="CC35"/>
  <autoFilter ref="C85:K10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3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85</v>
      </c>
    </row>
    <row r="3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6"/>
      <c r="AT3" s="13" t="s">
        <v>76</v>
      </c>
    </row>
    <row r="4" ht="24.96" customHeight="1">
      <c r="B4" s="16"/>
      <c r="D4" s="137" t="s">
        <v>127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38" t="s">
        <v>16</v>
      </c>
      <c r="L6" s="16"/>
    </row>
    <row r="7" ht="16.5" customHeight="1">
      <c r="B7" s="16"/>
      <c r="E7" s="139" t="str">
        <f>'Rekapitulace stavby'!K6</f>
        <v>Oprava TV v úseku Obrnice-Žatec</v>
      </c>
      <c r="F7" s="138"/>
      <c r="G7" s="138"/>
      <c r="H7" s="138"/>
      <c r="L7" s="16"/>
    </row>
    <row r="8">
      <c r="B8" s="16"/>
      <c r="D8" s="138" t="s">
        <v>128</v>
      </c>
      <c r="L8" s="16"/>
    </row>
    <row r="9" ht="16.5" customHeight="1">
      <c r="B9" s="16"/>
      <c r="E9" s="139" t="s">
        <v>129</v>
      </c>
      <c r="L9" s="16"/>
    </row>
    <row r="10" ht="12" customHeight="1">
      <c r="B10" s="16"/>
      <c r="D10" s="138" t="s">
        <v>130</v>
      </c>
      <c r="L10" s="16"/>
    </row>
    <row r="11" s="1" customFormat="1" ht="16.5" customHeight="1">
      <c r="B11" s="39"/>
      <c r="E11" s="138" t="s">
        <v>131</v>
      </c>
      <c r="F11" s="1"/>
      <c r="G11" s="1"/>
      <c r="H11" s="1"/>
      <c r="I11" s="140"/>
      <c r="L11" s="39"/>
    </row>
    <row r="12" s="1" customFormat="1" ht="12" customHeight="1">
      <c r="B12" s="39"/>
      <c r="D12" s="138" t="s">
        <v>132</v>
      </c>
      <c r="I12" s="140"/>
      <c r="L12" s="39"/>
    </row>
    <row r="13" s="1" customFormat="1" ht="36.96" customHeight="1">
      <c r="B13" s="39"/>
      <c r="E13" s="141" t="s">
        <v>133</v>
      </c>
      <c r="F13" s="1"/>
      <c r="G13" s="1"/>
      <c r="H13" s="1"/>
      <c r="I13" s="140"/>
      <c r="L13" s="39"/>
    </row>
    <row r="14" s="1" customFormat="1">
      <c r="B14" s="39"/>
      <c r="I14" s="140"/>
      <c r="L14" s="39"/>
    </row>
    <row r="15" s="1" customFormat="1" ht="12" customHeight="1">
      <c r="B15" s="39"/>
      <c r="D15" s="138" t="s">
        <v>18</v>
      </c>
      <c r="F15" s="13" t="s">
        <v>1</v>
      </c>
      <c r="I15" s="142" t="s">
        <v>19</v>
      </c>
      <c r="J15" s="13" t="s">
        <v>1</v>
      </c>
      <c r="L15" s="39"/>
    </row>
    <row r="16" s="1" customFormat="1" ht="12" customHeight="1">
      <c r="B16" s="39"/>
      <c r="D16" s="138" t="s">
        <v>20</v>
      </c>
      <c r="F16" s="13" t="s">
        <v>21</v>
      </c>
      <c r="I16" s="142" t="s">
        <v>22</v>
      </c>
      <c r="J16" s="143" t="str">
        <f>'Rekapitulace stavby'!AN8</f>
        <v>11. 3. 2019</v>
      </c>
      <c r="L16" s="39"/>
    </row>
    <row r="17" s="1" customFormat="1" ht="10.8" customHeight="1">
      <c r="B17" s="39"/>
      <c r="I17" s="140"/>
      <c r="L17" s="39"/>
    </row>
    <row r="18" s="1" customFormat="1" ht="12" customHeight="1">
      <c r="B18" s="39"/>
      <c r="D18" s="138" t="s">
        <v>24</v>
      </c>
      <c r="I18" s="142" t="s">
        <v>25</v>
      </c>
      <c r="J18" s="13" t="str">
        <f>IF('Rekapitulace stavby'!AN10="","",'Rekapitulace stavby'!AN10)</f>
        <v/>
      </c>
      <c r="L18" s="39"/>
    </row>
    <row r="19" s="1" customFormat="1" ht="18" customHeight="1">
      <c r="B19" s="39"/>
      <c r="E19" s="13" t="str">
        <f>IF('Rekapitulace stavby'!E11="","",'Rekapitulace stavby'!E11)</f>
        <v xml:space="preserve"> </v>
      </c>
      <c r="I19" s="142" t="s">
        <v>26</v>
      </c>
      <c r="J19" s="13" t="str">
        <f>IF('Rekapitulace stavby'!AN11="","",'Rekapitulace stavby'!AN11)</f>
        <v/>
      </c>
      <c r="L19" s="39"/>
    </row>
    <row r="20" s="1" customFormat="1" ht="6.96" customHeight="1">
      <c r="B20" s="39"/>
      <c r="I20" s="140"/>
      <c r="L20" s="39"/>
    </row>
    <row r="21" s="1" customFormat="1" ht="12" customHeight="1">
      <c r="B21" s="39"/>
      <c r="D21" s="138" t="s">
        <v>27</v>
      </c>
      <c r="I21" s="142" t="s">
        <v>25</v>
      </c>
      <c r="J21" s="29" t="str">
        <f>'Rekapitulace stavby'!AN13</f>
        <v>Vyplň údaj</v>
      </c>
      <c r="L21" s="39"/>
    </row>
    <row r="22" s="1" customFormat="1" ht="18" customHeight="1">
      <c r="B22" s="39"/>
      <c r="E22" s="29" t="str">
        <f>'Rekapitulace stavby'!E14</f>
        <v>Vyplň údaj</v>
      </c>
      <c r="F22" s="13"/>
      <c r="G22" s="13"/>
      <c r="H22" s="13"/>
      <c r="I22" s="142" t="s">
        <v>26</v>
      </c>
      <c r="J22" s="29" t="str">
        <f>'Rekapitulace stavby'!AN14</f>
        <v>Vyplň údaj</v>
      </c>
      <c r="L22" s="39"/>
    </row>
    <row r="23" s="1" customFormat="1" ht="6.96" customHeight="1">
      <c r="B23" s="39"/>
      <c r="I23" s="140"/>
      <c r="L23" s="39"/>
    </row>
    <row r="24" s="1" customFormat="1" ht="12" customHeight="1">
      <c r="B24" s="39"/>
      <c r="D24" s="138" t="s">
        <v>29</v>
      </c>
      <c r="I24" s="142" t="s">
        <v>25</v>
      </c>
      <c r="J24" s="13" t="str">
        <f>IF('Rekapitulace stavby'!AN16="","",'Rekapitulace stavby'!AN16)</f>
        <v/>
      </c>
      <c r="L24" s="39"/>
    </row>
    <row r="25" s="1" customFormat="1" ht="18" customHeight="1">
      <c r="B25" s="39"/>
      <c r="E25" s="13" t="str">
        <f>IF('Rekapitulace stavby'!E17="","",'Rekapitulace stavby'!E17)</f>
        <v xml:space="preserve"> </v>
      </c>
      <c r="I25" s="142" t="s">
        <v>26</v>
      </c>
      <c r="J25" s="13" t="str">
        <f>IF('Rekapitulace stavby'!AN17="","",'Rekapitulace stavby'!AN17)</f>
        <v/>
      </c>
      <c r="L25" s="39"/>
    </row>
    <row r="26" s="1" customFormat="1" ht="6.96" customHeight="1">
      <c r="B26" s="39"/>
      <c r="I26" s="140"/>
      <c r="L26" s="39"/>
    </row>
    <row r="27" s="1" customFormat="1" ht="12" customHeight="1">
      <c r="B27" s="39"/>
      <c r="D27" s="138" t="s">
        <v>31</v>
      </c>
      <c r="I27" s="142" t="s">
        <v>25</v>
      </c>
      <c r="J27" s="13" t="str">
        <f>IF('Rekapitulace stavby'!AN19="","",'Rekapitulace stavby'!AN19)</f>
        <v/>
      </c>
      <c r="L27" s="39"/>
    </row>
    <row r="28" s="1" customFormat="1" ht="18" customHeight="1">
      <c r="B28" s="39"/>
      <c r="E28" s="13" t="str">
        <f>IF('Rekapitulace stavby'!E20="","",'Rekapitulace stavby'!E20)</f>
        <v xml:space="preserve"> </v>
      </c>
      <c r="I28" s="142" t="s">
        <v>26</v>
      </c>
      <c r="J28" s="13" t="str">
        <f>IF('Rekapitulace stavby'!AN20="","",'Rekapitulace stavby'!AN20)</f>
        <v/>
      </c>
      <c r="L28" s="39"/>
    </row>
    <row r="29" s="1" customFormat="1" ht="6.96" customHeight="1">
      <c r="B29" s="39"/>
      <c r="I29" s="140"/>
      <c r="L29" s="39"/>
    </row>
    <row r="30" s="1" customFormat="1" ht="12" customHeight="1">
      <c r="B30" s="39"/>
      <c r="D30" s="138" t="s">
        <v>32</v>
      </c>
      <c r="I30" s="140"/>
      <c r="L30" s="39"/>
    </row>
    <row r="31" s="7" customFormat="1" ht="16.5" customHeight="1">
      <c r="B31" s="144"/>
      <c r="E31" s="145" t="s">
        <v>1</v>
      </c>
      <c r="F31" s="145"/>
      <c r="G31" s="145"/>
      <c r="H31" s="145"/>
      <c r="I31" s="146"/>
      <c r="L31" s="144"/>
    </row>
    <row r="32" s="1" customFormat="1" ht="6.96" customHeight="1">
      <c r="B32" s="39"/>
      <c r="I32" s="140"/>
      <c r="L32" s="39"/>
    </row>
    <row r="33" s="1" customFormat="1" ht="6.96" customHeight="1">
      <c r="B33" s="39"/>
      <c r="D33" s="67"/>
      <c r="E33" s="67"/>
      <c r="F33" s="67"/>
      <c r="G33" s="67"/>
      <c r="H33" s="67"/>
      <c r="I33" s="147"/>
      <c r="J33" s="67"/>
      <c r="K33" s="67"/>
      <c r="L33" s="39"/>
    </row>
    <row r="34" s="1" customFormat="1" ht="25.44" customHeight="1">
      <c r="B34" s="39"/>
      <c r="D34" s="148" t="s">
        <v>33</v>
      </c>
      <c r="I34" s="140"/>
      <c r="J34" s="149">
        <f>ROUND(J92, 2)</f>
        <v>0</v>
      </c>
      <c r="L34" s="39"/>
    </row>
    <row r="35" s="1" customFormat="1" ht="6.96" customHeight="1">
      <c r="B35" s="39"/>
      <c r="D35" s="67"/>
      <c r="E35" s="67"/>
      <c r="F35" s="67"/>
      <c r="G35" s="67"/>
      <c r="H35" s="67"/>
      <c r="I35" s="147"/>
      <c r="J35" s="67"/>
      <c r="K35" s="67"/>
      <c r="L35" s="39"/>
    </row>
    <row r="36" s="1" customFormat="1" ht="14.4" customHeight="1">
      <c r="B36" s="39"/>
      <c r="F36" s="150" t="s">
        <v>35</v>
      </c>
      <c r="I36" s="151" t="s">
        <v>34</v>
      </c>
      <c r="J36" s="150" t="s">
        <v>36</v>
      </c>
      <c r="L36" s="39"/>
    </row>
    <row r="37" s="1" customFormat="1" ht="14.4" customHeight="1">
      <c r="B37" s="39"/>
      <c r="D37" s="138" t="s">
        <v>37</v>
      </c>
      <c r="E37" s="138" t="s">
        <v>38</v>
      </c>
      <c r="F37" s="152">
        <f>ROUND((SUM(BE92:BE227)),  2)</f>
        <v>0</v>
      </c>
      <c r="I37" s="153">
        <v>0.20999999999999999</v>
      </c>
      <c r="J37" s="152">
        <f>ROUND(((SUM(BE92:BE227))*I37),  2)</f>
        <v>0</v>
      </c>
      <c r="L37" s="39"/>
    </row>
    <row r="38" s="1" customFormat="1" ht="14.4" customHeight="1">
      <c r="B38" s="39"/>
      <c r="E38" s="138" t="s">
        <v>39</v>
      </c>
      <c r="F38" s="152">
        <f>ROUND((SUM(BF92:BF227)),  2)</f>
        <v>0</v>
      </c>
      <c r="I38" s="153">
        <v>0.14999999999999999</v>
      </c>
      <c r="J38" s="152">
        <f>ROUND(((SUM(BF92:BF227))*I38),  2)</f>
        <v>0</v>
      </c>
      <c r="L38" s="39"/>
    </row>
    <row r="39" hidden="1" s="1" customFormat="1" ht="14.4" customHeight="1">
      <c r="B39" s="39"/>
      <c r="E39" s="138" t="s">
        <v>40</v>
      </c>
      <c r="F39" s="152">
        <f>ROUND((SUM(BG92:BG227)),  2)</f>
        <v>0</v>
      </c>
      <c r="I39" s="153">
        <v>0.20999999999999999</v>
      </c>
      <c r="J39" s="152">
        <f>0</f>
        <v>0</v>
      </c>
      <c r="L39" s="39"/>
    </row>
    <row r="40" hidden="1" s="1" customFormat="1" ht="14.4" customHeight="1">
      <c r="B40" s="39"/>
      <c r="E40" s="138" t="s">
        <v>41</v>
      </c>
      <c r="F40" s="152">
        <f>ROUND((SUM(BH92:BH227)),  2)</f>
        <v>0</v>
      </c>
      <c r="I40" s="153">
        <v>0.14999999999999999</v>
      </c>
      <c r="J40" s="152">
        <f>0</f>
        <v>0</v>
      </c>
      <c r="L40" s="39"/>
    </row>
    <row r="41" hidden="1" s="1" customFormat="1" ht="14.4" customHeight="1">
      <c r="B41" s="39"/>
      <c r="E41" s="138" t="s">
        <v>42</v>
      </c>
      <c r="F41" s="152">
        <f>ROUND((SUM(BI92:BI227)),  2)</f>
        <v>0</v>
      </c>
      <c r="I41" s="153">
        <v>0</v>
      </c>
      <c r="J41" s="152">
        <f>0</f>
        <v>0</v>
      </c>
      <c r="L41" s="39"/>
    </row>
    <row r="42" s="1" customFormat="1" ht="6.96" customHeight="1">
      <c r="B42" s="39"/>
      <c r="I42" s="140"/>
      <c r="L42" s="39"/>
    </row>
    <row r="43" s="1" customFormat="1" ht="25.44" customHeight="1">
      <c r="B43" s="39"/>
      <c r="C43" s="154"/>
      <c r="D43" s="155" t="s">
        <v>43</v>
      </c>
      <c r="E43" s="156"/>
      <c r="F43" s="156"/>
      <c r="G43" s="157" t="s">
        <v>44</v>
      </c>
      <c r="H43" s="158" t="s">
        <v>45</v>
      </c>
      <c r="I43" s="159"/>
      <c r="J43" s="160">
        <f>SUM(J34:J41)</f>
        <v>0</v>
      </c>
      <c r="K43" s="161"/>
      <c r="L43" s="39"/>
    </row>
    <row r="44" s="1" customFormat="1" ht="14.4" customHeight="1">
      <c r="B44" s="162"/>
      <c r="C44" s="163"/>
      <c r="D44" s="163"/>
      <c r="E44" s="163"/>
      <c r="F44" s="163"/>
      <c r="G44" s="163"/>
      <c r="H44" s="163"/>
      <c r="I44" s="164"/>
      <c r="J44" s="163"/>
      <c r="K44" s="163"/>
      <c r="L44" s="39"/>
    </row>
    <row r="48" s="1" customFormat="1" ht="6.96" customHeight="1">
      <c r="B48" s="165"/>
      <c r="C48" s="166"/>
      <c r="D48" s="166"/>
      <c r="E48" s="166"/>
      <c r="F48" s="166"/>
      <c r="G48" s="166"/>
      <c r="H48" s="166"/>
      <c r="I48" s="167"/>
      <c r="J48" s="166"/>
      <c r="K48" s="166"/>
      <c r="L48" s="39"/>
    </row>
    <row r="49" s="1" customFormat="1" ht="24.96" customHeight="1">
      <c r="B49" s="34"/>
      <c r="C49" s="19" t="s">
        <v>134</v>
      </c>
      <c r="D49" s="35"/>
      <c r="E49" s="35"/>
      <c r="F49" s="35"/>
      <c r="G49" s="35"/>
      <c r="H49" s="35"/>
      <c r="I49" s="140"/>
      <c r="J49" s="35"/>
      <c r="K49" s="35"/>
      <c r="L49" s="39"/>
    </row>
    <row r="50" s="1" customFormat="1" ht="6.96" customHeight="1">
      <c r="B50" s="34"/>
      <c r="C50" s="35"/>
      <c r="D50" s="35"/>
      <c r="E50" s="35"/>
      <c r="F50" s="35"/>
      <c r="G50" s="35"/>
      <c r="H50" s="35"/>
      <c r="I50" s="140"/>
      <c r="J50" s="35"/>
      <c r="K50" s="35"/>
      <c r="L50" s="39"/>
    </row>
    <row r="51" s="1" customFormat="1" ht="12" customHeight="1">
      <c r="B51" s="34"/>
      <c r="C51" s="28" t="s">
        <v>16</v>
      </c>
      <c r="D51" s="35"/>
      <c r="E51" s="35"/>
      <c r="F51" s="35"/>
      <c r="G51" s="35"/>
      <c r="H51" s="35"/>
      <c r="I51" s="140"/>
      <c r="J51" s="35"/>
      <c r="K51" s="35"/>
      <c r="L51" s="39"/>
    </row>
    <row r="52" s="1" customFormat="1" ht="16.5" customHeight="1">
      <c r="B52" s="34"/>
      <c r="C52" s="35"/>
      <c r="D52" s="35"/>
      <c r="E52" s="168" t="str">
        <f>E7</f>
        <v>Oprava TV v úseku Obrnice-Žatec</v>
      </c>
      <c r="F52" s="28"/>
      <c r="G52" s="28"/>
      <c r="H52" s="28"/>
      <c r="I52" s="140"/>
      <c r="J52" s="35"/>
      <c r="K52" s="35"/>
      <c r="L52" s="39"/>
    </row>
    <row r="53" ht="12" customHeight="1">
      <c r="B53" s="17"/>
      <c r="C53" s="28" t="s">
        <v>128</v>
      </c>
      <c r="D53" s="18"/>
      <c r="E53" s="18"/>
      <c r="F53" s="18"/>
      <c r="G53" s="18"/>
      <c r="H53" s="18"/>
      <c r="I53" s="133"/>
      <c r="J53" s="18"/>
      <c r="K53" s="18"/>
      <c r="L53" s="16"/>
    </row>
    <row r="54" ht="16.5" customHeight="1">
      <c r="B54" s="17"/>
      <c r="C54" s="18"/>
      <c r="D54" s="18"/>
      <c r="E54" s="168" t="s">
        <v>129</v>
      </c>
      <c r="F54" s="18"/>
      <c r="G54" s="18"/>
      <c r="H54" s="18"/>
      <c r="I54" s="133"/>
      <c r="J54" s="18"/>
      <c r="K54" s="18"/>
      <c r="L54" s="16"/>
    </row>
    <row r="55" ht="12" customHeight="1">
      <c r="B55" s="17"/>
      <c r="C55" s="28" t="s">
        <v>130</v>
      </c>
      <c r="D55" s="18"/>
      <c r="E55" s="18"/>
      <c r="F55" s="18"/>
      <c r="G55" s="18"/>
      <c r="H55" s="18"/>
      <c r="I55" s="133"/>
      <c r="J55" s="18"/>
      <c r="K55" s="18"/>
      <c r="L55" s="16"/>
    </row>
    <row r="56" s="1" customFormat="1" ht="16.5" customHeight="1">
      <c r="B56" s="34"/>
      <c r="C56" s="35"/>
      <c r="D56" s="35"/>
      <c r="E56" s="28" t="s">
        <v>131</v>
      </c>
      <c r="F56" s="35"/>
      <c r="G56" s="35"/>
      <c r="H56" s="35"/>
      <c r="I56" s="140"/>
      <c r="J56" s="35"/>
      <c r="K56" s="35"/>
      <c r="L56" s="39"/>
    </row>
    <row r="57" s="1" customFormat="1" ht="12" customHeight="1">
      <c r="B57" s="34"/>
      <c r="C57" s="28" t="s">
        <v>132</v>
      </c>
      <c r="D57" s="35"/>
      <c r="E57" s="35"/>
      <c r="F57" s="35"/>
      <c r="G57" s="35"/>
      <c r="H57" s="35"/>
      <c r="I57" s="140"/>
      <c r="J57" s="35"/>
      <c r="K57" s="35"/>
      <c r="L57" s="39"/>
    </row>
    <row r="58" s="1" customFormat="1" ht="16.5" customHeight="1">
      <c r="B58" s="34"/>
      <c r="C58" s="35"/>
      <c r="D58" s="35"/>
      <c r="E58" s="60" t="str">
        <f>E13</f>
        <v>SO 1.1.1 - SOÚŽI</v>
      </c>
      <c r="F58" s="35"/>
      <c r="G58" s="35"/>
      <c r="H58" s="35"/>
      <c r="I58" s="140"/>
      <c r="J58" s="35"/>
      <c r="K58" s="35"/>
      <c r="L58" s="39"/>
    </row>
    <row r="59" s="1" customFormat="1" ht="6.96" customHeight="1">
      <c r="B59" s="34"/>
      <c r="C59" s="35"/>
      <c r="D59" s="35"/>
      <c r="E59" s="35"/>
      <c r="F59" s="35"/>
      <c r="G59" s="35"/>
      <c r="H59" s="35"/>
      <c r="I59" s="140"/>
      <c r="J59" s="35"/>
      <c r="K59" s="35"/>
      <c r="L59" s="39"/>
    </row>
    <row r="60" s="1" customFormat="1" ht="12" customHeight="1">
      <c r="B60" s="34"/>
      <c r="C60" s="28" t="s">
        <v>20</v>
      </c>
      <c r="D60" s="35"/>
      <c r="E60" s="35"/>
      <c r="F60" s="23" t="str">
        <f>F16</f>
        <v xml:space="preserve"> </v>
      </c>
      <c r="G60" s="35"/>
      <c r="H60" s="35"/>
      <c r="I60" s="142" t="s">
        <v>22</v>
      </c>
      <c r="J60" s="63" t="str">
        <f>IF(J16="","",J16)</f>
        <v>11. 3. 2019</v>
      </c>
      <c r="K60" s="35"/>
      <c r="L60" s="39"/>
    </row>
    <row r="61" s="1" customFormat="1" ht="6.96" customHeight="1">
      <c r="B61" s="34"/>
      <c r="C61" s="35"/>
      <c r="D61" s="35"/>
      <c r="E61" s="35"/>
      <c r="F61" s="35"/>
      <c r="G61" s="35"/>
      <c r="H61" s="35"/>
      <c r="I61" s="140"/>
      <c r="J61" s="35"/>
      <c r="K61" s="35"/>
      <c r="L61" s="39"/>
    </row>
    <row r="62" s="1" customFormat="1" ht="13.65" customHeight="1">
      <c r="B62" s="34"/>
      <c r="C62" s="28" t="s">
        <v>24</v>
      </c>
      <c r="D62" s="35"/>
      <c r="E62" s="35"/>
      <c r="F62" s="23" t="str">
        <f>E19</f>
        <v xml:space="preserve"> </v>
      </c>
      <c r="G62" s="35"/>
      <c r="H62" s="35"/>
      <c r="I62" s="142" t="s">
        <v>29</v>
      </c>
      <c r="J62" s="32" t="str">
        <f>E25</f>
        <v xml:space="preserve"> </v>
      </c>
      <c r="K62" s="35"/>
      <c r="L62" s="39"/>
    </row>
    <row r="63" s="1" customFormat="1" ht="13.65" customHeight="1">
      <c r="B63" s="34"/>
      <c r="C63" s="28" t="s">
        <v>27</v>
      </c>
      <c r="D63" s="35"/>
      <c r="E63" s="35"/>
      <c r="F63" s="23" t="str">
        <f>IF(E22="","",E22)</f>
        <v>Vyplň údaj</v>
      </c>
      <c r="G63" s="35"/>
      <c r="H63" s="35"/>
      <c r="I63" s="142" t="s">
        <v>31</v>
      </c>
      <c r="J63" s="32" t="str">
        <f>E28</f>
        <v xml:space="preserve"> </v>
      </c>
      <c r="K63" s="35"/>
      <c r="L63" s="39"/>
    </row>
    <row r="64" s="1" customFormat="1" ht="10.32" customHeight="1">
      <c r="B64" s="34"/>
      <c r="C64" s="35"/>
      <c r="D64" s="35"/>
      <c r="E64" s="35"/>
      <c r="F64" s="35"/>
      <c r="G64" s="35"/>
      <c r="H64" s="35"/>
      <c r="I64" s="140"/>
      <c r="J64" s="35"/>
      <c r="K64" s="35"/>
      <c r="L64" s="39"/>
    </row>
    <row r="65" s="1" customFormat="1" ht="29.28" customHeight="1">
      <c r="B65" s="34"/>
      <c r="C65" s="169" t="s">
        <v>135</v>
      </c>
      <c r="D65" s="170"/>
      <c r="E65" s="170"/>
      <c r="F65" s="170"/>
      <c r="G65" s="170"/>
      <c r="H65" s="170"/>
      <c r="I65" s="171"/>
      <c r="J65" s="172" t="s">
        <v>136</v>
      </c>
      <c r="K65" s="170"/>
      <c r="L65" s="39"/>
    </row>
    <row r="66" s="1" customFormat="1" ht="10.32" customHeight="1">
      <c r="B66" s="34"/>
      <c r="C66" s="35"/>
      <c r="D66" s="35"/>
      <c r="E66" s="35"/>
      <c r="F66" s="35"/>
      <c r="G66" s="35"/>
      <c r="H66" s="35"/>
      <c r="I66" s="140"/>
      <c r="J66" s="35"/>
      <c r="K66" s="35"/>
      <c r="L66" s="39"/>
    </row>
    <row r="67" s="1" customFormat="1" ht="22.8" customHeight="1">
      <c r="B67" s="34"/>
      <c r="C67" s="173" t="s">
        <v>137</v>
      </c>
      <c r="D67" s="35"/>
      <c r="E67" s="35"/>
      <c r="F67" s="35"/>
      <c r="G67" s="35"/>
      <c r="H67" s="35"/>
      <c r="I67" s="140"/>
      <c r="J67" s="94">
        <f>J92</f>
        <v>0</v>
      </c>
      <c r="K67" s="35"/>
      <c r="L67" s="39"/>
      <c r="AU67" s="13" t="s">
        <v>138</v>
      </c>
    </row>
    <row r="68" s="8" customFormat="1" ht="24.96" customHeight="1">
      <c r="B68" s="174"/>
      <c r="C68" s="175"/>
      <c r="D68" s="176" t="s">
        <v>139</v>
      </c>
      <c r="E68" s="177"/>
      <c r="F68" s="177"/>
      <c r="G68" s="177"/>
      <c r="H68" s="177"/>
      <c r="I68" s="178"/>
      <c r="J68" s="179">
        <f>J93</f>
        <v>0</v>
      </c>
      <c r="K68" s="175"/>
      <c r="L68" s="180"/>
    </row>
    <row r="69" s="1" customFormat="1" ht="21.84" customHeight="1">
      <c r="B69" s="34"/>
      <c r="C69" s="35"/>
      <c r="D69" s="35"/>
      <c r="E69" s="35"/>
      <c r="F69" s="35"/>
      <c r="G69" s="35"/>
      <c r="H69" s="35"/>
      <c r="I69" s="140"/>
      <c r="J69" s="35"/>
      <c r="K69" s="35"/>
      <c r="L69" s="39"/>
    </row>
    <row r="70" s="1" customFormat="1" ht="6.96" customHeight="1">
      <c r="B70" s="53"/>
      <c r="C70" s="54"/>
      <c r="D70" s="54"/>
      <c r="E70" s="54"/>
      <c r="F70" s="54"/>
      <c r="G70" s="54"/>
      <c r="H70" s="54"/>
      <c r="I70" s="164"/>
      <c r="J70" s="54"/>
      <c r="K70" s="54"/>
      <c r="L70" s="39"/>
    </row>
    <row r="74" s="1" customFormat="1" ht="6.96" customHeight="1">
      <c r="B74" s="55"/>
      <c r="C74" s="56"/>
      <c r="D74" s="56"/>
      <c r="E74" s="56"/>
      <c r="F74" s="56"/>
      <c r="G74" s="56"/>
      <c r="H74" s="56"/>
      <c r="I74" s="167"/>
      <c r="J74" s="56"/>
      <c r="K74" s="56"/>
      <c r="L74" s="39"/>
    </row>
    <row r="75" s="1" customFormat="1" ht="24.96" customHeight="1">
      <c r="B75" s="34"/>
      <c r="C75" s="19" t="s">
        <v>140</v>
      </c>
      <c r="D75" s="35"/>
      <c r="E75" s="35"/>
      <c r="F75" s="35"/>
      <c r="G75" s="35"/>
      <c r="H75" s="35"/>
      <c r="I75" s="140"/>
      <c r="J75" s="35"/>
      <c r="K75" s="35"/>
      <c r="L75" s="39"/>
    </row>
    <row r="76" s="1" customFormat="1" ht="6.96" customHeight="1">
      <c r="B76" s="34"/>
      <c r="C76" s="35"/>
      <c r="D76" s="35"/>
      <c r="E76" s="35"/>
      <c r="F76" s="35"/>
      <c r="G76" s="35"/>
      <c r="H76" s="35"/>
      <c r="I76" s="140"/>
      <c r="J76" s="35"/>
      <c r="K76" s="35"/>
      <c r="L76" s="39"/>
    </row>
    <row r="77" s="1" customFormat="1" ht="12" customHeight="1">
      <c r="B77" s="34"/>
      <c r="C77" s="28" t="s">
        <v>16</v>
      </c>
      <c r="D77" s="35"/>
      <c r="E77" s="35"/>
      <c r="F77" s="35"/>
      <c r="G77" s="35"/>
      <c r="H77" s="35"/>
      <c r="I77" s="140"/>
      <c r="J77" s="35"/>
      <c r="K77" s="35"/>
      <c r="L77" s="39"/>
    </row>
    <row r="78" s="1" customFormat="1" ht="16.5" customHeight="1">
      <c r="B78" s="34"/>
      <c r="C78" s="35"/>
      <c r="D78" s="35"/>
      <c r="E78" s="168" t="str">
        <f>E7</f>
        <v>Oprava TV v úseku Obrnice-Žatec</v>
      </c>
      <c r="F78" s="28"/>
      <c r="G78" s="28"/>
      <c r="H78" s="28"/>
      <c r="I78" s="140"/>
      <c r="J78" s="35"/>
      <c r="K78" s="35"/>
      <c r="L78" s="39"/>
    </row>
    <row r="79" ht="12" customHeight="1">
      <c r="B79" s="17"/>
      <c r="C79" s="28" t="s">
        <v>128</v>
      </c>
      <c r="D79" s="18"/>
      <c r="E79" s="18"/>
      <c r="F79" s="18"/>
      <c r="G79" s="18"/>
      <c r="H79" s="18"/>
      <c r="I79" s="133"/>
      <c r="J79" s="18"/>
      <c r="K79" s="18"/>
      <c r="L79" s="16"/>
    </row>
    <row r="80" ht="16.5" customHeight="1">
      <c r="B80" s="17"/>
      <c r="C80" s="18"/>
      <c r="D80" s="18"/>
      <c r="E80" s="168" t="s">
        <v>129</v>
      </c>
      <c r="F80" s="18"/>
      <c r="G80" s="18"/>
      <c r="H80" s="18"/>
      <c r="I80" s="133"/>
      <c r="J80" s="18"/>
      <c r="K80" s="18"/>
      <c r="L80" s="16"/>
    </row>
    <row r="81" ht="12" customHeight="1">
      <c r="B81" s="17"/>
      <c r="C81" s="28" t="s">
        <v>130</v>
      </c>
      <c r="D81" s="18"/>
      <c r="E81" s="18"/>
      <c r="F81" s="18"/>
      <c r="G81" s="18"/>
      <c r="H81" s="18"/>
      <c r="I81" s="133"/>
      <c r="J81" s="18"/>
      <c r="K81" s="18"/>
      <c r="L81" s="16"/>
    </row>
    <row r="82" s="1" customFormat="1" ht="16.5" customHeight="1">
      <c r="B82" s="34"/>
      <c r="C82" s="35"/>
      <c r="D82" s="35"/>
      <c r="E82" s="28" t="s">
        <v>131</v>
      </c>
      <c r="F82" s="35"/>
      <c r="G82" s="35"/>
      <c r="H82" s="35"/>
      <c r="I82" s="140"/>
      <c r="J82" s="35"/>
      <c r="K82" s="35"/>
      <c r="L82" s="39"/>
    </row>
    <row r="83" s="1" customFormat="1" ht="12" customHeight="1">
      <c r="B83" s="34"/>
      <c r="C83" s="28" t="s">
        <v>132</v>
      </c>
      <c r="D83" s="35"/>
      <c r="E83" s="35"/>
      <c r="F83" s="35"/>
      <c r="G83" s="35"/>
      <c r="H83" s="35"/>
      <c r="I83" s="140"/>
      <c r="J83" s="35"/>
      <c r="K83" s="35"/>
      <c r="L83" s="39"/>
    </row>
    <row r="84" s="1" customFormat="1" ht="16.5" customHeight="1">
      <c r="B84" s="34"/>
      <c r="C84" s="35"/>
      <c r="D84" s="35"/>
      <c r="E84" s="60" t="str">
        <f>E13</f>
        <v>SO 1.1.1 - SOÚŽI</v>
      </c>
      <c r="F84" s="35"/>
      <c r="G84" s="35"/>
      <c r="H84" s="35"/>
      <c r="I84" s="140"/>
      <c r="J84" s="35"/>
      <c r="K84" s="35"/>
      <c r="L84" s="39"/>
    </row>
    <row r="85" s="1" customFormat="1" ht="6.96" customHeight="1">
      <c r="B85" s="34"/>
      <c r="C85" s="35"/>
      <c r="D85" s="35"/>
      <c r="E85" s="35"/>
      <c r="F85" s="35"/>
      <c r="G85" s="35"/>
      <c r="H85" s="35"/>
      <c r="I85" s="140"/>
      <c r="J85" s="35"/>
      <c r="K85" s="35"/>
      <c r="L85" s="39"/>
    </row>
    <row r="86" s="1" customFormat="1" ht="12" customHeight="1">
      <c r="B86" s="34"/>
      <c r="C86" s="28" t="s">
        <v>20</v>
      </c>
      <c r="D86" s="35"/>
      <c r="E86" s="35"/>
      <c r="F86" s="23" t="str">
        <f>F16</f>
        <v xml:space="preserve"> </v>
      </c>
      <c r="G86" s="35"/>
      <c r="H86" s="35"/>
      <c r="I86" s="142" t="s">
        <v>22</v>
      </c>
      <c r="J86" s="63" t="str">
        <f>IF(J16="","",J16)</f>
        <v>11. 3. 2019</v>
      </c>
      <c r="K86" s="35"/>
      <c r="L86" s="39"/>
    </row>
    <row r="87" s="1" customFormat="1" ht="6.96" customHeight="1">
      <c r="B87" s="34"/>
      <c r="C87" s="35"/>
      <c r="D87" s="35"/>
      <c r="E87" s="35"/>
      <c r="F87" s="35"/>
      <c r="G87" s="35"/>
      <c r="H87" s="35"/>
      <c r="I87" s="140"/>
      <c r="J87" s="35"/>
      <c r="K87" s="35"/>
      <c r="L87" s="39"/>
    </row>
    <row r="88" s="1" customFormat="1" ht="13.65" customHeight="1">
      <c r="B88" s="34"/>
      <c r="C88" s="28" t="s">
        <v>24</v>
      </c>
      <c r="D88" s="35"/>
      <c r="E88" s="35"/>
      <c r="F88" s="23" t="str">
        <f>E19</f>
        <v xml:space="preserve"> </v>
      </c>
      <c r="G88" s="35"/>
      <c r="H88" s="35"/>
      <c r="I88" s="142" t="s">
        <v>29</v>
      </c>
      <c r="J88" s="32" t="str">
        <f>E25</f>
        <v xml:space="preserve"> </v>
      </c>
      <c r="K88" s="35"/>
      <c r="L88" s="39"/>
    </row>
    <row r="89" s="1" customFormat="1" ht="13.65" customHeight="1">
      <c r="B89" s="34"/>
      <c r="C89" s="28" t="s">
        <v>27</v>
      </c>
      <c r="D89" s="35"/>
      <c r="E89" s="35"/>
      <c r="F89" s="23" t="str">
        <f>IF(E22="","",E22)</f>
        <v>Vyplň údaj</v>
      </c>
      <c r="G89" s="35"/>
      <c r="H89" s="35"/>
      <c r="I89" s="142" t="s">
        <v>31</v>
      </c>
      <c r="J89" s="32" t="str">
        <f>E28</f>
        <v xml:space="preserve"> </v>
      </c>
      <c r="K89" s="35"/>
      <c r="L89" s="39"/>
    </row>
    <row r="90" s="1" customFormat="1" ht="10.32" customHeight="1">
      <c r="B90" s="34"/>
      <c r="C90" s="35"/>
      <c r="D90" s="35"/>
      <c r="E90" s="35"/>
      <c r="F90" s="35"/>
      <c r="G90" s="35"/>
      <c r="H90" s="35"/>
      <c r="I90" s="140"/>
      <c r="J90" s="35"/>
      <c r="K90" s="35"/>
      <c r="L90" s="39"/>
    </row>
    <row r="91" s="9" customFormat="1" ht="29.28" customHeight="1">
      <c r="B91" s="181"/>
      <c r="C91" s="182" t="s">
        <v>141</v>
      </c>
      <c r="D91" s="183" t="s">
        <v>52</v>
      </c>
      <c r="E91" s="183" t="s">
        <v>48</v>
      </c>
      <c r="F91" s="183" t="s">
        <v>49</v>
      </c>
      <c r="G91" s="183" t="s">
        <v>142</v>
      </c>
      <c r="H91" s="183" t="s">
        <v>143</v>
      </c>
      <c r="I91" s="184" t="s">
        <v>144</v>
      </c>
      <c r="J91" s="183" t="s">
        <v>136</v>
      </c>
      <c r="K91" s="185" t="s">
        <v>145</v>
      </c>
      <c r="L91" s="186"/>
      <c r="M91" s="84" t="s">
        <v>1</v>
      </c>
      <c r="N91" s="85" t="s">
        <v>37</v>
      </c>
      <c r="O91" s="85" t="s">
        <v>146</v>
      </c>
      <c r="P91" s="85" t="s">
        <v>147</v>
      </c>
      <c r="Q91" s="85" t="s">
        <v>148</v>
      </c>
      <c r="R91" s="85" t="s">
        <v>149</v>
      </c>
      <c r="S91" s="85" t="s">
        <v>150</v>
      </c>
      <c r="T91" s="86" t="s">
        <v>151</v>
      </c>
    </row>
    <row r="92" s="1" customFormat="1" ht="22.8" customHeight="1">
      <c r="B92" s="34"/>
      <c r="C92" s="91" t="s">
        <v>152</v>
      </c>
      <c r="D92" s="35"/>
      <c r="E92" s="35"/>
      <c r="F92" s="35"/>
      <c r="G92" s="35"/>
      <c r="H92" s="35"/>
      <c r="I92" s="140"/>
      <c r="J92" s="187">
        <f>BK92</f>
        <v>0</v>
      </c>
      <c r="K92" s="35"/>
      <c r="L92" s="39"/>
      <c r="M92" s="87"/>
      <c r="N92" s="88"/>
      <c r="O92" s="88"/>
      <c r="P92" s="188">
        <f>P93</f>
        <v>0</v>
      </c>
      <c r="Q92" s="88"/>
      <c r="R92" s="188">
        <f>R93</f>
        <v>0</v>
      </c>
      <c r="S92" s="88"/>
      <c r="T92" s="189">
        <f>T93</f>
        <v>0</v>
      </c>
      <c r="AT92" s="13" t="s">
        <v>66</v>
      </c>
      <c r="AU92" s="13" t="s">
        <v>138</v>
      </c>
      <c r="BK92" s="190">
        <f>BK93</f>
        <v>0</v>
      </c>
    </row>
    <row r="93" s="10" customFormat="1" ht="25.92" customHeight="1">
      <c r="B93" s="191"/>
      <c r="C93" s="192"/>
      <c r="D93" s="193" t="s">
        <v>66</v>
      </c>
      <c r="E93" s="194" t="s">
        <v>153</v>
      </c>
      <c r="F93" s="194" t="s">
        <v>154</v>
      </c>
      <c r="G93" s="192"/>
      <c r="H93" s="192"/>
      <c r="I93" s="195"/>
      <c r="J93" s="196">
        <f>BK93</f>
        <v>0</v>
      </c>
      <c r="K93" s="192"/>
      <c r="L93" s="197"/>
      <c r="M93" s="198"/>
      <c r="N93" s="199"/>
      <c r="O93" s="199"/>
      <c r="P93" s="200">
        <f>SUM(P94:P227)</f>
        <v>0</v>
      </c>
      <c r="Q93" s="199"/>
      <c r="R93" s="200">
        <f>SUM(R94:R227)</f>
        <v>0</v>
      </c>
      <c r="S93" s="199"/>
      <c r="T93" s="201">
        <f>SUM(T94:T227)</f>
        <v>0</v>
      </c>
      <c r="AR93" s="202" t="s">
        <v>155</v>
      </c>
      <c r="AT93" s="203" t="s">
        <v>66</v>
      </c>
      <c r="AU93" s="203" t="s">
        <v>67</v>
      </c>
      <c r="AY93" s="202" t="s">
        <v>156</v>
      </c>
      <c r="BK93" s="204">
        <f>SUM(BK94:BK227)</f>
        <v>0</v>
      </c>
    </row>
    <row r="94" s="1" customFormat="1" ht="22.5" customHeight="1">
      <c r="B94" s="34"/>
      <c r="C94" s="205" t="s">
        <v>74</v>
      </c>
      <c r="D94" s="205" t="s">
        <v>157</v>
      </c>
      <c r="E94" s="206" t="s">
        <v>158</v>
      </c>
      <c r="F94" s="207" t="s">
        <v>159</v>
      </c>
      <c r="G94" s="208" t="s">
        <v>160</v>
      </c>
      <c r="H94" s="209">
        <v>5</v>
      </c>
      <c r="I94" s="210"/>
      <c r="J94" s="211">
        <f>ROUND(I94*H94,2)</f>
        <v>0</v>
      </c>
      <c r="K94" s="207" t="s">
        <v>161</v>
      </c>
      <c r="L94" s="39"/>
      <c r="M94" s="212" t="s">
        <v>1</v>
      </c>
      <c r="N94" s="213" t="s">
        <v>38</v>
      </c>
      <c r="O94" s="7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AR94" s="13" t="s">
        <v>162</v>
      </c>
      <c r="AT94" s="13" t="s">
        <v>157</v>
      </c>
      <c r="AU94" s="13" t="s">
        <v>74</v>
      </c>
      <c r="AY94" s="13" t="s">
        <v>156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3" t="s">
        <v>74</v>
      </c>
      <c r="BK94" s="216">
        <f>ROUND(I94*H94,2)</f>
        <v>0</v>
      </c>
      <c r="BL94" s="13" t="s">
        <v>162</v>
      </c>
      <c r="BM94" s="13" t="s">
        <v>163</v>
      </c>
    </row>
    <row r="95" s="1" customFormat="1">
      <c r="B95" s="34"/>
      <c r="C95" s="35"/>
      <c r="D95" s="217" t="s">
        <v>164</v>
      </c>
      <c r="E95" s="35"/>
      <c r="F95" s="218" t="s">
        <v>165</v>
      </c>
      <c r="G95" s="35"/>
      <c r="H95" s="35"/>
      <c r="I95" s="140"/>
      <c r="J95" s="35"/>
      <c r="K95" s="35"/>
      <c r="L95" s="39"/>
      <c r="M95" s="219"/>
      <c r="N95" s="75"/>
      <c r="O95" s="75"/>
      <c r="P95" s="75"/>
      <c r="Q95" s="75"/>
      <c r="R95" s="75"/>
      <c r="S95" s="75"/>
      <c r="T95" s="76"/>
      <c r="AT95" s="13" t="s">
        <v>164</v>
      </c>
      <c r="AU95" s="13" t="s">
        <v>74</v>
      </c>
    </row>
    <row r="96" s="1" customFormat="1" ht="22.5" customHeight="1">
      <c r="B96" s="34"/>
      <c r="C96" s="205" t="s">
        <v>76</v>
      </c>
      <c r="D96" s="205" t="s">
        <v>157</v>
      </c>
      <c r="E96" s="206" t="s">
        <v>166</v>
      </c>
      <c r="F96" s="207" t="s">
        <v>167</v>
      </c>
      <c r="G96" s="208" t="s">
        <v>168</v>
      </c>
      <c r="H96" s="209">
        <v>99</v>
      </c>
      <c r="I96" s="210"/>
      <c r="J96" s="211">
        <f>ROUND(I96*H96,2)</f>
        <v>0</v>
      </c>
      <c r="K96" s="207" t="s">
        <v>161</v>
      </c>
      <c r="L96" s="39"/>
      <c r="M96" s="212" t="s">
        <v>1</v>
      </c>
      <c r="N96" s="213" t="s">
        <v>38</v>
      </c>
      <c r="O96" s="7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AR96" s="13" t="s">
        <v>162</v>
      </c>
      <c r="AT96" s="13" t="s">
        <v>157</v>
      </c>
      <c r="AU96" s="13" t="s">
        <v>74</v>
      </c>
      <c r="AY96" s="13" t="s">
        <v>156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3" t="s">
        <v>74</v>
      </c>
      <c r="BK96" s="216">
        <f>ROUND(I96*H96,2)</f>
        <v>0</v>
      </c>
      <c r="BL96" s="13" t="s">
        <v>162</v>
      </c>
      <c r="BM96" s="13" t="s">
        <v>169</v>
      </c>
    </row>
    <row r="97" s="1" customFormat="1">
      <c r="B97" s="34"/>
      <c r="C97" s="35"/>
      <c r="D97" s="217" t="s">
        <v>164</v>
      </c>
      <c r="E97" s="35"/>
      <c r="F97" s="218" t="s">
        <v>170</v>
      </c>
      <c r="G97" s="35"/>
      <c r="H97" s="35"/>
      <c r="I97" s="140"/>
      <c r="J97" s="35"/>
      <c r="K97" s="35"/>
      <c r="L97" s="39"/>
      <c r="M97" s="219"/>
      <c r="N97" s="75"/>
      <c r="O97" s="75"/>
      <c r="P97" s="75"/>
      <c r="Q97" s="75"/>
      <c r="R97" s="75"/>
      <c r="S97" s="75"/>
      <c r="T97" s="76"/>
      <c r="AT97" s="13" t="s">
        <v>164</v>
      </c>
      <c r="AU97" s="13" t="s">
        <v>74</v>
      </c>
    </row>
    <row r="98" s="1" customFormat="1" ht="22.5" customHeight="1">
      <c r="B98" s="34"/>
      <c r="C98" s="205" t="s">
        <v>84</v>
      </c>
      <c r="D98" s="205" t="s">
        <v>157</v>
      </c>
      <c r="E98" s="206" t="s">
        <v>171</v>
      </c>
      <c r="F98" s="207" t="s">
        <v>172</v>
      </c>
      <c r="G98" s="208" t="s">
        <v>160</v>
      </c>
      <c r="H98" s="209">
        <v>2</v>
      </c>
      <c r="I98" s="210"/>
      <c r="J98" s="211">
        <f>ROUND(I98*H98,2)</f>
        <v>0</v>
      </c>
      <c r="K98" s="207" t="s">
        <v>161</v>
      </c>
      <c r="L98" s="39"/>
      <c r="M98" s="212" t="s">
        <v>1</v>
      </c>
      <c r="N98" s="213" t="s">
        <v>38</v>
      </c>
      <c r="O98" s="7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AR98" s="13" t="s">
        <v>162</v>
      </c>
      <c r="AT98" s="13" t="s">
        <v>157</v>
      </c>
      <c r="AU98" s="13" t="s">
        <v>74</v>
      </c>
      <c r="AY98" s="13" t="s">
        <v>156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3" t="s">
        <v>74</v>
      </c>
      <c r="BK98" s="216">
        <f>ROUND(I98*H98,2)</f>
        <v>0</v>
      </c>
      <c r="BL98" s="13" t="s">
        <v>162</v>
      </c>
      <c r="BM98" s="13" t="s">
        <v>173</v>
      </c>
    </row>
    <row r="99" s="1" customFormat="1">
      <c r="B99" s="34"/>
      <c r="C99" s="35"/>
      <c r="D99" s="217" t="s">
        <v>164</v>
      </c>
      <c r="E99" s="35"/>
      <c r="F99" s="218" t="s">
        <v>172</v>
      </c>
      <c r="G99" s="35"/>
      <c r="H99" s="35"/>
      <c r="I99" s="140"/>
      <c r="J99" s="35"/>
      <c r="K99" s="35"/>
      <c r="L99" s="39"/>
      <c r="M99" s="219"/>
      <c r="N99" s="75"/>
      <c r="O99" s="75"/>
      <c r="P99" s="75"/>
      <c r="Q99" s="75"/>
      <c r="R99" s="75"/>
      <c r="S99" s="75"/>
      <c r="T99" s="76"/>
      <c r="AT99" s="13" t="s">
        <v>164</v>
      </c>
      <c r="AU99" s="13" t="s">
        <v>74</v>
      </c>
    </row>
    <row r="100" s="1" customFormat="1" ht="22.5" customHeight="1">
      <c r="B100" s="34"/>
      <c r="C100" s="205" t="s">
        <v>155</v>
      </c>
      <c r="D100" s="205" t="s">
        <v>157</v>
      </c>
      <c r="E100" s="206" t="s">
        <v>174</v>
      </c>
      <c r="F100" s="207" t="s">
        <v>175</v>
      </c>
      <c r="G100" s="208" t="s">
        <v>160</v>
      </c>
      <c r="H100" s="209">
        <v>23</v>
      </c>
      <c r="I100" s="210"/>
      <c r="J100" s="211">
        <f>ROUND(I100*H100,2)</f>
        <v>0</v>
      </c>
      <c r="K100" s="207" t="s">
        <v>161</v>
      </c>
      <c r="L100" s="39"/>
      <c r="M100" s="212" t="s">
        <v>1</v>
      </c>
      <c r="N100" s="213" t="s">
        <v>38</v>
      </c>
      <c r="O100" s="7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AR100" s="13" t="s">
        <v>162</v>
      </c>
      <c r="AT100" s="13" t="s">
        <v>157</v>
      </c>
      <c r="AU100" s="13" t="s">
        <v>74</v>
      </c>
      <c r="AY100" s="13" t="s">
        <v>156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3" t="s">
        <v>74</v>
      </c>
      <c r="BK100" s="216">
        <f>ROUND(I100*H100,2)</f>
        <v>0</v>
      </c>
      <c r="BL100" s="13" t="s">
        <v>162</v>
      </c>
      <c r="BM100" s="13" t="s">
        <v>176</v>
      </c>
    </row>
    <row r="101" s="1" customFormat="1">
      <c r="B101" s="34"/>
      <c r="C101" s="35"/>
      <c r="D101" s="217" t="s">
        <v>164</v>
      </c>
      <c r="E101" s="35"/>
      <c r="F101" s="218" t="s">
        <v>177</v>
      </c>
      <c r="G101" s="35"/>
      <c r="H101" s="35"/>
      <c r="I101" s="140"/>
      <c r="J101" s="35"/>
      <c r="K101" s="35"/>
      <c r="L101" s="39"/>
      <c r="M101" s="219"/>
      <c r="N101" s="75"/>
      <c r="O101" s="75"/>
      <c r="P101" s="75"/>
      <c r="Q101" s="75"/>
      <c r="R101" s="75"/>
      <c r="S101" s="75"/>
      <c r="T101" s="76"/>
      <c r="AT101" s="13" t="s">
        <v>164</v>
      </c>
      <c r="AU101" s="13" t="s">
        <v>74</v>
      </c>
    </row>
    <row r="102" s="1" customFormat="1" ht="22.5" customHeight="1">
      <c r="B102" s="34"/>
      <c r="C102" s="205" t="s">
        <v>178</v>
      </c>
      <c r="D102" s="205" t="s">
        <v>157</v>
      </c>
      <c r="E102" s="206" t="s">
        <v>179</v>
      </c>
      <c r="F102" s="207" t="s">
        <v>180</v>
      </c>
      <c r="G102" s="208" t="s">
        <v>160</v>
      </c>
      <c r="H102" s="209">
        <v>24</v>
      </c>
      <c r="I102" s="210"/>
      <c r="J102" s="211">
        <f>ROUND(I102*H102,2)</f>
        <v>0</v>
      </c>
      <c r="K102" s="207" t="s">
        <v>161</v>
      </c>
      <c r="L102" s="39"/>
      <c r="M102" s="212" t="s">
        <v>1</v>
      </c>
      <c r="N102" s="213" t="s">
        <v>38</v>
      </c>
      <c r="O102" s="7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AR102" s="13" t="s">
        <v>162</v>
      </c>
      <c r="AT102" s="13" t="s">
        <v>157</v>
      </c>
      <c r="AU102" s="13" t="s">
        <v>74</v>
      </c>
      <c r="AY102" s="13" t="s">
        <v>156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3" t="s">
        <v>74</v>
      </c>
      <c r="BK102" s="216">
        <f>ROUND(I102*H102,2)</f>
        <v>0</v>
      </c>
      <c r="BL102" s="13" t="s">
        <v>162</v>
      </c>
      <c r="BM102" s="13" t="s">
        <v>181</v>
      </c>
    </row>
    <row r="103" s="1" customFormat="1">
      <c r="B103" s="34"/>
      <c r="C103" s="35"/>
      <c r="D103" s="217" t="s">
        <v>164</v>
      </c>
      <c r="E103" s="35"/>
      <c r="F103" s="218" t="s">
        <v>180</v>
      </c>
      <c r="G103" s="35"/>
      <c r="H103" s="35"/>
      <c r="I103" s="140"/>
      <c r="J103" s="35"/>
      <c r="K103" s="35"/>
      <c r="L103" s="39"/>
      <c r="M103" s="219"/>
      <c r="N103" s="75"/>
      <c r="O103" s="75"/>
      <c r="P103" s="75"/>
      <c r="Q103" s="75"/>
      <c r="R103" s="75"/>
      <c r="S103" s="75"/>
      <c r="T103" s="76"/>
      <c r="AT103" s="13" t="s">
        <v>164</v>
      </c>
      <c r="AU103" s="13" t="s">
        <v>74</v>
      </c>
    </row>
    <row r="104" s="1" customFormat="1" ht="22.5" customHeight="1">
      <c r="B104" s="34"/>
      <c r="C104" s="205" t="s">
        <v>182</v>
      </c>
      <c r="D104" s="205" t="s">
        <v>157</v>
      </c>
      <c r="E104" s="206" t="s">
        <v>183</v>
      </c>
      <c r="F104" s="207" t="s">
        <v>184</v>
      </c>
      <c r="G104" s="208" t="s">
        <v>160</v>
      </c>
      <c r="H104" s="209">
        <v>190</v>
      </c>
      <c r="I104" s="210"/>
      <c r="J104" s="211">
        <f>ROUND(I104*H104,2)</f>
        <v>0</v>
      </c>
      <c r="K104" s="207" t="s">
        <v>161</v>
      </c>
      <c r="L104" s="39"/>
      <c r="M104" s="212" t="s">
        <v>1</v>
      </c>
      <c r="N104" s="213" t="s">
        <v>38</v>
      </c>
      <c r="O104" s="7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AR104" s="13" t="s">
        <v>162</v>
      </c>
      <c r="AT104" s="13" t="s">
        <v>157</v>
      </c>
      <c r="AU104" s="13" t="s">
        <v>74</v>
      </c>
      <c r="AY104" s="13" t="s">
        <v>156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3" t="s">
        <v>74</v>
      </c>
      <c r="BK104" s="216">
        <f>ROUND(I104*H104,2)</f>
        <v>0</v>
      </c>
      <c r="BL104" s="13" t="s">
        <v>162</v>
      </c>
      <c r="BM104" s="13" t="s">
        <v>185</v>
      </c>
    </row>
    <row r="105" s="1" customFormat="1">
      <c r="B105" s="34"/>
      <c r="C105" s="35"/>
      <c r="D105" s="217" t="s">
        <v>164</v>
      </c>
      <c r="E105" s="35"/>
      <c r="F105" s="218" t="s">
        <v>184</v>
      </c>
      <c r="G105" s="35"/>
      <c r="H105" s="35"/>
      <c r="I105" s="140"/>
      <c r="J105" s="35"/>
      <c r="K105" s="35"/>
      <c r="L105" s="39"/>
      <c r="M105" s="219"/>
      <c r="N105" s="75"/>
      <c r="O105" s="75"/>
      <c r="P105" s="75"/>
      <c r="Q105" s="75"/>
      <c r="R105" s="75"/>
      <c r="S105" s="75"/>
      <c r="T105" s="76"/>
      <c r="AT105" s="13" t="s">
        <v>164</v>
      </c>
      <c r="AU105" s="13" t="s">
        <v>74</v>
      </c>
    </row>
    <row r="106" s="1" customFormat="1" ht="22.5" customHeight="1">
      <c r="B106" s="34"/>
      <c r="C106" s="205" t="s">
        <v>186</v>
      </c>
      <c r="D106" s="205" t="s">
        <v>157</v>
      </c>
      <c r="E106" s="206" t="s">
        <v>187</v>
      </c>
      <c r="F106" s="207" t="s">
        <v>188</v>
      </c>
      <c r="G106" s="208" t="s">
        <v>160</v>
      </c>
      <c r="H106" s="209">
        <v>1</v>
      </c>
      <c r="I106" s="210"/>
      <c r="J106" s="211">
        <f>ROUND(I106*H106,2)</f>
        <v>0</v>
      </c>
      <c r="K106" s="207" t="s">
        <v>161</v>
      </c>
      <c r="L106" s="39"/>
      <c r="M106" s="212" t="s">
        <v>1</v>
      </c>
      <c r="N106" s="213" t="s">
        <v>38</v>
      </c>
      <c r="O106" s="7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AR106" s="13" t="s">
        <v>162</v>
      </c>
      <c r="AT106" s="13" t="s">
        <v>157</v>
      </c>
      <c r="AU106" s="13" t="s">
        <v>74</v>
      </c>
      <c r="AY106" s="13" t="s">
        <v>156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3" t="s">
        <v>74</v>
      </c>
      <c r="BK106" s="216">
        <f>ROUND(I106*H106,2)</f>
        <v>0</v>
      </c>
      <c r="BL106" s="13" t="s">
        <v>162</v>
      </c>
      <c r="BM106" s="13" t="s">
        <v>189</v>
      </c>
    </row>
    <row r="107" s="1" customFormat="1">
      <c r="B107" s="34"/>
      <c r="C107" s="35"/>
      <c r="D107" s="217" t="s">
        <v>164</v>
      </c>
      <c r="E107" s="35"/>
      <c r="F107" s="218" t="s">
        <v>188</v>
      </c>
      <c r="G107" s="35"/>
      <c r="H107" s="35"/>
      <c r="I107" s="140"/>
      <c r="J107" s="35"/>
      <c r="K107" s="35"/>
      <c r="L107" s="39"/>
      <c r="M107" s="219"/>
      <c r="N107" s="75"/>
      <c r="O107" s="75"/>
      <c r="P107" s="75"/>
      <c r="Q107" s="75"/>
      <c r="R107" s="75"/>
      <c r="S107" s="75"/>
      <c r="T107" s="76"/>
      <c r="AT107" s="13" t="s">
        <v>164</v>
      </c>
      <c r="AU107" s="13" t="s">
        <v>74</v>
      </c>
    </row>
    <row r="108" s="1" customFormat="1" ht="22.5" customHeight="1">
      <c r="B108" s="34"/>
      <c r="C108" s="205" t="s">
        <v>190</v>
      </c>
      <c r="D108" s="205" t="s">
        <v>157</v>
      </c>
      <c r="E108" s="206" t="s">
        <v>191</v>
      </c>
      <c r="F108" s="207" t="s">
        <v>192</v>
      </c>
      <c r="G108" s="208" t="s">
        <v>160</v>
      </c>
      <c r="H108" s="209">
        <v>2</v>
      </c>
      <c r="I108" s="210"/>
      <c r="J108" s="211">
        <f>ROUND(I108*H108,2)</f>
        <v>0</v>
      </c>
      <c r="K108" s="207" t="s">
        <v>161</v>
      </c>
      <c r="L108" s="39"/>
      <c r="M108" s="212" t="s">
        <v>1</v>
      </c>
      <c r="N108" s="213" t="s">
        <v>38</v>
      </c>
      <c r="O108" s="7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AR108" s="13" t="s">
        <v>162</v>
      </c>
      <c r="AT108" s="13" t="s">
        <v>157</v>
      </c>
      <c r="AU108" s="13" t="s">
        <v>74</v>
      </c>
      <c r="AY108" s="13" t="s">
        <v>156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3" t="s">
        <v>74</v>
      </c>
      <c r="BK108" s="216">
        <f>ROUND(I108*H108,2)</f>
        <v>0</v>
      </c>
      <c r="BL108" s="13" t="s">
        <v>162</v>
      </c>
      <c r="BM108" s="13" t="s">
        <v>193</v>
      </c>
    </row>
    <row r="109" s="1" customFormat="1">
      <c r="B109" s="34"/>
      <c r="C109" s="35"/>
      <c r="D109" s="217" t="s">
        <v>164</v>
      </c>
      <c r="E109" s="35"/>
      <c r="F109" s="218" t="s">
        <v>192</v>
      </c>
      <c r="G109" s="35"/>
      <c r="H109" s="35"/>
      <c r="I109" s="140"/>
      <c r="J109" s="35"/>
      <c r="K109" s="35"/>
      <c r="L109" s="39"/>
      <c r="M109" s="219"/>
      <c r="N109" s="75"/>
      <c r="O109" s="75"/>
      <c r="P109" s="75"/>
      <c r="Q109" s="75"/>
      <c r="R109" s="75"/>
      <c r="S109" s="75"/>
      <c r="T109" s="76"/>
      <c r="AT109" s="13" t="s">
        <v>164</v>
      </c>
      <c r="AU109" s="13" t="s">
        <v>74</v>
      </c>
    </row>
    <row r="110" s="1" customFormat="1" ht="22.5" customHeight="1">
      <c r="B110" s="34"/>
      <c r="C110" s="205" t="s">
        <v>194</v>
      </c>
      <c r="D110" s="205" t="s">
        <v>157</v>
      </c>
      <c r="E110" s="206" t="s">
        <v>195</v>
      </c>
      <c r="F110" s="207" t="s">
        <v>196</v>
      </c>
      <c r="G110" s="208" t="s">
        <v>197</v>
      </c>
      <c r="H110" s="209">
        <v>1300</v>
      </c>
      <c r="I110" s="210"/>
      <c r="J110" s="211">
        <f>ROUND(I110*H110,2)</f>
        <v>0</v>
      </c>
      <c r="K110" s="207" t="s">
        <v>161</v>
      </c>
      <c r="L110" s="39"/>
      <c r="M110" s="212" t="s">
        <v>1</v>
      </c>
      <c r="N110" s="213" t="s">
        <v>38</v>
      </c>
      <c r="O110" s="7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AR110" s="13" t="s">
        <v>162</v>
      </c>
      <c r="AT110" s="13" t="s">
        <v>157</v>
      </c>
      <c r="AU110" s="13" t="s">
        <v>74</v>
      </c>
      <c r="AY110" s="13" t="s">
        <v>156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3" t="s">
        <v>74</v>
      </c>
      <c r="BK110" s="216">
        <f>ROUND(I110*H110,2)</f>
        <v>0</v>
      </c>
      <c r="BL110" s="13" t="s">
        <v>162</v>
      </c>
      <c r="BM110" s="13" t="s">
        <v>198</v>
      </c>
    </row>
    <row r="111" s="1" customFormat="1">
      <c r="B111" s="34"/>
      <c r="C111" s="35"/>
      <c r="D111" s="217" t="s">
        <v>164</v>
      </c>
      <c r="E111" s="35"/>
      <c r="F111" s="218" t="s">
        <v>196</v>
      </c>
      <c r="G111" s="35"/>
      <c r="H111" s="35"/>
      <c r="I111" s="140"/>
      <c r="J111" s="35"/>
      <c r="K111" s="35"/>
      <c r="L111" s="39"/>
      <c r="M111" s="219"/>
      <c r="N111" s="75"/>
      <c r="O111" s="75"/>
      <c r="P111" s="75"/>
      <c r="Q111" s="75"/>
      <c r="R111" s="75"/>
      <c r="S111" s="75"/>
      <c r="T111" s="76"/>
      <c r="AT111" s="13" t="s">
        <v>164</v>
      </c>
      <c r="AU111" s="13" t="s">
        <v>74</v>
      </c>
    </row>
    <row r="112" s="1" customFormat="1" ht="22.5" customHeight="1">
      <c r="B112" s="34"/>
      <c r="C112" s="205" t="s">
        <v>199</v>
      </c>
      <c r="D112" s="205" t="s">
        <v>157</v>
      </c>
      <c r="E112" s="206" t="s">
        <v>200</v>
      </c>
      <c r="F112" s="207" t="s">
        <v>201</v>
      </c>
      <c r="G112" s="208" t="s">
        <v>160</v>
      </c>
      <c r="H112" s="209">
        <v>8</v>
      </c>
      <c r="I112" s="210"/>
      <c r="J112" s="211">
        <f>ROUND(I112*H112,2)</f>
        <v>0</v>
      </c>
      <c r="K112" s="207" t="s">
        <v>161</v>
      </c>
      <c r="L112" s="39"/>
      <c r="M112" s="212" t="s">
        <v>1</v>
      </c>
      <c r="N112" s="213" t="s">
        <v>38</v>
      </c>
      <c r="O112" s="7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AR112" s="13" t="s">
        <v>162</v>
      </c>
      <c r="AT112" s="13" t="s">
        <v>157</v>
      </c>
      <c r="AU112" s="13" t="s">
        <v>74</v>
      </c>
      <c r="AY112" s="13" t="s">
        <v>156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3" t="s">
        <v>74</v>
      </c>
      <c r="BK112" s="216">
        <f>ROUND(I112*H112,2)</f>
        <v>0</v>
      </c>
      <c r="BL112" s="13" t="s">
        <v>162</v>
      </c>
      <c r="BM112" s="13" t="s">
        <v>202</v>
      </c>
    </row>
    <row r="113" s="1" customFormat="1">
      <c r="B113" s="34"/>
      <c r="C113" s="35"/>
      <c r="D113" s="217" t="s">
        <v>164</v>
      </c>
      <c r="E113" s="35"/>
      <c r="F113" s="218" t="s">
        <v>201</v>
      </c>
      <c r="G113" s="35"/>
      <c r="H113" s="35"/>
      <c r="I113" s="140"/>
      <c r="J113" s="35"/>
      <c r="K113" s="35"/>
      <c r="L113" s="39"/>
      <c r="M113" s="219"/>
      <c r="N113" s="75"/>
      <c r="O113" s="75"/>
      <c r="P113" s="75"/>
      <c r="Q113" s="75"/>
      <c r="R113" s="75"/>
      <c r="S113" s="75"/>
      <c r="T113" s="76"/>
      <c r="AT113" s="13" t="s">
        <v>164</v>
      </c>
      <c r="AU113" s="13" t="s">
        <v>74</v>
      </c>
    </row>
    <row r="114" s="1" customFormat="1" ht="22.5" customHeight="1">
      <c r="B114" s="34"/>
      <c r="C114" s="205" t="s">
        <v>203</v>
      </c>
      <c r="D114" s="205" t="s">
        <v>157</v>
      </c>
      <c r="E114" s="206" t="s">
        <v>204</v>
      </c>
      <c r="F114" s="207" t="s">
        <v>205</v>
      </c>
      <c r="G114" s="208" t="s">
        <v>160</v>
      </c>
      <c r="H114" s="209">
        <v>8</v>
      </c>
      <c r="I114" s="210"/>
      <c r="J114" s="211">
        <f>ROUND(I114*H114,2)</f>
        <v>0</v>
      </c>
      <c r="K114" s="207" t="s">
        <v>161</v>
      </c>
      <c r="L114" s="39"/>
      <c r="M114" s="212" t="s">
        <v>1</v>
      </c>
      <c r="N114" s="213" t="s">
        <v>38</v>
      </c>
      <c r="O114" s="7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AR114" s="13" t="s">
        <v>162</v>
      </c>
      <c r="AT114" s="13" t="s">
        <v>157</v>
      </c>
      <c r="AU114" s="13" t="s">
        <v>74</v>
      </c>
      <c r="AY114" s="13" t="s">
        <v>156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3" t="s">
        <v>74</v>
      </c>
      <c r="BK114" s="216">
        <f>ROUND(I114*H114,2)</f>
        <v>0</v>
      </c>
      <c r="BL114" s="13" t="s">
        <v>162</v>
      </c>
      <c r="BM114" s="13" t="s">
        <v>206</v>
      </c>
    </row>
    <row r="115" s="1" customFormat="1">
      <c r="B115" s="34"/>
      <c r="C115" s="35"/>
      <c r="D115" s="217" t="s">
        <v>164</v>
      </c>
      <c r="E115" s="35"/>
      <c r="F115" s="218" t="s">
        <v>205</v>
      </c>
      <c r="G115" s="35"/>
      <c r="H115" s="35"/>
      <c r="I115" s="140"/>
      <c r="J115" s="35"/>
      <c r="K115" s="35"/>
      <c r="L115" s="39"/>
      <c r="M115" s="219"/>
      <c r="N115" s="75"/>
      <c r="O115" s="75"/>
      <c r="P115" s="75"/>
      <c r="Q115" s="75"/>
      <c r="R115" s="75"/>
      <c r="S115" s="75"/>
      <c r="T115" s="76"/>
      <c r="AT115" s="13" t="s">
        <v>164</v>
      </c>
      <c r="AU115" s="13" t="s">
        <v>74</v>
      </c>
    </row>
    <row r="116" s="1" customFormat="1" ht="22.5" customHeight="1">
      <c r="B116" s="34"/>
      <c r="C116" s="205" t="s">
        <v>207</v>
      </c>
      <c r="D116" s="205" t="s">
        <v>157</v>
      </c>
      <c r="E116" s="206" t="s">
        <v>208</v>
      </c>
      <c r="F116" s="207" t="s">
        <v>209</v>
      </c>
      <c r="G116" s="208" t="s">
        <v>160</v>
      </c>
      <c r="H116" s="209">
        <v>8</v>
      </c>
      <c r="I116" s="210"/>
      <c r="J116" s="211">
        <f>ROUND(I116*H116,2)</f>
        <v>0</v>
      </c>
      <c r="K116" s="207" t="s">
        <v>161</v>
      </c>
      <c r="L116" s="39"/>
      <c r="M116" s="212" t="s">
        <v>1</v>
      </c>
      <c r="N116" s="213" t="s">
        <v>38</v>
      </c>
      <c r="O116" s="7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AR116" s="13" t="s">
        <v>162</v>
      </c>
      <c r="AT116" s="13" t="s">
        <v>157</v>
      </c>
      <c r="AU116" s="13" t="s">
        <v>74</v>
      </c>
      <c r="AY116" s="13" t="s">
        <v>156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3" t="s">
        <v>74</v>
      </c>
      <c r="BK116" s="216">
        <f>ROUND(I116*H116,2)</f>
        <v>0</v>
      </c>
      <c r="BL116" s="13" t="s">
        <v>162</v>
      </c>
      <c r="BM116" s="13" t="s">
        <v>210</v>
      </c>
    </row>
    <row r="117" s="1" customFormat="1">
      <c r="B117" s="34"/>
      <c r="C117" s="35"/>
      <c r="D117" s="217" t="s">
        <v>164</v>
      </c>
      <c r="E117" s="35"/>
      <c r="F117" s="218" t="s">
        <v>209</v>
      </c>
      <c r="G117" s="35"/>
      <c r="H117" s="35"/>
      <c r="I117" s="140"/>
      <c r="J117" s="35"/>
      <c r="K117" s="35"/>
      <c r="L117" s="39"/>
      <c r="M117" s="219"/>
      <c r="N117" s="75"/>
      <c r="O117" s="75"/>
      <c r="P117" s="75"/>
      <c r="Q117" s="75"/>
      <c r="R117" s="75"/>
      <c r="S117" s="75"/>
      <c r="T117" s="76"/>
      <c r="AT117" s="13" t="s">
        <v>164</v>
      </c>
      <c r="AU117" s="13" t="s">
        <v>74</v>
      </c>
    </row>
    <row r="118" s="1" customFormat="1" ht="22.5" customHeight="1">
      <c r="B118" s="34"/>
      <c r="C118" s="205" t="s">
        <v>211</v>
      </c>
      <c r="D118" s="205" t="s">
        <v>157</v>
      </c>
      <c r="E118" s="206" t="s">
        <v>212</v>
      </c>
      <c r="F118" s="207" t="s">
        <v>213</v>
      </c>
      <c r="G118" s="208" t="s">
        <v>214</v>
      </c>
      <c r="H118" s="209">
        <v>1.3</v>
      </c>
      <c r="I118" s="210"/>
      <c r="J118" s="211">
        <f>ROUND(I118*H118,2)</f>
        <v>0</v>
      </c>
      <c r="K118" s="207" t="s">
        <v>161</v>
      </c>
      <c r="L118" s="39"/>
      <c r="M118" s="212" t="s">
        <v>1</v>
      </c>
      <c r="N118" s="213" t="s">
        <v>38</v>
      </c>
      <c r="O118" s="7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AR118" s="13" t="s">
        <v>162</v>
      </c>
      <c r="AT118" s="13" t="s">
        <v>157</v>
      </c>
      <c r="AU118" s="13" t="s">
        <v>74</v>
      </c>
      <c r="AY118" s="13" t="s">
        <v>156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3" t="s">
        <v>74</v>
      </c>
      <c r="BK118" s="216">
        <f>ROUND(I118*H118,2)</f>
        <v>0</v>
      </c>
      <c r="BL118" s="13" t="s">
        <v>162</v>
      </c>
      <c r="BM118" s="13" t="s">
        <v>215</v>
      </c>
    </row>
    <row r="119" s="1" customFormat="1">
      <c r="B119" s="34"/>
      <c r="C119" s="35"/>
      <c r="D119" s="217" t="s">
        <v>164</v>
      </c>
      <c r="E119" s="35"/>
      <c r="F119" s="218" t="s">
        <v>216</v>
      </c>
      <c r="G119" s="35"/>
      <c r="H119" s="35"/>
      <c r="I119" s="140"/>
      <c r="J119" s="35"/>
      <c r="K119" s="35"/>
      <c r="L119" s="39"/>
      <c r="M119" s="219"/>
      <c r="N119" s="75"/>
      <c r="O119" s="75"/>
      <c r="P119" s="75"/>
      <c r="Q119" s="75"/>
      <c r="R119" s="75"/>
      <c r="S119" s="75"/>
      <c r="T119" s="76"/>
      <c r="AT119" s="13" t="s">
        <v>164</v>
      </c>
      <c r="AU119" s="13" t="s">
        <v>74</v>
      </c>
    </row>
    <row r="120" s="1" customFormat="1" ht="22.5" customHeight="1">
      <c r="B120" s="34"/>
      <c r="C120" s="205" t="s">
        <v>217</v>
      </c>
      <c r="D120" s="205" t="s">
        <v>157</v>
      </c>
      <c r="E120" s="206" t="s">
        <v>218</v>
      </c>
      <c r="F120" s="207" t="s">
        <v>219</v>
      </c>
      <c r="G120" s="208" t="s">
        <v>214</v>
      </c>
      <c r="H120" s="209">
        <v>1.3</v>
      </c>
      <c r="I120" s="210"/>
      <c r="J120" s="211">
        <f>ROUND(I120*H120,2)</f>
        <v>0</v>
      </c>
      <c r="K120" s="207" t="s">
        <v>161</v>
      </c>
      <c r="L120" s="39"/>
      <c r="M120" s="212" t="s">
        <v>1</v>
      </c>
      <c r="N120" s="213" t="s">
        <v>38</v>
      </c>
      <c r="O120" s="7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AR120" s="13" t="s">
        <v>162</v>
      </c>
      <c r="AT120" s="13" t="s">
        <v>157</v>
      </c>
      <c r="AU120" s="13" t="s">
        <v>74</v>
      </c>
      <c r="AY120" s="13" t="s">
        <v>156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3" t="s">
        <v>74</v>
      </c>
      <c r="BK120" s="216">
        <f>ROUND(I120*H120,2)</f>
        <v>0</v>
      </c>
      <c r="BL120" s="13" t="s">
        <v>162</v>
      </c>
      <c r="BM120" s="13" t="s">
        <v>220</v>
      </c>
    </row>
    <row r="121" s="1" customFormat="1">
      <c r="B121" s="34"/>
      <c r="C121" s="35"/>
      <c r="D121" s="217" t="s">
        <v>164</v>
      </c>
      <c r="E121" s="35"/>
      <c r="F121" s="218" t="s">
        <v>221</v>
      </c>
      <c r="G121" s="35"/>
      <c r="H121" s="35"/>
      <c r="I121" s="140"/>
      <c r="J121" s="35"/>
      <c r="K121" s="35"/>
      <c r="L121" s="39"/>
      <c r="M121" s="219"/>
      <c r="N121" s="75"/>
      <c r="O121" s="75"/>
      <c r="P121" s="75"/>
      <c r="Q121" s="75"/>
      <c r="R121" s="75"/>
      <c r="S121" s="75"/>
      <c r="T121" s="76"/>
      <c r="AT121" s="13" t="s">
        <v>164</v>
      </c>
      <c r="AU121" s="13" t="s">
        <v>74</v>
      </c>
    </row>
    <row r="122" s="1" customFormat="1" ht="22.5" customHeight="1">
      <c r="B122" s="34"/>
      <c r="C122" s="205" t="s">
        <v>8</v>
      </c>
      <c r="D122" s="205" t="s">
        <v>157</v>
      </c>
      <c r="E122" s="206" t="s">
        <v>222</v>
      </c>
      <c r="F122" s="207" t="s">
        <v>223</v>
      </c>
      <c r="G122" s="208" t="s">
        <v>160</v>
      </c>
      <c r="H122" s="209">
        <v>1</v>
      </c>
      <c r="I122" s="210"/>
      <c r="J122" s="211">
        <f>ROUND(I122*H122,2)</f>
        <v>0</v>
      </c>
      <c r="K122" s="207" t="s">
        <v>161</v>
      </c>
      <c r="L122" s="39"/>
      <c r="M122" s="212" t="s">
        <v>1</v>
      </c>
      <c r="N122" s="213" t="s">
        <v>38</v>
      </c>
      <c r="O122" s="7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AR122" s="13" t="s">
        <v>162</v>
      </c>
      <c r="AT122" s="13" t="s">
        <v>157</v>
      </c>
      <c r="AU122" s="13" t="s">
        <v>74</v>
      </c>
      <c r="AY122" s="13" t="s">
        <v>156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3" t="s">
        <v>74</v>
      </c>
      <c r="BK122" s="216">
        <f>ROUND(I122*H122,2)</f>
        <v>0</v>
      </c>
      <c r="BL122" s="13" t="s">
        <v>162</v>
      </c>
      <c r="BM122" s="13" t="s">
        <v>224</v>
      </c>
    </row>
    <row r="123" s="1" customFormat="1">
      <c r="B123" s="34"/>
      <c r="C123" s="35"/>
      <c r="D123" s="217" t="s">
        <v>164</v>
      </c>
      <c r="E123" s="35"/>
      <c r="F123" s="218" t="s">
        <v>223</v>
      </c>
      <c r="G123" s="35"/>
      <c r="H123" s="35"/>
      <c r="I123" s="140"/>
      <c r="J123" s="35"/>
      <c r="K123" s="35"/>
      <c r="L123" s="39"/>
      <c r="M123" s="219"/>
      <c r="N123" s="75"/>
      <c r="O123" s="75"/>
      <c r="P123" s="75"/>
      <c r="Q123" s="75"/>
      <c r="R123" s="75"/>
      <c r="S123" s="75"/>
      <c r="T123" s="76"/>
      <c r="AT123" s="13" t="s">
        <v>164</v>
      </c>
      <c r="AU123" s="13" t="s">
        <v>74</v>
      </c>
    </row>
    <row r="124" s="1" customFormat="1" ht="22.5" customHeight="1">
      <c r="B124" s="34"/>
      <c r="C124" s="205" t="s">
        <v>225</v>
      </c>
      <c r="D124" s="205" t="s">
        <v>157</v>
      </c>
      <c r="E124" s="206" t="s">
        <v>226</v>
      </c>
      <c r="F124" s="207" t="s">
        <v>227</v>
      </c>
      <c r="G124" s="208" t="s">
        <v>160</v>
      </c>
      <c r="H124" s="209">
        <v>1</v>
      </c>
      <c r="I124" s="210"/>
      <c r="J124" s="211">
        <f>ROUND(I124*H124,2)</f>
        <v>0</v>
      </c>
      <c r="K124" s="207" t="s">
        <v>161</v>
      </c>
      <c r="L124" s="39"/>
      <c r="M124" s="212" t="s">
        <v>1</v>
      </c>
      <c r="N124" s="213" t="s">
        <v>38</v>
      </c>
      <c r="O124" s="7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AR124" s="13" t="s">
        <v>162</v>
      </c>
      <c r="AT124" s="13" t="s">
        <v>157</v>
      </c>
      <c r="AU124" s="13" t="s">
        <v>74</v>
      </c>
      <c r="AY124" s="13" t="s">
        <v>156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3" t="s">
        <v>74</v>
      </c>
      <c r="BK124" s="216">
        <f>ROUND(I124*H124,2)</f>
        <v>0</v>
      </c>
      <c r="BL124" s="13" t="s">
        <v>162</v>
      </c>
      <c r="BM124" s="13" t="s">
        <v>228</v>
      </c>
    </row>
    <row r="125" s="1" customFormat="1">
      <c r="B125" s="34"/>
      <c r="C125" s="35"/>
      <c r="D125" s="217" t="s">
        <v>164</v>
      </c>
      <c r="E125" s="35"/>
      <c r="F125" s="218" t="s">
        <v>227</v>
      </c>
      <c r="G125" s="35"/>
      <c r="H125" s="35"/>
      <c r="I125" s="140"/>
      <c r="J125" s="35"/>
      <c r="K125" s="35"/>
      <c r="L125" s="39"/>
      <c r="M125" s="219"/>
      <c r="N125" s="75"/>
      <c r="O125" s="75"/>
      <c r="P125" s="75"/>
      <c r="Q125" s="75"/>
      <c r="R125" s="75"/>
      <c r="S125" s="75"/>
      <c r="T125" s="76"/>
      <c r="AT125" s="13" t="s">
        <v>164</v>
      </c>
      <c r="AU125" s="13" t="s">
        <v>74</v>
      </c>
    </row>
    <row r="126" s="1" customFormat="1" ht="22.5" customHeight="1">
      <c r="B126" s="34"/>
      <c r="C126" s="205" t="s">
        <v>229</v>
      </c>
      <c r="D126" s="205" t="s">
        <v>157</v>
      </c>
      <c r="E126" s="206" t="s">
        <v>230</v>
      </c>
      <c r="F126" s="207" t="s">
        <v>231</v>
      </c>
      <c r="G126" s="208" t="s">
        <v>160</v>
      </c>
      <c r="H126" s="209">
        <v>4</v>
      </c>
      <c r="I126" s="210"/>
      <c r="J126" s="211">
        <f>ROUND(I126*H126,2)</f>
        <v>0</v>
      </c>
      <c r="K126" s="207" t="s">
        <v>161</v>
      </c>
      <c r="L126" s="39"/>
      <c r="M126" s="212" t="s">
        <v>1</v>
      </c>
      <c r="N126" s="213" t="s">
        <v>38</v>
      </c>
      <c r="O126" s="7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AR126" s="13" t="s">
        <v>162</v>
      </c>
      <c r="AT126" s="13" t="s">
        <v>157</v>
      </c>
      <c r="AU126" s="13" t="s">
        <v>74</v>
      </c>
      <c r="AY126" s="13" t="s">
        <v>156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3" t="s">
        <v>74</v>
      </c>
      <c r="BK126" s="216">
        <f>ROUND(I126*H126,2)</f>
        <v>0</v>
      </c>
      <c r="BL126" s="13" t="s">
        <v>162</v>
      </c>
      <c r="BM126" s="13" t="s">
        <v>232</v>
      </c>
    </row>
    <row r="127" s="1" customFormat="1">
      <c r="B127" s="34"/>
      <c r="C127" s="35"/>
      <c r="D127" s="217" t="s">
        <v>164</v>
      </c>
      <c r="E127" s="35"/>
      <c r="F127" s="218" t="s">
        <v>231</v>
      </c>
      <c r="G127" s="35"/>
      <c r="H127" s="35"/>
      <c r="I127" s="140"/>
      <c r="J127" s="35"/>
      <c r="K127" s="35"/>
      <c r="L127" s="39"/>
      <c r="M127" s="219"/>
      <c r="N127" s="75"/>
      <c r="O127" s="75"/>
      <c r="P127" s="75"/>
      <c r="Q127" s="75"/>
      <c r="R127" s="75"/>
      <c r="S127" s="75"/>
      <c r="T127" s="76"/>
      <c r="AT127" s="13" t="s">
        <v>164</v>
      </c>
      <c r="AU127" s="13" t="s">
        <v>74</v>
      </c>
    </row>
    <row r="128" s="1" customFormat="1" ht="22.5" customHeight="1">
      <c r="B128" s="34"/>
      <c r="C128" s="205" t="s">
        <v>233</v>
      </c>
      <c r="D128" s="205" t="s">
        <v>157</v>
      </c>
      <c r="E128" s="206" t="s">
        <v>234</v>
      </c>
      <c r="F128" s="207" t="s">
        <v>235</v>
      </c>
      <c r="G128" s="208" t="s">
        <v>160</v>
      </c>
      <c r="H128" s="209">
        <v>13</v>
      </c>
      <c r="I128" s="210"/>
      <c r="J128" s="211">
        <f>ROUND(I128*H128,2)</f>
        <v>0</v>
      </c>
      <c r="K128" s="207" t="s">
        <v>161</v>
      </c>
      <c r="L128" s="39"/>
      <c r="M128" s="212" t="s">
        <v>1</v>
      </c>
      <c r="N128" s="213" t="s">
        <v>38</v>
      </c>
      <c r="O128" s="7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AR128" s="13" t="s">
        <v>162</v>
      </c>
      <c r="AT128" s="13" t="s">
        <v>157</v>
      </c>
      <c r="AU128" s="13" t="s">
        <v>74</v>
      </c>
      <c r="AY128" s="13" t="s">
        <v>156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3" t="s">
        <v>74</v>
      </c>
      <c r="BK128" s="216">
        <f>ROUND(I128*H128,2)</f>
        <v>0</v>
      </c>
      <c r="BL128" s="13" t="s">
        <v>162</v>
      </c>
      <c r="BM128" s="13" t="s">
        <v>236</v>
      </c>
    </row>
    <row r="129" s="1" customFormat="1">
      <c r="B129" s="34"/>
      <c r="C129" s="35"/>
      <c r="D129" s="217" t="s">
        <v>164</v>
      </c>
      <c r="E129" s="35"/>
      <c r="F129" s="218" t="s">
        <v>235</v>
      </c>
      <c r="G129" s="35"/>
      <c r="H129" s="35"/>
      <c r="I129" s="140"/>
      <c r="J129" s="35"/>
      <c r="K129" s="35"/>
      <c r="L129" s="39"/>
      <c r="M129" s="219"/>
      <c r="N129" s="75"/>
      <c r="O129" s="75"/>
      <c r="P129" s="75"/>
      <c r="Q129" s="75"/>
      <c r="R129" s="75"/>
      <c r="S129" s="75"/>
      <c r="T129" s="76"/>
      <c r="AT129" s="13" t="s">
        <v>164</v>
      </c>
      <c r="AU129" s="13" t="s">
        <v>74</v>
      </c>
    </row>
    <row r="130" s="1" customFormat="1" ht="22.5" customHeight="1">
      <c r="B130" s="34"/>
      <c r="C130" s="205" t="s">
        <v>237</v>
      </c>
      <c r="D130" s="205" t="s">
        <v>157</v>
      </c>
      <c r="E130" s="206" t="s">
        <v>238</v>
      </c>
      <c r="F130" s="207" t="s">
        <v>239</v>
      </c>
      <c r="G130" s="208" t="s">
        <v>160</v>
      </c>
      <c r="H130" s="209">
        <v>7</v>
      </c>
      <c r="I130" s="210"/>
      <c r="J130" s="211">
        <f>ROUND(I130*H130,2)</f>
        <v>0</v>
      </c>
      <c r="K130" s="207" t="s">
        <v>161</v>
      </c>
      <c r="L130" s="39"/>
      <c r="M130" s="212" t="s">
        <v>1</v>
      </c>
      <c r="N130" s="213" t="s">
        <v>38</v>
      </c>
      <c r="O130" s="7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AR130" s="13" t="s">
        <v>162</v>
      </c>
      <c r="AT130" s="13" t="s">
        <v>157</v>
      </c>
      <c r="AU130" s="13" t="s">
        <v>74</v>
      </c>
      <c r="AY130" s="13" t="s">
        <v>156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3" t="s">
        <v>74</v>
      </c>
      <c r="BK130" s="216">
        <f>ROUND(I130*H130,2)</f>
        <v>0</v>
      </c>
      <c r="BL130" s="13" t="s">
        <v>162</v>
      </c>
      <c r="BM130" s="13" t="s">
        <v>240</v>
      </c>
    </row>
    <row r="131" s="1" customFormat="1">
      <c r="B131" s="34"/>
      <c r="C131" s="35"/>
      <c r="D131" s="217" t="s">
        <v>164</v>
      </c>
      <c r="E131" s="35"/>
      <c r="F131" s="218" t="s">
        <v>239</v>
      </c>
      <c r="G131" s="35"/>
      <c r="H131" s="35"/>
      <c r="I131" s="140"/>
      <c r="J131" s="35"/>
      <c r="K131" s="35"/>
      <c r="L131" s="39"/>
      <c r="M131" s="219"/>
      <c r="N131" s="75"/>
      <c r="O131" s="75"/>
      <c r="P131" s="75"/>
      <c r="Q131" s="75"/>
      <c r="R131" s="75"/>
      <c r="S131" s="75"/>
      <c r="T131" s="76"/>
      <c r="AT131" s="13" t="s">
        <v>164</v>
      </c>
      <c r="AU131" s="13" t="s">
        <v>74</v>
      </c>
    </row>
    <row r="132" s="1" customFormat="1" ht="22.5" customHeight="1">
      <c r="B132" s="34"/>
      <c r="C132" s="205" t="s">
        <v>241</v>
      </c>
      <c r="D132" s="205" t="s">
        <v>157</v>
      </c>
      <c r="E132" s="206" t="s">
        <v>242</v>
      </c>
      <c r="F132" s="207" t="s">
        <v>243</v>
      </c>
      <c r="G132" s="208" t="s">
        <v>160</v>
      </c>
      <c r="H132" s="209">
        <v>1</v>
      </c>
      <c r="I132" s="210"/>
      <c r="J132" s="211">
        <f>ROUND(I132*H132,2)</f>
        <v>0</v>
      </c>
      <c r="K132" s="207" t="s">
        <v>161</v>
      </c>
      <c r="L132" s="39"/>
      <c r="M132" s="212" t="s">
        <v>1</v>
      </c>
      <c r="N132" s="213" t="s">
        <v>38</v>
      </c>
      <c r="O132" s="7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AR132" s="13" t="s">
        <v>162</v>
      </c>
      <c r="AT132" s="13" t="s">
        <v>157</v>
      </c>
      <c r="AU132" s="13" t="s">
        <v>74</v>
      </c>
      <c r="AY132" s="13" t="s">
        <v>156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3" t="s">
        <v>74</v>
      </c>
      <c r="BK132" s="216">
        <f>ROUND(I132*H132,2)</f>
        <v>0</v>
      </c>
      <c r="BL132" s="13" t="s">
        <v>162</v>
      </c>
      <c r="BM132" s="13" t="s">
        <v>244</v>
      </c>
    </row>
    <row r="133" s="1" customFormat="1">
      <c r="B133" s="34"/>
      <c r="C133" s="35"/>
      <c r="D133" s="217" t="s">
        <v>164</v>
      </c>
      <c r="E133" s="35"/>
      <c r="F133" s="218" t="s">
        <v>243</v>
      </c>
      <c r="G133" s="35"/>
      <c r="H133" s="35"/>
      <c r="I133" s="140"/>
      <c r="J133" s="35"/>
      <c r="K133" s="35"/>
      <c r="L133" s="39"/>
      <c r="M133" s="219"/>
      <c r="N133" s="75"/>
      <c r="O133" s="75"/>
      <c r="P133" s="75"/>
      <c r="Q133" s="75"/>
      <c r="R133" s="75"/>
      <c r="S133" s="75"/>
      <c r="T133" s="76"/>
      <c r="AT133" s="13" t="s">
        <v>164</v>
      </c>
      <c r="AU133" s="13" t="s">
        <v>74</v>
      </c>
    </row>
    <row r="134" s="1" customFormat="1" ht="22.5" customHeight="1">
      <c r="B134" s="34"/>
      <c r="C134" s="205" t="s">
        <v>7</v>
      </c>
      <c r="D134" s="205" t="s">
        <v>157</v>
      </c>
      <c r="E134" s="206" t="s">
        <v>245</v>
      </c>
      <c r="F134" s="207" t="s">
        <v>246</v>
      </c>
      <c r="G134" s="208" t="s">
        <v>160</v>
      </c>
      <c r="H134" s="209">
        <v>12</v>
      </c>
      <c r="I134" s="210"/>
      <c r="J134" s="211">
        <f>ROUND(I134*H134,2)</f>
        <v>0</v>
      </c>
      <c r="K134" s="207" t="s">
        <v>161</v>
      </c>
      <c r="L134" s="39"/>
      <c r="M134" s="212" t="s">
        <v>1</v>
      </c>
      <c r="N134" s="213" t="s">
        <v>38</v>
      </c>
      <c r="O134" s="7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AR134" s="13" t="s">
        <v>162</v>
      </c>
      <c r="AT134" s="13" t="s">
        <v>157</v>
      </c>
      <c r="AU134" s="13" t="s">
        <v>74</v>
      </c>
      <c r="AY134" s="13" t="s">
        <v>156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3" t="s">
        <v>74</v>
      </c>
      <c r="BK134" s="216">
        <f>ROUND(I134*H134,2)</f>
        <v>0</v>
      </c>
      <c r="BL134" s="13" t="s">
        <v>162</v>
      </c>
      <c r="BM134" s="13" t="s">
        <v>247</v>
      </c>
    </row>
    <row r="135" s="1" customFormat="1">
      <c r="B135" s="34"/>
      <c r="C135" s="35"/>
      <c r="D135" s="217" t="s">
        <v>164</v>
      </c>
      <c r="E135" s="35"/>
      <c r="F135" s="218" t="s">
        <v>246</v>
      </c>
      <c r="G135" s="35"/>
      <c r="H135" s="35"/>
      <c r="I135" s="140"/>
      <c r="J135" s="35"/>
      <c r="K135" s="35"/>
      <c r="L135" s="39"/>
      <c r="M135" s="219"/>
      <c r="N135" s="75"/>
      <c r="O135" s="75"/>
      <c r="P135" s="75"/>
      <c r="Q135" s="75"/>
      <c r="R135" s="75"/>
      <c r="S135" s="75"/>
      <c r="T135" s="76"/>
      <c r="AT135" s="13" t="s">
        <v>164</v>
      </c>
      <c r="AU135" s="13" t="s">
        <v>74</v>
      </c>
    </row>
    <row r="136" s="1" customFormat="1" ht="22.5" customHeight="1">
      <c r="B136" s="34"/>
      <c r="C136" s="205" t="s">
        <v>248</v>
      </c>
      <c r="D136" s="205" t="s">
        <v>157</v>
      </c>
      <c r="E136" s="206" t="s">
        <v>249</v>
      </c>
      <c r="F136" s="207" t="s">
        <v>250</v>
      </c>
      <c r="G136" s="208" t="s">
        <v>160</v>
      </c>
      <c r="H136" s="209">
        <v>7</v>
      </c>
      <c r="I136" s="210"/>
      <c r="J136" s="211">
        <f>ROUND(I136*H136,2)</f>
        <v>0</v>
      </c>
      <c r="K136" s="207" t="s">
        <v>161</v>
      </c>
      <c r="L136" s="39"/>
      <c r="M136" s="212" t="s">
        <v>1</v>
      </c>
      <c r="N136" s="213" t="s">
        <v>38</v>
      </c>
      <c r="O136" s="7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AR136" s="13" t="s">
        <v>162</v>
      </c>
      <c r="AT136" s="13" t="s">
        <v>157</v>
      </c>
      <c r="AU136" s="13" t="s">
        <v>74</v>
      </c>
      <c r="AY136" s="13" t="s">
        <v>156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3" t="s">
        <v>74</v>
      </c>
      <c r="BK136" s="216">
        <f>ROUND(I136*H136,2)</f>
        <v>0</v>
      </c>
      <c r="BL136" s="13" t="s">
        <v>162</v>
      </c>
      <c r="BM136" s="13" t="s">
        <v>251</v>
      </c>
    </row>
    <row r="137" s="1" customFormat="1">
      <c r="B137" s="34"/>
      <c r="C137" s="35"/>
      <c r="D137" s="217" t="s">
        <v>164</v>
      </c>
      <c r="E137" s="35"/>
      <c r="F137" s="218" t="s">
        <v>250</v>
      </c>
      <c r="G137" s="35"/>
      <c r="H137" s="35"/>
      <c r="I137" s="140"/>
      <c r="J137" s="35"/>
      <c r="K137" s="35"/>
      <c r="L137" s="39"/>
      <c r="M137" s="219"/>
      <c r="N137" s="75"/>
      <c r="O137" s="75"/>
      <c r="P137" s="75"/>
      <c r="Q137" s="75"/>
      <c r="R137" s="75"/>
      <c r="S137" s="75"/>
      <c r="T137" s="76"/>
      <c r="AT137" s="13" t="s">
        <v>164</v>
      </c>
      <c r="AU137" s="13" t="s">
        <v>74</v>
      </c>
    </row>
    <row r="138" s="1" customFormat="1" ht="22.5" customHeight="1">
      <c r="B138" s="34"/>
      <c r="C138" s="205" t="s">
        <v>252</v>
      </c>
      <c r="D138" s="205" t="s">
        <v>157</v>
      </c>
      <c r="E138" s="206" t="s">
        <v>253</v>
      </c>
      <c r="F138" s="207" t="s">
        <v>254</v>
      </c>
      <c r="G138" s="208" t="s">
        <v>160</v>
      </c>
      <c r="H138" s="209">
        <v>3</v>
      </c>
      <c r="I138" s="210"/>
      <c r="J138" s="211">
        <f>ROUND(I138*H138,2)</f>
        <v>0</v>
      </c>
      <c r="K138" s="207" t="s">
        <v>161</v>
      </c>
      <c r="L138" s="39"/>
      <c r="M138" s="212" t="s">
        <v>1</v>
      </c>
      <c r="N138" s="213" t="s">
        <v>38</v>
      </c>
      <c r="O138" s="7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AR138" s="13" t="s">
        <v>162</v>
      </c>
      <c r="AT138" s="13" t="s">
        <v>157</v>
      </c>
      <c r="AU138" s="13" t="s">
        <v>74</v>
      </c>
      <c r="AY138" s="13" t="s">
        <v>156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3" t="s">
        <v>74</v>
      </c>
      <c r="BK138" s="216">
        <f>ROUND(I138*H138,2)</f>
        <v>0</v>
      </c>
      <c r="BL138" s="13" t="s">
        <v>162</v>
      </c>
      <c r="BM138" s="13" t="s">
        <v>255</v>
      </c>
    </row>
    <row r="139" s="1" customFormat="1">
      <c r="B139" s="34"/>
      <c r="C139" s="35"/>
      <c r="D139" s="217" t="s">
        <v>164</v>
      </c>
      <c r="E139" s="35"/>
      <c r="F139" s="218" t="s">
        <v>254</v>
      </c>
      <c r="G139" s="35"/>
      <c r="H139" s="35"/>
      <c r="I139" s="140"/>
      <c r="J139" s="35"/>
      <c r="K139" s="35"/>
      <c r="L139" s="39"/>
      <c r="M139" s="219"/>
      <c r="N139" s="75"/>
      <c r="O139" s="75"/>
      <c r="P139" s="75"/>
      <c r="Q139" s="75"/>
      <c r="R139" s="75"/>
      <c r="S139" s="75"/>
      <c r="T139" s="76"/>
      <c r="AT139" s="13" t="s">
        <v>164</v>
      </c>
      <c r="AU139" s="13" t="s">
        <v>74</v>
      </c>
    </row>
    <row r="140" s="1" customFormat="1" ht="22.5" customHeight="1">
      <c r="B140" s="34"/>
      <c r="C140" s="205" t="s">
        <v>256</v>
      </c>
      <c r="D140" s="205" t="s">
        <v>157</v>
      </c>
      <c r="E140" s="206" t="s">
        <v>257</v>
      </c>
      <c r="F140" s="207" t="s">
        <v>258</v>
      </c>
      <c r="G140" s="208" t="s">
        <v>160</v>
      </c>
      <c r="H140" s="209">
        <v>2</v>
      </c>
      <c r="I140" s="210"/>
      <c r="J140" s="211">
        <f>ROUND(I140*H140,2)</f>
        <v>0</v>
      </c>
      <c r="K140" s="207" t="s">
        <v>161</v>
      </c>
      <c r="L140" s="39"/>
      <c r="M140" s="212" t="s">
        <v>1</v>
      </c>
      <c r="N140" s="213" t="s">
        <v>38</v>
      </c>
      <c r="O140" s="7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AR140" s="13" t="s">
        <v>162</v>
      </c>
      <c r="AT140" s="13" t="s">
        <v>157</v>
      </c>
      <c r="AU140" s="13" t="s">
        <v>74</v>
      </c>
      <c r="AY140" s="13" t="s">
        <v>156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3" t="s">
        <v>74</v>
      </c>
      <c r="BK140" s="216">
        <f>ROUND(I140*H140,2)</f>
        <v>0</v>
      </c>
      <c r="BL140" s="13" t="s">
        <v>162</v>
      </c>
      <c r="BM140" s="13" t="s">
        <v>259</v>
      </c>
    </row>
    <row r="141" s="1" customFormat="1">
      <c r="B141" s="34"/>
      <c r="C141" s="35"/>
      <c r="D141" s="217" t="s">
        <v>164</v>
      </c>
      <c r="E141" s="35"/>
      <c r="F141" s="218" t="s">
        <v>258</v>
      </c>
      <c r="G141" s="35"/>
      <c r="H141" s="35"/>
      <c r="I141" s="140"/>
      <c r="J141" s="35"/>
      <c r="K141" s="35"/>
      <c r="L141" s="39"/>
      <c r="M141" s="219"/>
      <c r="N141" s="75"/>
      <c r="O141" s="75"/>
      <c r="P141" s="75"/>
      <c r="Q141" s="75"/>
      <c r="R141" s="75"/>
      <c r="S141" s="75"/>
      <c r="T141" s="76"/>
      <c r="AT141" s="13" t="s">
        <v>164</v>
      </c>
      <c r="AU141" s="13" t="s">
        <v>74</v>
      </c>
    </row>
    <row r="142" s="1" customFormat="1" ht="22.5" customHeight="1">
      <c r="B142" s="34"/>
      <c r="C142" s="205" t="s">
        <v>260</v>
      </c>
      <c r="D142" s="205" t="s">
        <v>157</v>
      </c>
      <c r="E142" s="206" t="s">
        <v>261</v>
      </c>
      <c r="F142" s="207" t="s">
        <v>262</v>
      </c>
      <c r="G142" s="208" t="s">
        <v>160</v>
      </c>
      <c r="H142" s="209">
        <v>48</v>
      </c>
      <c r="I142" s="210"/>
      <c r="J142" s="211">
        <f>ROUND(I142*H142,2)</f>
        <v>0</v>
      </c>
      <c r="K142" s="207" t="s">
        <v>161</v>
      </c>
      <c r="L142" s="39"/>
      <c r="M142" s="212" t="s">
        <v>1</v>
      </c>
      <c r="N142" s="213" t="s">
        <v>38</v>
      </c>
      <c r="O142" s="7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AR142" s="13" t="s">
        <v>162</v>
      </c>
      <c r="AT142" s="13" t="s">
        <v>157</v>
      </c>
      <c r="AU142" s="13" t="s">
        <v>74</v>
      </c>
      <c r="AY142" s="13" t="s">
        <v>156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3" t="s">
        <v>74</v>
      </c>
      <c r="BK142" s="216">
        <f>ROUND(I142*H142,2)</f>
        <v>0</v>
      </c>
      <c r="BL142" s="13" t="s">
        <v>162</v>
      </c>
      <c r="BM142" s="13" t="s">
        <v>263</v>
      </c>
    </row>
    <row r="143" s="1" customFormat="1">
      <c r="B143" s="34"/>
      <c r="C143" s="35"/>
      <c r="D143" s="217" t="s">
        <v>164</v>
      </c>
      <c r="E143" s="35"/>
      <c r="F143" s="218" t="s">
        <v>262</v>
      </c>
      <c r="G143" s="35"/>
      <c r="H143" s="35"/>
      <c r="I143" s="140"/>
      <c r="J143" s="35"/>
      <c r="K143" s="35"/>
      <c r="L143" s="39"/>
      <c r="M143" s="219"/>
      <c r="N143" s="75"/>
      <c r="O143" s="75"/>
      <c r="P143" s="75"/>
      <c r="Q143" s="75"/>
      <c r="R143" s="75"/>
      <c r="S143" s="75"/>
      <c r="T143" s="76"/>
      <c r="AT143" s="13" t="s">
        <v>164</v>
      </c>
      <c r="AU143" s="13" t="s">
        <v>74</v>
      </c>
    </row>
    <row r="144" s="1" customFormat="1" ht="22.5" customHeight="1">
      <c r="B144" s="34"/>
      <c r="C144" s="205" t="s">
        <v>264</v>
      </c>
      <c r="D144" s="205" t="s">
        <v>157</v>
      </c>
      <c r="E144" s="206" t="s">
        <v>265</v>
      </c>
      <c r="F144" s="207" t="s">
        <v>266</v>
      </c>
      <c r="G144" s="208" t="s">
        <v>160</v>
      </c>
      <c r="H144" s="209">
        <v>13</v>
      </c>
      <c r="I144" s="210"/>
      <c r="J144" s="211">
        <f>ROUND(I144*H144,2)</f>
        <v>0</v>
      </c>
      <c r="K144" s="207" t="s">
        <v>161</v>
      </c>
      <c r="L144" s="39"/>
      <c r="M144" s="212" t="s">
        <v>1</v>
      </c>
      <c r="N144" s="213" t="s">
        <v>38</v>
      </c>
      <c r="O144" s="7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AR144" s="13" t="s">
        <v>162</v>
      </c>
      <c r="AT144" s="13" t="s">
        <v>157</v>
      </c>
      <c r="AU144" s="13" t="s">
        <v>74</v>
      </c>
      <c r="AY144" s="13" t="s">
        <v>156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3" t="s">
        <v>74</v>
      </c>
      <c r="BK144" s="216">
        <f>ROUND(I144*H144,2)</f>
        <v>0</v>
      </c>
      <c r="BL144" s="13" t="s">
        <v>162</v>
      </c>
      <c r="BM144" s="13" t="s">
        <v>267</v>
      </c>
    </row>
    <row r="145" s="1" customFormat="1">
      <c r="B145" s="34"/>
      <c r="C145" s="35"/>
      <c r="D145" s="217" t="s">
        <v>164</v>
      </c>
      <c r="E145" s="35"/>
      <c r="F145" s="218" t="s">
        <v>266</v>
      </c>
      <c r="G145" s="35"/>
      <c r="H145" s="35"/>
      <c r="I145" s="140"/>
      <c r="J145" s="35"/>
      <c r="K145" s="35"/>
      <c r="L145" s="39"/>
      <c r="M145" s="219"/>
      <c r="N145" s="75"/>
      <c r="O145" s="75"/>
      <c r="P145" s="75"/>
      <c r="Q145" s="75"/>
      <c r="R145" s="75"/>
      <c r="S145" s="75"/>
      <c r="T145" s="76"/>
      <c r="AT145" s="13" t="s">
        <v>164</v>
      </c>
      <c r="AU145" s="13" t="s">
        <v>74</v>
      </c>
    </row>
    <row r="146" s="1" customFormat="1" ht="22.5" customHeight="1">
      <c r="B146" s="34"/>
      <c r="C146" s="205" t="s">
        <v>268</v>
      </c>
      <c r="D146" s="205" t="s">
        <v>157</v>
      </c>
      <c r="E146" s="206" t="s">
        <v>269</v>
      </c>
      <c r="F146" s="207" t="s">
        <v>270</v>
      </c>
      <c r="G146" s="208" t="s">
        <v>160</v>
      </c>
      <c r="H146" s="209">
        <v>5</v>
      </c>
      <c r="I146" s="210"/>
      <c r="J146" s="211">
        <f>ROUND(I146*H146,2)</f>
        <v>0</v>
      </c>
      <c r="K146" s="207" t="s">
        <v>161</v>
      </c>
      <c r="L146" s="39"/>
      <c r="M146" s="212" t="s">
        <v>1</v>
      </c>
      <c r="N146" s="213" t="s">
        <v>38</v>
      </c>
      <c r="O146" s="7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AR146" s="13" t="s">
        <v>162</v>
      </c>
      <c r="AT146" s="13" t="s">
        <v>157</v>
      </c>
      <c r="AU146" s="13" t="s">
        <v>74</v>
      </c>
      <c r="AY146" s="13" t="s">
        <v>156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3" t="s">
        <v>74</v>
      </c>
      <c r="BK146" s="216">
        <f>ROUND(I146*H146,2)</f>
        <v>0</v>
      </c>
      <c r="BL146" s="13" t="s">
        <v>162</v>
      </c>
      <c r="BM146" s="13" t="s">
        <v>271</v>
      </c>
    </row>
    <row r="147" s="1" customFormat="1">
      <c r="B147" s="34"/>
      <c r="C147" s="35"/>
      <c r="D147" s="217" t="s">
        <v>164</v>
      </c>
      <c r="E147" s="35"/>
      <c r="F147" s="218" t="s">
        <v>270</v>
      </c>
      <c r="G147" s="35"/>
      <c r="H147" s="35"/>
      <c r="I147" s="140"/>
      <c r="J147" s="35"/>
      <c r="K147" s="35"/>
      <c r="L147" s="39"/>
      <c r="M147" s="219"/>
      <c r="N147" s="75"/>
      <c r="O147" s="75"/>
      <c r="P147" s="75"/>
      <c r="Q147" s="75"/>
      <c r="R147" s="75"/>
      <c r="S147" s="75"/>
      <c r="T147" s="76"/>
      <c r="AT147" s="13" t="s">
        <v>164</v>
      </c>
      <c r="AU147" s="13" t="s">
        <v>74</v>
      </c>
    </row>
    <row r="148" s="1" customFormat="1" ht="22.5" customHeight="1">
      <c r="B148" s="34"/>
      <c r="C148" s="205" t="s">
        <v>272</v>
      </c>
      <c r="D148" s="205" t="s">
        <v>157</v>
      </c>
      <c r="E148" s="206" t="s">
        <v>273</v>
      </c>
      <c r="F148" s="207" t="s">
        <v>274</v>
      </c>
      <c r="G148" s="208" t="s">
        <v>160</v>
      </c>
      <c r="H148" s="209">
        <v>13</v>
      </c>
      <c r="I148" s="210"/>
      <c r="J148" s="211">
        <f>ROUND(I148*H148,2)</f>
        <v>0</v>
      </c>
      <c r="K148" s="207" t="s">
        <v>161</v>
      </c>
      <c r="L148" s="39"/>
      <c r="M148" s="212" t="s">
        <v>1</v>
      </c>
      <c r="N148" s="213" t="s">
        <v>38</v>
      </c>
      <c r="O148" s="75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AR148" s="13" t="s">
        <v>162</v>
      </c>
      <c r="AT148" s="13" t="s">
        <v>157</v>
      </c>
      <c r="AU148" s="13" t="s">
        <v>74</v>
      </c>
      <c r="AY148" s="13" t="s">
        <v>156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3" t="s">
        <v>74</v>
      </c>
      <c r="BK148" s="216">
        <f>ROUND(I148*H148,2)</f>
        <v>0</v>
      </c>
      <c r="BL148" s="13" t="s">
        <v>162</v>
      </c>
      <c r="BM148" s="13" t="s">
        <v>275</v>
      </c>
    </row>
    <row r="149" s="1" customFormat="1">
      <c r="B149" s="34"/>
      <c r="C149" s="35"/>
      <c r="D149" s="217" t="s">
        <v>164</v>
      </c>
      <c r="E149" s="35"/>
      <c r="F149" s="218" t="s">
        <v>276</v>
      </c>
      <c r="G149" s="35"/>
      <c r="H149" s="35"/>
      <c r="I149" s="140"/>
      <c r="J149" s="35"/>
      <c r="K149" s="35"/>
      <c r="L149" s="39"/>
      <c r="M149" s="219"/>
      <c r="N149" s="75"/>
      <c r="O149" s="75"/>
      <c r="P149" s="75"/>
      <c r="Q149" s="75"/>
      <c r="R149" s="75"/>
      <c r="S149" s="75"/>
      <c r="T149" s="76"/>
      <c r="AT149" s="13" t="s">
        <v>164</v>
      </c>
      <c r="AU149" s="13" t="s">
        <v>74</v>
      </c>
    </row>
    <row r="150" s="1" customFormat="1" ht="22.5" customHeight="1">
      <c r="B150" s="34"/>
      <c r="C150" s="205" t="s">
        <v>277</v>
      </c>
      <c r="D150" s="205" t="s">
        <v>157</v>
      </c>
      <c r="E150" s="206" t="s">
        <v>278</v>
      </c>
      <c r="F150" s="207" t="s">
        <v>279</v>
      </c>
      <c r="G150" s="208" t="s">
        <v>280</v>
      </c>
      <c r="H150" s="209">
        <v>120</v>
      </c>
      <c r="I150" s="210"/>
      <c r="J150" s="211">
        <f>ROUND(I150*H150,2)</f>
        <v>0</v>
      </c>
      <c r="K150" s="207" t="s">
        <v>161</v>
      </c>
      <c r="L150" s="39"/>
      <c r="M150" s="212" t="s">
        <v>1</v>
      </c>
      <c r="N150" s="213" t="s">
        <v>38</v>
      </c>
      <c r="O150" s="75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AR150" s="13" t="s">
        <v>162</v>
      </c>
      <c r="AT150" s="13" t="s">
        <v>157</v>
      </c>
      <c r="AU150" s="13" t="s">
        <v>74</v>
      </c>
      <c r="AY150" s="13" t="s">
        <v>156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3" t="s">
        <v>74</v>
      </c>
      <c r="BK150" s="216">
        <f>ROUND(I150*H150,2)</f>
        <v>0</v>
      </c>
      <c r="BL150" s="13" t="s">
        <v>162</v>
      </c>
      <c r="BM150" s="13" t="s">
        <v>281</v>
      </c>
    </row>
    <row r="151" s="1" customFormat="1">
      <c r="B151" s="34"/>
      <c r="C151" s="35"/>
      <c r="D151" s="217" t="s">
        <v>164</v>
      </c>
      <c r="E151" s="35"/>
      <c r="F151" s="218" t="s">
        <v>282</v>
      </c>
      <c r="G151" s="35"/>
      <c r="H151" s="35"/>
      <c r="I151" s="140"/>
      <c r="J151" s="35"/>
      <c r="K151" s="35"/>
      <c r="L151" s="39"/>
      <c r="M151" s="219"/>
      <c r="N151" s="75"/>
      <c r="O151" s="75"/>
      <c r="P151" s="75"/>
      <c r="Q151" s="75"/>
      <c r="R151" s="75"/>
      <c r="S151" s="75"/>
      <c r="T151" s="76"/>
      <c r="AT151" s="13" t="s">
        <v>164</v>
      </c>
      <c r="AU151" s="13" t="s">
        <v>74</v>
      </c>
    </row>
    <row r="152" s="1" customFormat="1" ht="22.5" customHeight="1">
      <c r="B152" s="34"/>
      <c r="C152" s="205" t="s">
        <v>283</v>
      </c>
      <c r="D152" s="205" t="s">
        <v>157</v>
      </c>
      <c r="E152" s="206" t="s">
        <v>284</v>
      </c>
      <c r="F152" s="207" t="s">
        <v>285</v>
      </c>
      <c r="G152" s="208" t="s">
        <v>160</v>
      </c>
      <c r="H152" s="209">
        <v>34</v>
      </c>
      <c r="I152" s="210"/>
      <c r="J152" s="211">
        <f>ROUND(I152*H152,2)</f>
        <v>0</v>
      </c>
      <c r="K152" s="207" t="s">
        <v>161</v>
      </c>
      <c r="L152" s="39"/>
      <c r="M152" s="212" t="s">
        <v>1</v>
      </c>
      <c r="N152" s="213" t="s">
        <v>38</v>
      </c>
      <c r="O152" s="7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AR152" s="13" t="s">
        <v>162</v>
      </c>
      <c r="AT152" s="13" t="s">
        <v>157</v>
      </c>
      <c r="AU152" s="13" t="s">
        <v>74</v>
      </c>
      <c r="AY152" s="13" t="s">
        <v>156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3" t="s">
        <v>74</v>
      </c>
      <c r="BK152" s="216">
        <f>ROUND(I152*H152,2)</f>
        <v>0</v>
      </c>
      <c r="BL152" s="13" t="s">
        <v>162</v>
      </c>
      <c r="BM152" s="13" t="s">
        <v>286</v>
      </c>
    </row>
    <row r="153" s="1" customFormat="1">
      <c r="B153" s="34"/>
      <c r="C153" s="35"/>
      <c r="D153" s="217" t="s">
        <v>164</v>
      </c>
      <c r="E153" s="35"/>
      <c r="F153" s="218" t="s">
        <v>287</v>
      </c>
      <c r="G153" s="35"/>
      <c r="H153" s="35"/>
      <c r="I153" s="140"/>
      <c r="J153" s="35"/>
      <c r="K153" s="35"/>
      <c r="L153" s="39"/>
      <c r="M153" s="219"/>
      <c r="N153" s="75"/>
      <c r="O153" s="75"/>
      <c r="P153" s="75"/>
      <c r="Q153" s="75"/>
      <c r="R153" s="75"/>
      <c r="S153" s="75"/>
      <c r="T153" s="76"/>
      <c r="AT153" s="13" t="s">
        <v>164</v>
      </c>
      <c r="AU153" s="13" t="s">
        <v>74</v>
      </c>
    </row>
    <row r="154" s="1" customFormat="1" ht="22.5" customHeight="1">
      <c r="B154" s="34"/>
      <c r="C154" s="205" t="s">
        <v>288</v>
      </c>
      <c r="D154" s="205" t="s">
        <v>157</v>
      </c>
      <c r="E154" s="206" t="s">
        <v>289</v>
      </c>
      <c r="F154" s="207" t="s">
        <v>290</v>
      </c>
      <c r="G154" s="208" t="s">
        <v>160</v>
      </c>
      <c r="H154" s="209">
        <v>10</v>
      </c>
      <c r="I154" s="210"/>
      <c r="J154" s="211">
        <f>ROUND(I154*H154,2)</f>
        <v>0</v>
      </c>
      <c r="K154" s="207" t="s">
        <v>161</v>
      </c>
      <c r="L154" s="39"/>
      <c r="M154" s="212" t="s">
        <v>1</v>
      </c>
      <c r="N154" s="213" t="s">
        <v>38</v>
      </c>
      <c r="O154" s="7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AR154" s="13" t="s">
        <v>162</v>
      </c>
      <c r="AT154" s="13" t="s">
        <v>157</v>
      </c>
      <c r="AU154" s="13" t="s">
        <v>74</v>
      </c>
      <c r="AY154" s="13" t="s">
        <v>156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3" t="s">
        <v>74</v>
      </c>
      <c r="BK154" s="216">
        <f>ROUND(I154*H154,2)</f>
        <v>0</v>
      </c>
      <c r="BL154" s="13" t="s">
        <v>162</v>
      </c>
      <c r="BM154" s="13" t="s">
        <v>291</v>
      </c>
    </row>
    <row r="155" s="1" customFormat="1">
      <c r="B155" s="34"/>
      <c r="C155" s="35"/>
      <c r="D155" s="217" t="s">
        <v>164</v>
      </c>
      <c r="E155" s="35"/>
      <c r="F155" s="218" t="s">
        <v>292</v>
      </c>
      <c r="G155" s="35"/>
      <c r="H155" s="35"/>
      <c r="I155" s="140"/>
      <c r="J155" s="35"/>
      <c r="K155" s="35"/>
      <c r="L155" s="39"/>
      <c r="M155" s="219"/>
      <c r="N155" s="75"/>
      <c r="O155" s="75"/>
      <c r="P155" s="75"/>
      <c r="Q155" s="75"/>
      <c r="R155" s="75"/>
      <c r="S155" s="75"/>
      <c r="T155" s="76"/>
      <c r="AT155" s="13" t="s">
        <v>164</v>
      </c>
      <c r="AU155" s="13" t="s">
        <v>74</v>
      </c>
    </row>
    <row r="156" s="1" customFormat="1" ht="22.5" customHeight="1">
      <c r="B156" s="34"/>
      <c r="C156" s="205" t="s">
        <v>293</v>
      </c>
      <c r="D156" s="205" t="s">
        <v>157</v>
      </c>
      <c r="E156" s="206" t="s">
        <v>294</v>
      </c>
      <c r="F156" s="207" t="s">
        <v>295</v>
      </c>
      <c r="G156" s="208" t="s">
        <v>160</v>
      </c>
      <c r="H156" s="209">
        <v>6</v>
      </c>
      <c r="I156" s="210"/>
      <c r="J156" s="211">
        <f>ROUND(I156*H156,2)</f>
        <v>0</v>
      </c>
      <c r="K156" s="207" t="s">
        <v>161</v>
      </c>
      <c r="L156" s="39"/>
      <c r="M156" s="212" t="s">
        <v>1</v>
      </c>
      <c r="N156" s="213" t="s">
        <v>38</v>
      </c>
      <c r="O156" s="75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AR156" s="13" t="s">
        <v>162</v>
      </c>
      <c r="AT156" s="13" t="s">
        <v>157</v>
      </c>
      <c r="AU156" s="13" t="s">
        <v>74</v>
      </c>
      <c r="AY156" s="13" t="s">
        <v>156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3" t="s">
        <v>74</v>
      </c>
      <c r="BK156" s="216">
        <f>ROUND(I156*H156,2)</f>
        <v>0</v>
      </c>
      <c r="BL156" s="13" t="s">
        <v>162</v>
      </c>
      <c r="BM156" s="13" t="s">
        <v>296</v>
      </c>
    </row>
    <row r="157" s="1" customFormat="1">
      <c r="B157" s="34"/>
      <c r="C157" s="35"/>
      <c r="D157" s="217" t="s">
        <v>164</v>
      </c>
      <c r="E157" s="35"/>
      <c r="F157" s="218" t="s">
        <v>297</v>
      </c>
      <c r="G157" s="35"/>
      <c r="H157" s="35"/>
      <c r="I157" s="140"/>
      <c r="J157" s="35"/>
      <c r="K157" s="35"/>
      <c r="L157" s="39"/>
      <c r="M157" s="219"/>
      <c r="N157" s="75"/>
      <c r="O157" s="75"/>
      <c r="P157" s="75"/>
      <c r="Q157" s="75"/>
      <c r="R157" s="75"/>
      <c r="S157" s="75"/>
      <c r="T157" s="76"/>
      <c r="AT157" s="13" t="s">
        <v>164</v>
      </c>
      <c r="AU157" s="13" t="s">
        <v>74</v>
      </c>
    </row>
    <row r="158" s="1" customFormat="1" ht="22.5" customHeight="1">
      <c r="B158" s="34"/>
      <c r="C158" s="205" t="s">
        <v>298</v>
      </c>
      <c r="D158" s="205" t="s">
        <v>157</v>
      </c>
      <c r="E158" s="206" t="s">
        <v>299</v>
      </c>
      <c r="F158" s="207" t="s">
        <v>300</v>
      </c>
      <c r="G158" s="208" t="s">
        <v>160</v>
      </c>
      <c r="H158" s="209">
        <v>15</v>
      </c>
      <c r="I158" s="210"/>
      <c r="J158" s="211">
        <f>ROUND(I158*H158,2)</f>
        <v>0</v>
      </c>
      <c r="K158" s="207" t="s">
        <v>161</v>
      </c>
      <c r="L158" s="39"/>
      <c r="M158" s="212" t="s">
        <v>1</v>
      </c>
      <c r="N158" s="213" t="s">
        <v>38</v>
      </c>
      <c r="O158" s="75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AR158" s="13" t="s">
        <v>162</v>
      </c>
      <c r="AT158" s="13" t="s">
        <v>157</v>
      </c>
      <c r="AU158" s="13" t="s">
        <v>74</v>
      </c>
      <c r="AY158" s="13" t="s">
        <v>156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3" t="s">
        <v>74</v>
      </c>
      <c r="BK158" s="216">
        <f>ROUND(I158*H158,2)</f>
        <v>0</v>
      </c>
      <c r="BL158" s="13" t="s">
        <v>162</v>
      </c>
      <c r="BM158" s="13" t="s">
        <v>301</v>
      </c>
    </row>
    <row r="159" s="1" customFormat="1">
      <c r="B159" s="34"/>
      <c r="C159" s="35"/>
      <c r="D159" s="217" t="s">
        <v>164</v>
      </c>
      <c r="E159" s="35"/>
      <c r="F159" s="218" t="s">
        <v>302</v>
      </c>
      <c r="G159" s="35"/>
      <c r="H159" s="35"/>
      <c r="I159" s="140"/>
      <c r="J159" s="35"/>
      <c r="K159" s="35"/>
      <c r="L159" s="39"/>
      <c r="M159" s="219"/>
      <c r="N159" s="75"/>
      <c r="O159" s="75"/>
      <c r="P159" s="75"/>
      <c r="Q159" s="75"/>
      <c r="R159" s="75"/>
      <c r="S159" s="75"/>
      <c r="T159" s="76"/>
      <c r="AT159" s="13" t="s">
        <v>164</v>
      </c>
      <c r="AU159" s="13" t="s">
        <v>74</v>
      </c>
    </row>
    <row r="160" s="1" customFormat="1" ht="22.5" customHeight="1">
      <c r="B160" s="34"/>
      <c r="C160" s="205" t="s">
        <v>303</v>
      </c>
      <c r="D160" s="205" t="s">
        <v>157</v>
      </c>
      <c r="E160" s="206" t="s">
        <v>304</v>
      </c>
      <c r="F160" s="207" t="s">
        <v>305</v>
      </c>
      <c r="G160" s="208" t="s">
        <v>160</v>
      </c>
      <c r="H160" s="209">
        <v>10</v>
      </c>
      <c r="I160" s="210"/>
      <c r="J160" s="211">
        <f>ROUND(I160*H160,2)</f>
        <v>0</v>
      </c>
      <c r="K160" s="207" t="s">
        <v>161</v>
      </c>
      <c r="L160" s="39"/>
      <c r="M160" s="212" t="s">
        <v>1</v>
      </c>
      <c r="N160" s="213" t="s">
        <v>38</v>
      </c>
      <c r="O160" s="75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AR160" s="13" t="s">
        <v>162</v>
      </c>
      <c r="AT160" s="13" t="s">
        <v>157</v>
      </c>
      <c r="AU160" s="13" t="s">
        <v>74</v>
      </c>
      <c r="AY160" s="13" t="s">
        <v>156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3" t="s">
        <v>74</v>
      </c>
      <c r="BK160" s="216">
        <f>ROUND(I160*H160,2)</f>
        <v>0</v>
      </c>
      <c r="BL160" s="13" t="s">
        <v>162</v>
      </c>
      <c r="BM160" s="13" t="s">
        <v>306</v>
      </c>
    </row>
    <row r="161" s="1" customFormat="1">
      <c r="B161" s="34"/>
      <c r="C161" s="35"/>
      <c r="D161" s="217" t="s">
        <v>164</v>
      </c>
      <c r="E161" s="35"/>
      <c r="F161" s="218" t="s">
        <v>307</v>
      </c>
      <c r="G161" s="35"/>
      <c r="H161" s="35"/>
      <c r="I161" s="140"/>
      <c r="J161" s="35"/>
      <c r="K161" s="35"/>
      <c r="L161" s="39"/>
      <c r="M161" s="219"/>
      <c r="N161" s="75"/>
      <c r="O161" s="75"/>
      <c r="P161" s="75"/>
      <c r="Q161" s="75"/>
      <c r="R161" s="75"/>
      <c r="S161" s="75"/>
      <c r="T161" s="76"/>
      <c r="AT161" s="13" t="s">
        <v>164</v>
      </c>
      <c r="AU161" s="13" t="s">
        <v>74</v>
      </c>
    </row>
    <row r="162" s="1" customFormat="1" ht="22.5" customHeight="1">
      <c r="B162" s="34"/>
      <c r="C162" s="205" t="s">
        <v>308</v>
      </c>
      <c r="D162" s="205" t="s">
        <v>157</v>
      </c>
      <c r="E162" s="206" t="s">
        <v>309</v>
      </c>
      <c r="F162" s="207" t="s">
        <v>310</v>
      </c>
      <c r="G162" s="208" t="s">
        <v>160</v>
      </c>
      <c r="H162" s="209">
        <v>5</v>
      </c>
      <c r="I162" s="210"/>
      <c r="J162" s="211">
        <f>ROUND(I162*H162,2)</f>
        <v>0</v>
      </c>
      <c r="K162" s="207" t="s">
        <v>161</v>
      </c>
      <c r="L162" s="39"/>
      <c r="M162" s="212" t="s">
        <v>1</v>
      </c>
      <c r="N162" s="213" t="s">
        <v>38</v>
      </c>
      <c r="O162" s="75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AR162" s="13" t="s">
        <v>162</v>
      </c>
      <c r="AT162" s="13" t="s">
        <v>157</v>
      </c>
      <c r="AU162" s="13" t="s">
        <v>74</v>
      </c>
      <c r="AY162" s="13" t="s">
        <v>156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3" t="s">
        <v>74</v>
      </c>
      <c r="BK162" s="216">
        <f>ROUND(I162*H162,2)</f>
        <v>0</v>
      </c>
      <c r="BL162" s="13" t="s">
        <v>162</v>
      </c>
      <c r="BM162" s="13" t="s">
        <v>311</v>
      </c>
    </row>
    <row r="163" s="1" customFormat="1">
      <c r="B163" s="34"/>
      <c r="C163" s="35"/>
      <c r="D163" s="217" t="s">
        <v>164</v>
      </c>
      <c r="E163" s="35"/>
      <c r="F163" s="218" t="s">
        <v>312</v>
      </c>
      <c r="G163" s="35"/>
      <c r="H163" s="35"/>
      <c r="I163" s="140"/>
      <c r="J163" s="35"/>
      <c r="K163" s="35"/>
      <c r="L163" s="39"/>
      <c r="M163" s="219"/>
      <c r="N163" s="75"/>
      <c r="O163" s="75"/>
      <c r="P163" s="75"/>
      <c r="Q163" s="75"/>
      <c r="R163" s="75"/>
      <c r="S163" s="75"/>
      <c r="T163" s="76"/>
      <c r="AT163" s="13" t="s">
        <v>164</v>
      </c>
      <c r="AU163" s="13" t="s">
        <v>74</v>
      </c>
    </row>
    <row r="164" s="1" customFormat="1" ht="22.5" customHeight="1">
      <c r="B164" s="34"/>
      <c r="C164" s="205" t="s">
        <v>313</v>
      </c>
      <c r="D164" s="205" t="s">
        <v>157</v>
      </c>
      <c r="E164" s="206" t="s">
        <v>314</v>
      </c>
      <c r="F164" s="207" t="s">
        <v>315</v>
      </c>
      <c r="G164" s="208" t="s">
        <v>160</v>
      </c>
      <c r="H164" s="209">
        <v>13</v>
      </c>
      <c r="I164" s="210"/>
      <c r="J164" s="211">
        <f>ROUND(I164*H164,2)</f>
        <v>0</v>
      </c>
      <c r="K164" s="207" t="s">
        <v>161</v>
      </c>
      <c r="L164" s="39"/>
      <c r="M164" s="212" t="s">
        <v>1</v>
      </c>
      <c r="N164" s="213" t="s">
        <v>38</v>
      </c>
      <c r="O164" s="75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AR164" s="13" t="s">
        <v>162</v>
      </c>
      <c r="AT164" s="13" t="s">
        <v>157</v>
      </c>
      <c r="AU164" s="13" t="s">
        <v>74</v>
      </c>
      <c r="AY164" s="13" t="s">
        <v>156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3" t="s">
        <v>74</v>
      </c>
      <c r="BK164" s="216">
        <f>ROUND(I164*H164,2)</f>
        <v>0</v>
      </c>
      <c r="BL164" s="13" t="s">
        <v>162</v>
      </c>
      <c r="BM164" s="13" t="s">
        <v>316</v>
      </c>
    </row>
    <row r="165" s="1" customFormat="1">
      <c r="B165" s="34"/>
      <c r="C165" s="35"/>
      <c r="D165" s="217" t="s">
        <v>164</v>
      </c>
      <c r="E165" s="35"/>
      <c r="F165" s="218" t="s">
        <v>317</v>
      </c>
      <c r="G165" s="35"/>
      <c r="H165" s="35"/>
      <c r="I165" s="140"/>
      <c r="J165" s="35"/>
      <c r="K165" s="35"/>
      <c r="L165" s="39"/>
      <c r="M165" s="219"/>
      <c r="N165" s="75"/>
      <c r="O165" s="75"/>
      <c r="P165" s="75"/>
      <c r="Q165" s="75"/>
      <c r="R165" s="75"/>
      <c r="S165" s="75"/>
      <c r="T165" s="76"/>
      <c r="AT165" s="13" t="s">
        <v>164</v>
      </c>
      <c r="AU165" s="13" t="s">
        <v>74</v>
      </c>
    </row>
    <row r="166" s="1" customFormat="1" ht="22.5" customHeight="1">
      <c r="B166" s="34"/>
      <c r="C166" s="205" t="s">
        <v>318</v>
      </c>
      <c r="D166" s="205" t="s">
        <v>157</v>
      </c>
      <c r="E166" s="206" t="s">
        <v>319</v>
      </c>
      <c r="F166" s="207" t="s">
        <v>320</v>
      </c>
      <c r="G166" s="208" t="s">
        <v>160</v>
      </c>
      <c r="H166" s="209">
        <v>190</v>
      </c>
      <c r="I166" s="210"/>
      <c r="J166" s="211">
        <f>ROUND(I166*H166,2)</f>
        <v>0</v>
      </c>
      <c r="K166" s="207" t="s">
        <v>161</v>
      </c>
      <c r="L166" s="39"/>
      <c r="M166" s="212" t="s">
        <v>1</v>
      </c>
      <c r="N166" s="213" t="s">
        <v>38</v>
      </c>
      <c r="O166" s="75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AR166" s="13" t="s">
        <v>162</v>
      </c>
      <c r="AT166" s="13" t="s">
        <v>157</v>
      </c>
      <c r="AU166" s="13" t="s">
        <v>74</v>
      </c>
      <c r="AY166" s="13" t="s">
        <v>156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3" t="s">
        <v>74</v>
      </c>
      <c r="BK166" s="216">
        <f>ROUND(I166*H166,2)</f>
        <v>0</v>
      </c>
      <c r="BL166" s="13" t="s">
        <v>162</v>
      </c>
      <c r="BM166" s="13" t="s">
        <v>321</v>
      </c>
    </row>
    <row r="167" s="1" customFormat="1">
      <c r="B167" s="34"/>
      <c r="C167" s="35"/>
      <c r="D167" s="217" t="s">
        <v>164</v>
      </c>
      <c r="E167" s="35"/>
      <c r="F167" s="218" t="s">
        <v>322</v>
      </c>
      <c r="G167" s="35"/>
      <c r="H167" s="35"/>
      <c r="I167" s="140"/>
      <c r="J167" s="35"/>
      <c r="K167" s="35"/>
      <c r="L167" s="39"/>
      <c r="M167" s="219"/>
      <c r="N167" s="75"/>
      <c r="O167" s="75"/>
      <c r="P167" s="75"/>
      <c r="Q167" s="75"/>
      <c r="R167" s="75"/>
      <c r="S167" s="75"/>
      <c r="T167" s="76"/>
      <c r="AT167" s="13" t="s">
        <v>164</v>
      </c>
      <c r="AU167" s="13" t="s">
        <v>74</v>
      </c>
    </row>
    <row r="168" s="1" customFormat="1" ht="22.5" customHeight="1">
      <c r="B168" s="34"/>
      <c r="C168" s="205" t="s">
        <v>323</v>
      </c>
      <c r="D168" s="205" t="s">
        <v>157</v>
      </c>
      <c r="E168" s="206" t="s">
        <v>324</v>
      </c>
      <c r="F168" s="207" t="s">
        <v>325</v>
      </c>
      <c r="G168" s="208" t="s">
        <v>160</v>
      </c>
      <c r="H168" s="209">
        <v>1</v>
      </c>
      <c r="I168" s="210"/>
      <c r="J168" s="211">
        <f>ROUND(I168*H168,2)</f>
        <v>0</v>
      </c>
      <c r="K168" s="207" t="s">
        <v>161</v>
      </c>
      <c r="L168" s="39"/>
      <c r="M168" s="212" t="s">
        <v>1</v>
      </c>
      <c r="N168" s="213" t="s">
        <v>38</v>
      </c>
      <c r="O168" s="75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AR168" s="13" t="s">
        <v>162</v>
      </c>
      <c r="AT168" s="13" t="s">
        <v>157</v>
      </c>
      <c r="AU168" s="13" t="s">
        <v>74</v>
      </c>
      <c r="AY168" s="13" t="s">
        <v>156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3" t="s">
        <v>74</v>
      </c>
      <c r="BK168" s="216">
        <f>ROUND(I168*H168,2)</f>
        <v>0</v>
      </c>
      <c r="BL168" s="13" t="s">
        <v>162</v>
      </c>
      <c r="BM168" s="13" t="s">
        <v>326</v>
      </c>
    </row>
    <row r="169" s="1" customFormat="1">
      <c r="B169" s="34"/>
      <c r="C169" s="35"/>
      <c r="D169" s="217" t="s">
        <v>164</v>
      </c>
      <c r="E169" s="35"/>
      <c r="F169" s="218" t="s">
        <v>327</v>
      </c>
      <c r="G169" s="35"/>
      <c r="H169" s="35"/>
      <c r="I169" s="140"/>
      <c r="J169" s="35"/>
      <c r="K169" s="35"/>
      <c r="L169" s="39"/>
      <c r="M169" s="219"/>
      <c r="N169" s="75"/>
      <c r="O169" s="75"/>
      <c r="P169" s="75"/>
      <c r="Q169" s="75"/>
      <c r="R169" s="75"/>
      <c r="S169" s="75"/>
      <c r="T169" s="76"/>
      <c r="AT169" s="13" t="s">
        <v>164</v>
      </c>
      <c r="AU169" s="13" t="s">
        <v>74</v>
      </c>
    </row>
    <row r="170" s="1" customFormat="1" ht="22.5" customHeight="1">
      <c r="B170" s="34"/>
      <c r="C170" s="205" t="s">
        <v>328</v>
      </c>
      <c r="D170" s="205" t="s">
        <v>157</v>
      </c>
      <c r="E170" s="206" t="s">
        <v>329</v>
      </c>
      <c r="F170" s="207" t="s">
        <v>330</v>
      </c>
      <c r="G170" s="208" t="s">
        <v>160</v>
      </c>
      <c r="H170" s="209">
        <v>3</v>
      </c>
      <c r="I170" s="210"/>
      <c r="J170" s="211">
        <f>ROUND(I170*H170,2)</f>
        <v>0</v>
      </c>
      <c r="K170" s="207" t="s">
        <v>161</v>
      </c>
      <c r="L170" s="39"/>
      <c r="M170" s="212" t="s">
        <v>1</v>
      </c>
      <c r="N170" s="213" t="s">
        <v>38</v>
      </c>
      <c r="O170" s="75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AR170" s="13" t="s">
        <v>162</v>
      </c>
      <c r="AT170" s="13" t="s">
        <v>157</v>
      </c>
      <c r="AU170" s="13" t="s">
        <v>74</v>
      </c>
      <c r="AY170" s="13" t="s">
        <v>156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3" t="s">
        <v>74</v>
      </c>
      <c r="BK170" s="216">
        <f>ROUND(I170*H170,2)</f>
        <v>0</v>
      </c>
      <c r="BL170" s="13" t="s">
        <v>162</v>
      </c>
      <c r="BM170" s="13" t="s">
        <v>331</v>
      </c>
    </row>
    <row r="171" s="1" customFormat="1">
      <c r="B171" s="34"/>
      <c r="C171" s="35"/>
      <c r="D171" s="217" t="s">
        <v>164</v>
      </c>
      <c r="E171" s="35"/>
      <c r="F171" s="218" t="s">
        <v>332</v>
      </c>
      <c r="G171" s="35"/>
      <c r="H171" s="35"/>
      <c r="I171" s="140"/>
      <c r="J171" s="35"/>
      <c r="K171" s="35"/>
      <c r="L171" s="39"/>
      <c r="M171" s="219"/>
      <c r="N171" s="75"/>
      <c r="O171" s="75"/>
      <c r="P171" s="75"/>
      <c r="Q171" s="75"/>
      <c r="R171" s="75"/>
      <c r="S171" s="75"/>
      <c r="T171" s="76"/>
      <c r="AT171" s="13" t="s">
        <v>164</v>
      </c>
      <c r="AU171" s="13" t="s">
        <v>74</v>
      </c>
    </row>
    <row r="172" s="1" customFormat="1" ht="22.5" customHeight="1">
      <c r="B172" s="34"/>
      <c r="C172" s="205" t="s">
        <v>333</v>
      </c>
      <c r="D172" s="205" t="s">
        <v>157</v>
      </c>
      <c r="E172" s="206" t="s">
        <v>334</v>
      </c>
      <c r="F172" s="207" t="s">
        <v>335</v>
      </c>
      <c r="G172" s="208" t="s">
        <v>160</v>
      </c>
      <c r="H172" s="209">
        <v>23</v>
      </c>
      <c r="I172" s="210"/>
      <c r="J172" s="211">
        <f>ROUND(I172*H172,2)</f>
        <v>0</v>
      </c>
      <c r="K172" s="207" t="s">
        <v>161</v>
      </c>
      <c r="L172" s="39"/>
      <c r="M172" s="212" t="s">
        <v>1</v>
      </c>
      <c r="N172" s="213" t="s">
        <v>38</v>
      </c>
      <c r="O172" s="75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AR172" s="13" t="s">
        <v>162</v>
      </c>
      <c r="AT172" s="13" t="s">
        <v>157</v>
      </c>
      <c r="AU172" s="13" t="s">
        <v>74</v>
      </c>
      <c r="AY172" s="13" t="s">
        <v>156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3" t="s">
        <v>74</v>
      </c>
      <c r="BK172" s="216">
        <f>ROUND(I172*H172,2)</f>
        <v>0</v>
      </c>
      <c r="BL172" s="13" t="s">
        <v>162</v>
      </c>
      <c r="BM172" s="13" t="s">
        <v>336</v>
      </c>
    </row>
    <row r="173" s="1" customFormat="1">
      <c r="B173" s="34"/>
      <c r="C173" s="35"/>
      <c r="D173" s="217" t="s">
        <v>164</v>
      </c>
      <c r="E173" s="35"/>
      <c r="F173" s="218" t="s">
        <v>337</v>
      </c>
      <c r="G173" s="35"/>
      <c r="H173" s="35"/>
      <c r="I173" s="140"/>
      <c r="J173" s="35"/>
      <c r="K173" s="35"/>
      <c r="L173" s="39"/>
      <c r="M173" s="219"/>
      <c r="N173" s="75"/>
      <c r="O173" s="75"/>
      <c r="P173" s="75"/>
      <c r="Q173" s="75"/>
      <c r="R173" s="75"/>
      <c r="S173" s="75"/>
      <c r="T173" s="76"/>
      <c r="AT173" s="13" t="s">
        <v>164</v>
      </c>
      <c r="AU173" s="13" t="s">
        <v>74</v>
      </c>
    </row>
    <row r="174" s="1" customFormat="1" ht="22.5" customHeight="1">
      <c r="B174" s="34"/>
      <c r="C174" s="205" t="s">
        <v>338</v>
      </c>
      <c r="D174" s="205" t="s">
        <v>157</v>
      </c>
      <c r="E174" s="206" t="s">
        <v>339</v>
      </c>
      <c r="F174" s="207" t="s">
        <v>340</v>
      </c>
      <c r="G174" s="208" t="s">
        <v>160</v>
      </c>
      <c r="H174" s="209">
        <v>1</v>
      </c>
      <c r="I174" s="210"/>
      <c r="J174" s="211">
        <f>ROUND(I174*H174,2)</f>
        <v>0</v>
      </c>
      <c r="K174" s="207" t="s">
        <v>161</v>
      </c>
      <c r="L174" s="39"/>
      <c r="M174" s="212" t="s">
        <v>1</v>
      </c>
      <c r="N174" s="213" t="s">
        <v>38</v>
      </c>
      <c r="O174" s="75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AR174" s="13" t="s">
        <v>162</v>
      </c>
      <c r="AT174" s="13" t="s">
        <v>157</v>
      </c>
      <c r="AU174" s="13" t="s">
        <v>74</v>
      </c>
      <c r="AY174" s="13" t="s">
        <v>156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3" t="s">
        <v>74</v>
      </c>
      <c r="BK174" s="216">
        <f>ROUND(I174*H174,2)</f>
        <v>0</v>
      </c>
      <c r="BL174" s="13" t="s">
        <v>162</v>
      </c>
      <c r="BM174" s="13" t="s">
        <v>341</v>
      </c>
    </row>
    <row r="175" s="1" customFormat="1">
      <c r="B175" s="34"/>
      <c r="C175" s="35"/>
      <c r="D175" s="217" t="s">
        <v>164</v>
      </c>
      <c r="E175" s="35"/>
      <c r="F175" s="218" t="s">
        <v>342</v>
      </c>
      <c r="G175" s="35"/>
      <c r="H175" s="35"/>
      <c r="I175" s="140"/>
      <c r="J175" s="35"/>
      <c r="K175" s="35"/>
      <c r="L175" s="39"/>
      <c r="M175" s="219"/>
      <c r="N175" s="75"/>
      <c r="O175" s="75"/>
      <c r="P175" s="75"/>
      <c r="Q175" s="75"/>
      <c r="R175" s="75"/>
      <c r="S175" s="75"/>
      <c r="T175" s="76"/>
      <c r="AT175" s="13" t="s">
        <v>164</v>
      </c>
      <c r="AU175" s="13" t="s">
        <v>74</v>
      </c>
    </row>
    <row r="176" s="1" customFormat="1" ht="22.5" customHeight="1">
      <c r="B176" s="34"/>
      <c r="C176" s="220" t="s">
        <v>343</v>
      </c>
      <c r="D176" s="220" t="s">
        <v>344</v>
      </c>
      <c r="E176" s="221" t="s">
        <v>345</v>
      </c>
      <c r="F176" s="222" t="s">
        <v>346</v>
      </c>
      <c r="G176" s="223" t="s">
        <v>160</v>
      </c>
      <c r="H176" s="224">
        <v>5</v>
      </c>
      <c r="I176" s="225"/>
      <c r="J176" s="226">
        <f>ROUND(I176*H176,2)</f>
        <v>0</v>
      </c>
      <c r="K176" s="222" t="s">
        <v>161</v>
      </c>
      <c r="L176" s="227"/>
      <c r="M176" s="228" t="s">
        <v>1</v>
      </c>
      <c r="N176" s="229" t="s">
        <v>38</v>
      </c>
      <c r="O176" s="75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AR176" s="13" t="s">
        <v>347</v>
      </c>
      <c r="AT176" s="13" t="s">
        <v>344</v>
      </c>
      <c r="AU176" s="13" t="s">
        <v>74</v>
      </c>
      <c r="AY176" s="13" t="s">
        <v>156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3" t="s">
        <v>74</v>
      </c>
      <c r="BK176" s="216">
        <f>ROUND(I176*H176,2)</f>
        <v>0</v>
      </c>
      <c r="BL176" s="13" t="s">
        <v>347</v>
      </c>
      <c r="BM176" s="13" t="s">
        <v>348</v>
      </c>
    </row>
    <row r="177" s="1" customFormat="1">
      <c r="B177" s="34"/>
      <c r="C177" s="35"/>
      <c r="D177" s="217" t="s">
        <v>164</v>
      </c>
      <c r="E177" s="35"/>
      <c r="F177" s="218" t="s">
        <v>346</v>
      </c>
      <c r="G177" s="35"/>
      <c r="H177" s="35"/>
      <c r="I177" s="140"/>
      <c r="J177" s="35"/>
      <c r="K177" s="35"/>
      <c r="L177" s="39"/>
      <c r="M177" s="219"/>
      <c r="N177" s="75"/>
      <c r="O177" s="75"/>
      <c r="P177" s="75"/>
      <c r="Q177" s="75"/>
      <c r="R177" s="75"/>
      <c r="S177" s="75"/>
      <c r="T177" s="76"/>
      <c r="AT177" s="13" t="s">
        <v>164</v>
      </c>
      <c r="AU177" s="13" t="s">
        <v>74</v>
      </c>
    </row>
    <row r="178" s="1" customFormat="1" ht="22.5" customHeight="1">
      <c r="B178" s="34"/>
      <c r="C178" s="220" t="s">
        <v>349</v>
      </c>
      <c r="D178" s="220" t="s">
        <v>344</v>
      </c>
      <c r="E178" s="221" t="s">
        <v>350</v>
      </c>
      <c r="F178" s="222" t="s">
        <v>351</v>
      </c>
      <c r="G178" s="223" t="s">
        <v>168</v>
      </c>
      <c r="H178" s="224">
        <v>99</v>
      </c>
      <c r="I178" s="225"/>
      <c r="J178" s="226">
        <f>ROUND(I178*H178,2)</f>
        <v>0</v>
      </c>
      <c r="K178" s="222" t="s">
        <v>161</v>
      </c>
      <c r="L178" s="227"/>
      <c r="M178" s="228" t="s">
        <v>1</v>
      </c>
      <c r="N178" s="229" t="s">
        <v>38</v>
      </c>
      <c r="O178" s="75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AR178" s="13" t="s">
        <v>347</v>
      </c>
      <c r="AT178" s="13" t="s">
        <v>344</v>
      </c>
      <c r="AU178" s="13" t="s">
        <v>74</v>
      </c>
      <c r="AY178" s="13" t="s">
        <v>156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3" t="s">
        <v>74</v>
      </c>
      <c r="BK178" s="216">
        <f>ROUND(I178*H178,2)</f>
        <v>0</v>
      </c>
      <c r="BL178" s="13" t="s">
        <v>347</v>
      </c>
      <c r="BM178" s="13" t="s">
        <v>352</v>
      </c>
    </row>
    <row r="179" s="1" customFormat="1">
      <c r="B179" s="34"/>
      <c r="C179" s="35"/>
      <c r="D179" s="217" t="s">
        <v>164</v>
      </c>
      <c r="E179" s="35"/>
      <c r="F179" s="218" t="s">
        <v>351</v>
      </c>
      <c r="G179" s="35"/>
      <c r="H179" s="35"/>
      <c r="I179" s="140"/>
      <c r="J179" s="35"/>
      <c r="K179" s="35"/>
      <c r="L179" s="39"/>
      <c r="M179" s="219"/>
      <c r="N179" s="75"/>
      <c r="O179" s="75"/>
      <c r="P179" s="75"/>
      <c r="Q179" s="75"/>
      <c r="R179" s="75"/>
      <c r="S179" s="75"/>
      <c r="T179" s="76"/>
      <c r="AT179" s="13" t="s">
        <v>164</v>
      </c>
      <c r="AU179" s="13" t="s">
        <v>74</v>
      </c>
    </row>
    <row r="180" s="1" customFormat="1" ht="22.5" customHeight="1">
      <c r="B180" s="34"/>
      <c r="C180" s="220" t="s">
        <v>353</v>
      </c>
      <c r="D180" s="220" t="s">
        <v>344</v>
      </c>
      <c r="E180" s="221" t="s">
        <v>354</v>
      </c>
      <c r="F180" s="222" t="s">
        <v>355</v>
      </c>
      <c r="G180" s="223" t="s">
        <v>160</v>
      </c>
      <c r="H180" s="224">
        <v>62</v>
      </c>
      <c r="I180" s="225"/>
      <c r="J180" s="226">
        <f>ROUND(I180*H180,2)</f>
        <v>0</v>
      </c>
      <c r="K180" s="222" t="s">
        <v>161</v>
      </c>
      <c r="L180" s="227"/>
      <c r="M180" s="228" t="s">
        <v>1</v>
      </c>
      <c r="N180" s="229" t="s">
        <v>38</v>
      </c>
      <c r="O180" s="75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AR180" s="13" t="s">
        <v>347</v>
      </c>
      <c r="AT180" s="13" t="s">
        <v>344</v>
      </c>
      <c r="AU180" s="13" t="s">
        <v>74</v>
      </c>
      <c r="AY180" s="13" t="s">
        <v>156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3" t="s">
        <v>74</v>
      </c>
      <c r="BK180" s="216">
        <f>ROUND(I180*H180,2)</f>
        <v>0</v>
      </c>
      <c r="BL180" s="13" t="s">
        <v>347</v>
      </c>
      <c r="BM180" s="13" t="s">
        <v>356</v>
      </c>
    </row>
    <row r="181" s="1" customFormat="1">
      <c r="B181" s="34"/>
      <c r="C181" s="35"/>
      <c r="D181" s="217" t="s">
        <v>164</v>
      </c>
      <c r="E181" s="35"/>
      <c r="F181" s="218" t="s">
        <v>355</v>
      </c>
      <c r="G181" s="35"/>
      <c r="H181" s="35"/>
      <c r="I181" s="140"/>
      <c r="J181" s="35"/>
      <c r="K181" s="35"/>
      <c r="L181" s="39"/>
      <c r="M181" s="219"/>
      <c r="N181" s="75"/>
      <c r="O181" s="75"/>
      <c r="P181" s="75"/>
      <c r="Q181" s="75"/>
      <c r="R181" s="75"/>
      <c r="S181" s="75"/>
      <c r="T181" s="76"/>
      <c r="AT181" s="13" t="s">
        <v>164</v>
      </c>
      <c r="AU181" s="13" t="s">
        <v>74</v>
      </c>
    </row>
    <row r="182" s="1" customFormat="1" ht="22.5" customHeight="1">
      <c r="B182" s="34"/>
      <c r="C182" s="220" t="s">
        <v>357</v>
      </c>
      <c r="D182" s="220" t="s">
        <v>344</v>
      </c>
      <c r="E182" s="221" t="s">
        <v>358</v>
      </c>
      <c r="F182" s="222" t="s">
        <v>359</v>
      </c>
      <c r="G182" s="223" t="s">
        <v>160</v>
      </c>
      <c r="H182" s="224">
        <v>23</v>
      </c>
      <c r="I182" s="225"/>
      <c r="J182" s="226">
        <f>ROUND(I182*H182,2)</f>
        <v>0</v>
      </c>
      <c r="K182" s="222" t="s">
        <v>161</v>
      </c>
      <c r="L182" s="227"/>
      <c r="M182" s="228" t="s">
        <v>1</v>
      </c>
      <c r="N182" s="229" t="s">
        <v>38</v>
      </c>
      <c r="O182" s="75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AR182" s="13" t="s">
        <v>347</v>
      </c>
      <c r="AT182" s="13" t="s">
        <v>344</v>
      </c>
      <c r="AU182" s="13" t="s">
        <v>74</v>
      </c>
      <c r="AY182" s="13" t="s">
        <v>156</v>
      </c>
      <c r="BE182" s="216">
        <f>IF(N182="základní",J182,0)</f>
        <v>0</v>
      </c>
      <c r="BF182" s="216">
        <f>IF(N182="snížená",J182,0)</f>
        <v>0</v>
      </c>
      <c r="BG182" s="216">
        <f>IF(N182="zákl. přenesená",J182,0)</f>
        <v>0</v>
      </c>
      <c r="BH182" s="216">
        <f>IF(N182="sníž. přenesená",J182,0)</f>
        <v>0</v>
      </c>
      <c r="BI182" s="216">
        <f>IF(N182="nulová",J182,0)</f>
        <v>0</v>
      </c>
      <c r="BJ182" s="13" t="s">
        <v>74</v>
      </c>
      <c r="BK182" s="216">
        <f>ROUND(I182*H182,2)</f>
        <v>0</v>
      </c>
      <c r="BL182" s="13" t="s">
        <v>347</v>
      </c>
      <c r="BM182" s="13" t="s">
        <v>360</v>
      </c>
    </row>
    <row r="183" s="1" customFormat="1">
      <c r="B183" s="34"/>
      <c r="C183" s="35"/>
      <c r="D183" s="217" t="s">
        <v>164</v>
      </c>
      <c r="E183" s="35"/>
      <c r="F183" s="218" t="s">
        <v>359</v>
      </c>
      <c r="G183" s="35"/>
      <c r="H183" s="35"/>
      <c r="I183" s="140"/>
      <c r="J183" s="35"/>
      <c r="K183" s="35"/>
      <c r="L183" s="39"/>
      <c r="M183" s="219"/>
      <c r="N183" s="75"/>
      <c r="O183" s="75"/>
      <c r="P183" s="75"/>
      <c r="Q183" s="75"/>
      <c r="R183" s="75"/>
      <c r="S183" s="75"/>
      <c r="T183" s="76"/>
      <c r="AT183" s="13" t="s">
        <v>164</v>
      </c>
      <c r="AU183" s="13" t="s">
        <v>74</v>
      </c>
    </row>
    <row r="184" s="1" customFormat="1" ht="22.5" customHeight="1">
      <c r="B184" s="34"/>
      <c r="C184" s="220" t="s">
        <v>361</v>
      </c>
      <c r="D184" s="220" t="s">
        <v>344</v>
      </c>
      <c r="E184" s="221" t="s">
        <v>362</v>
      </c>
      <c r="F184" s="222" t="s">
        <v>363</v>
      </c>
      <c r="G184" s="223" t="s">
        <v>160</v>
      </c>
      <c r="H184" s="224">
        <v>2</v>
      </c>
      <c r="I184" s="225"/>
      <c r="J184" s="226">
        <f>ROUND(I184*H184,2)</f>
        <v>0</v>
      </c>
      <c r="K184" s="222" t="s">
        <v>161</v>
      </c>
      <c r="L184" s="227"/>
      <c r="M184" s="228" t="s">
        <v>1</v>
      </c>
      <c r="N184" s="229" t="s">
        <v>38</v>
      </c>
      <c r="O184" s="75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AR184" s="13" t="s">
        <v>347</v>
      </c>
      <c r="AT184" s="13" t="s">
        <v>344</v>
      </c>
      <c r="AU184" s="13" t="s">
        <v>74</v>
      </c>
      <c r="AY184" s="13" t="s">
        <v>156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3" t="s">
        <v>74</v>
      </c>
      <c r="BK184" s="216">
        <f>ROUND(I184*H184,2)</f>
        <v>0</v>
      </c>
      <c r="BL184" s="13" t="s">
        <v>347</v>
      </c>
      <c r="BM184" s="13" t="s">
        <v>364</v>
      </c>
    </row>
    <row r="185" s="1" customFormat="1">
      <c r="B185" s="34"/>
      <c r="C185" s="35"/>
      <c r="D185" s="217" t="s">
        <v>164</v>
      </c>
      <c r="E185" s="35"/>
      <c r="F185" s="218" t="s">
        <v>363</v>
      </c>
      <c r="G185" s="35"/>
      <c r="H185" s="35"/>
      <c r="I185" s="140"/>
      <c r="J185" s="35"/>
      <c r="K185" s="35"/>
      <c r="L185" s="39"/>
      <c r="M185" s="219"/>
      <c r="N185" s="75"/>
      <c r="O185" s="75"/>
      <c r="P185" s="75"/>
      <c r="Q185" s="75"/>
      <c r="R185" s="75"/>
      <c r="S185" s="75"/>
      <c r="T185" s="76"/>
      <c r="AT185" s="13" t="s">
        <v>164</v>
      </c>
      <c r="AU185" s="13" t="s">
        <v>74</v>
      </c>
    </row>
    <row r="186" s="1" customFormat="1" ht="22.5" customHeight="1">
      <c r="B186" s="34"/>
      <c r="C186" s="220" t="s">
        <v>365</v>
      </c>
      <c r="D186" s="220" t="s">
        <v>344</v>
      </c>
      <c r="E186" s="221" t="s">
        <v>366</v>
      </c>
      <c r="F186" s="222" t="s">
        <v>367</v>
      </c>
      <c r="G186" s="223" t="s">
        <v>160</v>
      </c>
      <c r="H186" s="224">
        <v>23</v>
      </c>
      <c r="I186" s="225"/>
      <c r="J186" s="226">
        <f>ROUND(I186*H186,2)</f>
        <v>0</v>
      </c>
      <c r="K186" s="222" t="s">
        <v>161</v>
      </c>
      <c r="L186" s="227"/>
      <c r="M186" s="228" t="s">
        <v>1</v>
      </c>
      <c r="N186" s="229" t="s">
        <v>38</v>
      </c>
      <c r="O186" s="75"/>
      <c r="P186" s="214">
        <f>O186*H186</f>
        <v>0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AR186" s="13" t="s">
        <v>347</v>
      </c>
      <c r="AT186" s="13" t="s">
        <v>344</v>
      </c>
      <c r="AU186" s="13" t="s">
        <v>74</v>
      </c>
      <c r="AY186" s="13" t="s">
        <v>156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3" t="s">
        <v>74</v>
      </c>
      <c r="BK186" s="216">
        <f>ROUND(I186*H186,2)</f>
        <v>0</v>
      </c>
      <c r="BL186" s="13" t="s">
        <v>347</v>
      </c>
      <c r="BM186" s="13" t="s">
        <v>368</v>
      </c>
    </row>
    <row r="187" s="1" customFormat="1">
      <c r="B187" s="34"/>
      <c r="C187" s="35"/>
      <c r="D187" s="217" t="s">
        <v>164</v>
      </c>
      <c r="E187" s="35"/>
      <c r="F187" s="218" t="s">
        <v>367</v>
      </c>
      <c r="G187" s="35"/>
      <c r="H187" s="35"/>
      <c r="I187" s="140"/>
      <c r="J187" s="35"/>
      <c r="K187" s="35"/>
      <c r="L187" s="39"/>
      <c r="M187" s="219"/>
      <c r="N187" s="75"/>
      <c r="O187" s="75"/>
      <c r="P187" s="75"/>
      <c r="Q187" s="75"/>
      <c r="R187" s="75"/>
      <c r="S187" s="75"/>
      <c r="T187" s="76"/>
      <c r="AT187" s="13" t="s">
        <v>164</v>
      </c>
      <c r="AU187" s="13" t="s">
        <v>74</v>
      </c>
    </row>
    <row r="188" s="1" customFormat="1" ht="22.5" customHeight="1">
      <c r="B188" s="34"/>
      <c r="C188" s="220" t="s">
        <v>369</v>
      </c>
      <c r="D188" s="220" t="s">
        <v>344</v>
      </c>
      <c r="E188" s="221" t="s">
        <v>370</v>
      </c>
      <c r="F188" s="222" t="s">
        <v>371</v>
      </c>
      <c r="G188" s="223" t="s">
        <v>160</v>
      </c>
      <c r="H188" s="224">
        <v>24</v>
      </c>
      <c r="I188" s="225"/>
      <c r="J188" s="226">
        <f>ROUND(I188*H188,2)</f>
        <v>0</v>
      </c>
      <c r="K188" s="222" t="s">
        <v>161</v>
      </c>
      <c r="L188" s="227"/>
      <c r="M188" s="228" t="s">
        <v>1</v>
      </c>
      <c r="N188" s="229" t="s">
        <v>38</v>
      </c>
      <c r="O188" s="75"/>
      <c r="P188" s="214">
        <f>O188*H188</f>
        <v>0</v>
      </c>
      <c r="Q188" s="214">
        <v>0</v>
      </c>
      <c r="R188" s="214">
        <f>Q188*H188</f>
        <v>0</v>
      </c>
      <c r="S188" s="214">
        <v>0</v>
      </c>
      <c r="T188" s="215">
        <f>S188*H188</f>
        <v>0</v>
      </c>
      <c r="AR188" s="13" t="s">
        <v>347</v>
      </c>
      <c r="AT188" s="13" t="s">
        <v>344</v>
      </c>
      <c r="AU188" s="13" t="s">
        <v>74</v>
      </c>
      <c r="AY188" s="13" t="s">
        <v>156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3" t="s">
        <v>74</v>
      </c>
      <c r="BK188" s="216">
        <f>ROUND(I188*H188,2)</f>
        <v>0</v>
      </c>
      <c r="BL188" s="13" t="s">
        <v>347</v>
      </c>
      <c r="BM188" s="13" t="s">
        <v>372</v>
      </c>
    </row>
    <row r="189" s="1" customFormat="1">
      <c r="B189" s="34"/>
      <c r="C189" s="35"/>
      <c r="D189" s="217" t="s">
        <v>164</v>
      </c>
      <c r="E189" s="35"/>
      <c r="F189" s="218" t="s">
        <v>371</v>
      </c>
      <c r="G189" s="35"/>
      <c r="H189" s="35"/>
      <c r="I189" s="140"/>
      <c r="J189" s="35"/>
      <c r="K189" s="35"/>
      <c r="L189" s="39"/>
      <c r="M189" s="219"/>
      <c r="N189" s="75"/>
      <c r="O189" s="75"/>
      <c r="P189" s="75"/>
      <c r="Q189" s="75"/>
      <c r="R189" s="75"/>
      <c r="S189" s="75"/>
      <c r="T189" s="76"/>
      <c r="AT189" s="13" t="s">
        <v>164</v>
      </c>
      <c r="AU189" s="13" t="s">
        <v>74</v>
      </c>
    </row>
    <row r="190" s="1" customFormat="1" ht="22.5" customHeight="1">
      <c r="B190" s="34"/>
      <c r="C190" s="220" t="s">
        <v>373</v>
      </c>
      <c r="D190" s="220" t="s">
        <v>344</v>
      </c>
      <c r="E190" s="221" t="s">
        <v>374</v>
      </c>
      <c r="F190" s="222" t="s">
        <v>375</v>
      </c>
      <c r="G190" s="223" t="s">
        <v>160</v>
      </c>
      <c r="H190" s="224">
        <v>1</v>
      </c>
      <c r="I190" s="225"/>
      <c r="J190" s="226">
        <f>ROUND(I190*H190,2)</f>
        <v>0</v>
      </c>
      <c r="K190" s="222" t="s">
        <v>161</v>
      </c>
      <c r="L190" s="227"/>
      <c r="M190" s="228" t="s">
        <v>1</v>
      </c>
      <c r="N190" s="229" t="s">
        <v>38</v>
      </c>
      <c r="O190" s="75"/>
      <c r="P190" s="214">
        <f>O190*H190</f>
        <v>0</v>
      </c>
      <c r="Q190" s="214">
        <v>0</v>
      </c>
      <c r="R190" s="214">
        <f>Q190*H190</f>
        <v>0</v>
      </c>
      <c r="S190" s="214">
        <v>0</v>
      </c>
      <c r="T190" s="215">
        <f>S190*H190</f>
        <v>0</v>
      </c>
      <c r="AR190" s="13" t="s">
        <v>347</v>
      </c>
      <c r="AT190" s="13" t="s">
        <v>344</v>
      </c>
      <c r="AU190" s="13" t="s">
        <v>74</v>
      </c>
      <c r="AY190" s="13" t="s">
        <v>156</v>
      </c>
      <c r="BE190" s="216">
        <f>IF(N190="základní",J190,0)</f>
        <v>0</v>
      </c>
      <c r="BF190" s="216">
        <f>IF(N190="snížená",J190,0)</f>
        <v>0</v>
      </c>
      <c r="BG190" s="216">
        <f>IF(N190="zákl. přenesená",J190,0)</f>
        <v>0</v>
      </c>
      <c r="BH190" s="216">
        <f>IF(N190="sníž. přenesená",J190,0)</f>
        <v>0</v>
      </c>
      <c r="BI190" s="216">
        <f>IF(N190="nulová",J190,0)</f>
        <v>0</v>
      </c>
      <c r="BJ190" s="13" t="s">
        <v>74</v>
      </c>
      <c r="BK190" s="216">
        <f>ROUND(I190*H190,2)</f>
        <v>0</v>
      </c>
      <c r="BL190" s="13" t="s">
        <v>347</v>
      </c>
      <c r="BM190" s="13" t="s">
        <v>376</v>
      </c>
    </row>
    <row r="191" s="1" customFormat="1">
      <c r="B191" s="34"/>
      <c r="C191" s="35"/>
      <c r="D191" s="217" t="s">
        <v>164</v>
      </c>
      <c r="E191" s="35"/>
      <c r="F191" s="218" t="s">
        <v>375</v>
      </c>
      <c r="G191" s="35"/>
      <c r="H191" s="35"/>
      <c r="I191" s="140"/>
      <c r="J191" s="35"/>
      <c r="K191" s="35"/>
      <c r="L191" s="39"/>
      <c r="M191" s="219"/>
      <c r="N191" s="75"/>
      <c r="O191" s="75"/>
      <c r="P191" s="75"/>
      <c r="Q191" s="75"/>
      <c r="R191" s="75"/>
      <c r="S191" s="75"/>
      <c r="T191" s="76"/>
      <c r="AT191" s="13" t="s">
        <v>164</v>
      </c>
      <c r="AU191" s="13" t="s">
        <v>74</v>
      </c>
    </row>
    <row r="192" s="1" customFormat="1" ht="22.5" customHeight="1">
      <c r="B192" s="34"/>
      <c r="C192" s="220" t="s">
        <v>377</v>
      </c>
      <c r="D192" s="220" t="s">
        <v>344</v>
      </c>
      <c r="E192" s="221" t="s">
        <v>378</v>
      </c>
      <c r="F192" s="222" t="s">
        <v>379</v>
      </c>
      <c r="G192" s="223" t="s">
        <v>160</v>
      </c>
      <c r="H192" s="224">
        <v>190</v>
      </c>
      <c r="I192" s="225"/>
      <c r="J192" s="226">
        <f>ROUND(I192*H192,2)</f>
        <v>0</v>
      </c>
      <c r="K192" s="222" t="s">
        <v>161</v>
      </c>
      <c r="L192" s="227"/>
      <c r="M192" s="228" t="s">
        <v>1</v>
      </c>
      <c r="N192" s="229" t="s">
        <v>38</v>
      </c>
      <c r="O192" s="75"/>
      <c r="P192" s="214">
        <f>O192*H192</f>
        <v>0</v>
      </c>
      <c r="Q192" s="214">
        <v>0</v>
      </c>
      <c r="R192" s="214">
        <f>Q192*H192</f>
        <v>0</v>
      </c>
      <c r="S192" s="214">
        <v>0</v>
      </c>
      <c r="T192" s="215">
        <f>S192*H192</f>
        <v>0</v>
      </c>
      <c r="AR192" s="13" t="s">
        <v>347</v>
      </c>
      <c r="AT192" s="13" t="s">
        <v>344</v>
      </c>
      <c r="AU192" s="13" t="s">
        <v>74</v>
      </c>
      <c r="AY192" s="13" t="s">
        <v>156</v>
      </c>
      <c r="BE192" s="216">
        <f>IF(N192="základní",J192,0)</f>
        <v>0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13" t="s">
        <v>74</v>
      </c>
      <c r="BK192" s="216">
        <f>ROUND(I192*H192,2)</f>
        <v>0</v>
      </c>
      <c r="BL192" s="13" t="s">
        <v>347</v>
      </c>
      <c r="BM192" s="13" t="s">
        <v>380</v>
      </c>
    </row>
    <row r="193" s="1" customFormat="1">
      <c r="B193" s="34"/>
      <c r="C193" s="35"/>
      <c r="D193" s="217" t="s">
        <v>164</v>
      </c>
      <c r="E193" s="35"/>
      <c r="F193" s="218" t="s">
        <v>379</v>
      </c>
      <c r="G193" s="35"/>
      <c r="H193" s="35"/>
      <c r="I193" s="140"/>
      <c r="J193" s="35"/>
      <c r="K193" s="35"/>
      <c r="L193" s="39"/>
      <c r="M193" s="219"/>
      <c r="N193" s="75"/>
      <c r="O193" s="75"/>
      <c r="P193" s="75"/>
      <c r="Q193" s="75"/>
      <c r="R193" s="75"/>
      <c r="S193" s="75"/>
      <c r="T193" s="76"/>
      <c r="AT193" s="13" t="s">
        <v>164</v>
      </c>
      <c r="AU193" s="13" t="s">
        <v>74</v>
      </c>
    </row>
    <row r="194" s="1" customFormat="1" ht="22.5" customHeight="1">
      <c r="B194" s="34"/>
      <c r="C194" s="220" t="s">
        <v>381</v>
      </c>
      <c r="D194" s="220" t="s">
        <v>344</v>
      </c>
      <c r="E194" s="221" t="s">
        <v>382</v>
      </c>
      <c r="F194" s="222" t="s">
        <v>383</v>
      </c>
      <c r="G194" s="223" t="s">
        <v>160</v>
      </c>
      <c r="H194" s="224">
        <v>2</v>
      </c>
      <c r="I194" s="225"/>
      <c r="J194" s="226">
        <f>ROUND(I194*H194,2)</f>
        <v>0</v>
      </c>
      <c r="K194" s="222" t="s">
        <v>161</v>
      </c>
      <c r="L194" s="227"/>
      <c r="M194" s="228" t="s">
        <v>1</v>
      </c>
      <c r="N194" s="229" t="s">
        <v>38</v>
      </c>
      <c r="O194" s="75"/>
      <c r="P194" s="214">
        <f>O194*H194</f>
        <v>0</v>
      </c>
      <c r="Q194" s="214">
        <v>0</v>
      </c>
      <c r="R194" s="214">
        <f>Q194*H194</f>
        <v>0</v>
      </c>
      <c r="S194" s="214">
        <v>0</v>
      </c>
      <c r="T194" s="215">
        <f>S194*H194</f>
        <v>0</v>
      </c>
      <c r="AR194" s="13" t="s">
        <v>347</v>
      </c>
      <c r="AT194" s="13" t="s">
        <v>344</v>
      </c>
      <c r="AU194" s="13" t="s">
        <v>74</v>
      </c>
      <c r="AY194" s="13" t="s">
        <v>156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3" t="s">
        <v>74</v>
      </c>
      <c r="BK194" s="216">
        <f>ROUND(I194*H194,2)</f>
        <v>0</v>
      </c>
      <c r="BL194" s="13" t="s">
        <v>347</v>
      </c>
      <c r="BM194" s="13" t="s">
        <v>384</v>
      </c>
    </row>
    <row r="195" s="1" customFormat="1">
      <c r="B195" s="34"/>
      <c r="C195" s="35"/>
      <c r="D195" s="217" t="s">
        <v>164</v>
      </c>
      <c r="E195" s="35"/>
      <c r="F195" s="218" t="s">
        <v>383</v>
      </c>
      <c r="G195" s="35"/>
      <c r="H195" s="35"/>
      <c r="I195" s="140"/>
      <c r="J195" s="35"/>
      <c r="K195" s="35"/>
      <c r="L195" s="39"/>
      <c r="M195" s="219"/>
      <c r="N195" s="75"/>
      <c r="O195" s="75"/>
      <c r="P195" s="75"/>
      <c r="Q195" s="75"/>
      <c r="R195" s="75"/>
      <c r="S195" s="75"/>
      <c r="T195" s="76"/>
      <c r="AT195" s="13" t="s">
        <v>164</v>
      </c>
      <c r="AU195" s="13" t="s">
        <v>74</v>
      </c>
    </row>
    <row r="196" s="1" customFormat="1" ht="22.5" customHeight="1">
      <c r="B196" s="34"/>
      <c r="C196" s="220" t="s">
        <v>385</v>
      </c>
      <c r="D196" s="220" t="s">
        <v>344</v>
      </c>
      <c r="E196" s="221" t="s">
        <v>386</v>
      </c>
      <c r="F196" s="222" t="s">
        <v>387</v>
      </c>
      <c r="G196" s="223" t="s">
        <v>160</v>
      </c>
      <c r="H196" s="224">
        <v>1</v>
      </c>
      <c r="I196" s="225"/>
      <c r="J196" s="226">
        <f>ROUND(I196*H196,2)</f>
        <v>0</v>
      </c>
      <c r="K196" s="222" t="s">
        <v>161</v>
      </c>
      <c r="L196" s="227"/>
      <c r="M196" s="228" t="s">
        <v>1</v>
      </c>
      <c r="N196" s="229" t="s">
        <v>38</v>
      </c>
      <c r="O196" s="75"/>
      <c r="P196" s="214">
        <f>O196*H196</f>
        <v>0</v>
      </c>
      <c r="Q196" s="214">
        <v>0</v>
      </c>
      <c r="R196" s="214">
        <f>Q196*H196</f>
        <v>0</v>
      </c>
      <c r="S196" s="214">
        <v>0</v>
      </c>
      <c r="T196" s="215">
        <f>S196*H196</f>
        <v>0</v>
      </c>
      <c r="AR196" s="13" t="s">
        <v>347</v>
      </c>
      <c r="AT196" s="13" t="s">
        <v>344</v>
      </c>
      <c r="AU196" s="13" t="s">
        <v>74</v>
      </c>
      <c r="AY196" s="13" t="s">
        <v>156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3" t="s">
        <v>74</v>
      </c>
      <c r="BK196" s="216">
        <f>ROUND(I196*H196,2)</f>
        <v>0</v>
      </c>
      <c r="BL196" s="13" t="s">
        <v>347</v>
      </c>
      <c r="BM196" s="13" t="s">
        <v>388</v>
      </c>
    </row>
    <row r="197" s="1" customFormat="1">
      <c r="B197" s="34"/>
      <c r="C197" s="35"/>
      <c r="D197" s="217" t="s">
        <v>164</v>
      </c>
      <c r="E197" s="35"/>
      <c r="F197" s="218" t="s">
        <v>387</v>
      </c>
      <c r="G197" s="35"/>
      <c r="H197" s="35"/>
      <c r="I197" s="140"/>
      <c r="J197" s="35"/>
      <c r="K197" s="35"/>
      <c r="L197" s="39"/>
      <c r="M197" s="219"/>
      <c r="N197" s="75"/>
      <c r="O197" s="75"/>
      <c r="P197" s="75"/>
      <c r="Q197" s="75"/>
      <c r="R197" s="75"/>
      <c r="S197" s="75"/>
      <c r="T197" s="76"/>
      <c r="AT197" s="13" t="s">
        <v>164</v>
      </c>
      <c r="AU197" s="13" t="s">
        <v>74</v>
      </c>
    </row>
    <row r="198" s="1" customFormat="1" ht="22.5" customHeight="1">
      <c r="B198" s="34"/>
      <c r="C198" s="220" t="s">
        <v>389</v>
      </c>
      <c r="D198" s="220" t="s">
        <v>344</v>
      </c>
      <c r="E198" s="221" t="s">
        <v>390</v>
      </c>
      <c r="F198" s="222" t="s">
        <v>391</v>
      </c>
      <c r="G198" s="223" t="s">
        <v>160</v>
      </c>
      <c r="H198" s="224">
        <v>1</v>
      </c>
      <c r="I198" s="225"/>
      <c r="J198" s="226">
        <f>ROUND(I198*H198,2)</f>
        <v>0</v>
      </c>
      <c r="K198" s="222" t="s">
        <v>161</v>
      </c>
      <c r="L198" s="227"/>
      <c r="M198" s="228" t="s">
        <v>1</v>
      </c>
      <c r="N198" s="229" t="s">
        <v>38</v>
      </c>
      <c r="O198" s="75"/>
      <c r="P198" s="214">
        <f>O198*H198</f>
        <v>0</v>
      </c>
      <c r="Q198" s="214">
        <v>0</v>
      </c>
      <c r="R198" s="214">
        <f>Q198*H198</f>
        <v>0</v>
      </c>
      <c r="S198" s="214">
        <v>0</v>
      </c>
      <c r="T198" s="215">
        <f>S198*H198</f>
        <v>0</v>
      </c>
      <c r="AR198" s="13" t="s">
        <v>347</v>
      </c>
      <c r="AT198" s="13" t="s">
        <v>344</v>
      </c>
      <c r="AU198" s="13" t="s">
        <v>74</v>
      </c>
      <c r="AY198" s="13" t="s">
        <v>156</v>
      </c>
      <c r="BE198" s="216">
        <f>IF(N198="základní",J198,0)</f>
        <v>0</v>
      </c>
      <c r="BF198" s="216">
        <f>IF(N198="snížená",J198,0)</f>
        <v>0</v>
      </c>
      <c r="BG198" s="216">
        <f>IF(N198="zákl. přenesená",J198,0)</f>
        <v>0</v>
      </c>
      <c r="BH198" s="216">
        <f>IF(N198="sníž. přenesená",J198,0)</f>
        <v>0</v>
      </c>
      <c r="BI198" s="216">
        <f>IF(N198="nulová",J198,0)</f>
        <v>0</v>
      </c>
      <c r="BJ198" s="13" t="s">
        <v>74</v>
      </c>
      <c r="BK198" s="216">
        <f>ROUND(I198*H198,2)</f>
        <v>0</v>
      </c>
      <c r="BL198" s="13" t="s">
        <v>347</v>
      </c>
      <c r="BM198" s="13" t="s">
        <v>392</v>
      </c>
    </row>
    <row r="199" s="1" customFormat="1">
      <c r="B199" s="34"/>
      <c r="C199" s="35"/>
      <c r="D199" s="217" t="s">
        <v>164</v>
      </c>
      <c r="E199" s="35"/>
      <c r="F199" s="218" t="s">
        <v>391</v>
      </c>
      <c r="G199" s="35"/>
      <c r="H199" s="35"/>
      <c r="I199" s="140"/>
      <c r="J199" s="35"/>
      <c r="K199" s="35"/>
      <c r="L199" s="39"/>
      <c r="M199" s="219"/>
      <c r="N199" s="75"/>
      <c r="O199" s="75"/>
      <c r="P199" s="75"/>
      <c r="Q199" s="75"/>
      <c r="R199" s="75"/>
      <c r="S199" s="75"/>
      <c r="T199" s="76"/>
      <c r="AT199" s="13" t="s">
        <v>164</v>
      </c>
      <c r="AU199" s="13" t="s">
        <v>74</v>
      </c>
    </row>
    <row r="200" s="1" customFormat="1" ht="22.5" customHeight="1">
      <c r="B200" s="34"/>
      <c r="C200" s="220" t="s">
        <v>393</v>
      </c>
      <c r="D200" s="220" t="s">
        <v>344</v>
      </c>
      <c r="E200" s="221" t="s">
        <v>394</v>
      </c>
      <c r="F200" s="222" t="s">
        <v>395</v>
      </c>
      <c r="G200" s="223" t="s">
        <v>160</v>
      </c>
      <c r="H200" s="224">
        <v>4</v>
      </c>
      <c r="I200" s="225"/>
      <c r="J200" s="226">
        <f>ROUND(I200*H200,2)</f>
        <v>0</v>
      </c>
      <c r="K200" s="222" t="s">
        <v>161</v>
      </c>
      <c r="L200" s="227"/>
      <c r="M200" s="228" t="s">
        <v>1</v>
      </c>
      <c r="N200" s="229" t="s">
        <v>38</v>
      </c>
      <c r="O200" s="75"/>
      <c r="P200" s="214">
        <f>O200*H200</f>
        <v>0</v>
      </c>
      <c r="Q200" s="214">
        <v>0</v>
      </c>
      <c r="R200" s="214">
        <f>Q200*H200</f>
        <v>0</v>
      </c>
      <c r="S200" s="214">
        <v>0</v>
      </c>
      <c r="T200" s="215">
        <f>S200*H200</f>
        <v>0</v>
      </c>
      <c r="AR200" s="13" t="s">
        <v>347</v>
      </c>
      <c r="AT200" s="13" t="s">
        <v>344</v>
      </c>
      <c r="AU200" s="13" t="s">
        <v>74</v>
      </c>
      <c r="AY200" s="13" t="s">
        <v>156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13" t="s">
        <v>74</v>
      </c>
      <c r="BK200" s="216">
        <f>ROUND(I200*H200,2)</f>
        <v>0</v>
      </c>
      <c r="BL200" s="13" t="s">
        <v>347</v>
      </c>
      <c r="BM200" s="13" t="s">
        <v>396</v>
      </c>
    </row>
    <row r="201" s="1" customFormat="1">
      <c r="B201" s="34"/>
      <c r="C201" s="35"/>
      <c r="D201" s="217" t="s">
        <v>164</v>
      </c>
      <c r="E201" s="35"/>
      <c r="F201" s="218" t="s">
        <v>395</v>
      </c>
      <c r="G201" s="35"/>
      <c r="H201" s="35"/>
      <c r="I201" s="140"/>
      <c r="J201" s="35"/>
      <c r="K201" s="35"/>
      <c r="L201" s="39"/>
      <c r="M201" s="219"/>
      <c r="N201" s="75"/>
      <c r="O201" s="75"/>
      <c r="P201" s="75"/>
      <c r="Q201" s="75"/>
      <c r="R201" s="75"/>
      <c r="S201" s="75"/>
      <c r="T201" s="76"/>
      <c r="AT201" s="13" t="s">
        <v>164</v>
      </c>
      <c r="AU201" s="13" t="s">
        <v>74</v>
      </c>
    </row>
    <row r="202" s="1" customFormat="1" ht="22.5" customHeight="1">
      <c r="B202" s="34"/>
      <c r="C202" s="220" t="s">
        <v>397</v>
      </c>
      <c r="D202" s="220" t="s">
        <v>344</v>
      </c>
      <c r="E202" s="221" t="s">
        <v>398</v>
      </c>
      <c r="F202" s="222" t="s">
        <v>399</v>
      </c>
      <c r="G202" s="223" t="s">
        <v>160</v>
      </c>
      <c r="H202" s="224">
        <v>13</v>
      </c>
      <c r="I202" s="225"/>
      <c r="J202" s="226">
        <f>ROUND(I202*H202,2)</f>
        <v>0</v>
      </c>
      <c r="K202" s="222" t="s">
        <v>161</v>
      </c>
      <c r="L202" s="227"/>
      <c r="M202" s="228" t="s">
        <v>1</v>
      </c>
      <c r="N202" s="229" t="s">
        <v>38</v>
      </c>
      <c r="O202" s="75"/>
      <c r="P202" s="214">
        <f>O202*H202</f>
        <v>0</v>
      </c>
      <c r="Q202" s="214">
        <v>0</v>
      </c>
      <c r="R202" s="214">
        <f>Q202*H202</f>
        <v>0</v>
      </c>
      <c r="S202" s="214">
        <v>0</v>
      </c>
      <c r="T202" s="215">
        <f>S202*H202</f>
        <v>0</v>
      </c>
      <c r="AR202" s="13" t="s">
        <v>347</v>
      </c>
      <c r="AT202" s="13" t="s">
        <v>344</v>
      </c>
      <c r="AU202" s="13" t="s">
        <v>74</v>
      </c>
      <c r="AY202" s="13" t="s">
        <v>156</v>
      </c>
      <c r="BE202" s="216">
        <f>IF(N202="základní",J202,0)</f>
        <v>0</v>
      </c>
      <c r="BF202" s="216">
        <f>IF(N202="snížená",J202,0)</f>
        <v>0</v>
      </c>
      <c r="BG202" s="216">
        <f>IF(N202="zákl. přenesená",J202,0)</f>
        <v>0</v>
      </c>
      <c r="BH202" s="216">
        <f>IF(N202="sníž. přenesená",J202,0)</f>
        <v>0</v>
      </c>
      <c r="BI202" s="216">
        <f>IF(N202="nulová",J202,0)</f>
        <v>0</v>
      </c>
      <c r="BJ202" s="13" t="s">
        <v>74</v>
      </c>
      <c r="BK202" s="216">
        <f>ROUND(I202*H202,2)</f>
        <v>0</v>
      </c>
      <c r="BL202" s="13" t="s">
        <v>347</v>
      </c>
      <c r="BM202" s="13" t="s">
        <v>400</v>
      </c>
    </row>
    <row r="203" s="1" customFormat="1">
      <c r="B203" s="34"/>
      <c r="C203" s="35"/>
      <c r="D203" s="217" t="s">
        <v>164</v>
      </c>
      <c r="E203" s="35"/>
      <c r="F203" s="218" t="s">
        <v>399</v>
      </c>
      <c r="G203" s="35"/>
      <c r="H203" s="35"/>
      <c r="I203" s="140"/>
      <c r="J203" s="35"/>
      <c r="K203" s="35"/>
      <c r="L203" s="39"/>
      <c r="M203" s="219"/>
      <c r="N203" s="75"/>
      <c r="O203" s="75"/>
      <c r="P203" s="75"/>
      <c r="Q203" s="75"/>
      <c r="R203" s="75"/>
      <c r="S203" s="75"/>
      <c r="T203" s="76"/>
      <c r="AT203" s="13" t="s">
        <v>164</v>
      </c>
      <c r="AU203" s="13" t="s">
        <v>74</v>
      </c>
    </row>
    <row r="204" s="1" customFormat="1" ht="22.5" customHeight="1">
      <c r="B204" s="34"/>
      <c r="C204" s="220" t="s">
        <v>401</v>
      </c>
      <c r="D204" s="220" t="s">
        <v>344</v>
      </c>
      <c r="E204" s="221" t="s">
        <v>402</v>
      </c>
      <c r="F204" s="222" t="s">
        <v>403</v>
      </c>
      <c r="G204" s="223" t="s">
        <v>160</v>
      </c>
      <c r="H204" s="224">
        <v>7</v>
      </c>
      <c r="I204" s="225"/>
      <c r="J204" s="226">
        <f>ROUND(I204*H204,2)</f>
        <v>0</v>
      </c>
      <c r="K204" s="222" t="s">
        <v>161</v>
      </c>
      <c r="L204" s="227"/>
      <c r="M204" s="228" t="s">
        <v>1</v>
      </c>
      <c r="N204" s="229" t="s">
        <v>38</v>
      </c>
      <c r="O204" s="75"/>
      <c r="P204" s="214">
        <f>O204*H204</f>
        <v>0</v>
      </c>
      <c r="Q204" s="214">
        <v>0</v>
      </c>
      <c r="R204" s="214">
        <f>Q204*H204</f>
        <v>0</v>
      </c>
      <c r="S204" s="214">
        <v>0</v>
      </c>
      <c r="T204" s="215">
        <f>S204*H204</f>
        <v>0</v>
      </c>
      <c r="AR204" s="13" t="s">
        <v>347</v>
      </c>
      <c r="AT204" s="13" t="s">
        <v>344</v>
      </c>
      <c r="AU204" s="13" t="s">
        <v>74</v>
      </c>
      <c r="AY204" s="13" t="s">
        <v>156</v>
      </c>
      <c r="BE204" s="216">
        <f>IF(N204="základní",J204,0)</f>
        <v>0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13" t="s">
        <v>74</v>
      </c>
      <c r="BK204" s="216">
        <f>ROUND(I204*H204,2)</f>
        <v>0</v>
      </c>
      <c r="BL204" s="13" t="s">
        <v>347</v>
      </c>
      <c r="BM204" s="13" t="s">
        <v>404</v>
      </c>
    </row>
    <row r="205" s="1" customFormat="1">
      <c r="B205" s="34"/>
      <c r="C205" s="35"/>
      <c r="D205" s="217" t="s">
        <v>164</v>
      </c>
      <c r="E205" s="35"/>
      <c r="F205" s="218" t="s">
        <v>403</v>
      </c>
      <c r="G205" s="35"/>
      <c r="H205" s="35"/>
      <c r="I205" s="140"/>
      <c r="J205" s="35"/>
      <c r="K205" s="35"/>
      <c r="L205" s="39"/>
      <c r="M205" s="219"/>
      <c r="N205" s="75"/>
      <c r="O205" s="75"/>
      <c r="P205" s="75"/>
      <c r="Q205" s="75"/>
      <c r="R205" s="75"/>
      <c r="S205" s="75"/>
      <c r="T205" s="76"/>
      <c r="AT205" s="13" t="s">
        <v>164</v>
      </c>
      <c r="AU205" s="13" t="s">
        <v>74</v>
      </c>
    </row>
    <row r="206" s="1" customFormat="1" ht="22.5" customHeight="1">
      <c r="B206" s="34"/>
      <c r="C206" s="220" t="s">
        <v>405</v>
      </c>
      <c r="D206" s="220" t="s">
        <v>344</v>
      </c>
      <c r="E206" s="221" t="s">
        <v>406</v>
      </c>
      <c r="F206" s="222" t="s">
        <v>407</v>
      </c>
      <c r="G206" s="223" t="s">
        <v>160</v>
      </c>
      <c r="H206" s="224">
        <v>1</v>
      </c>
      <c r="I206" s="225"/>
      <c r="J206" s="226">
        <f>ROUND(I206*H206,2)</f>
        <v>0</v>
      </c>
      <c r="K206" s="222" t="s">
        <v>161</v>
      </c>
      <c r="L206" s="227"/>
      <c r="M206" s="228" t="s">
        <v>1</v>
      </c>
      <c r="N206" s="229" t="s">
        <v>38</v>
      </c>
      <c r="O206" s="75"/>
      <c r="P206" s="214">
        <f>O206*H206</f>
        <v>0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AR206" s="13" t="s">
        <v>347</v>
      </c>
      <c r="AT206" s="13" t="s">
        <v>344</v>
      </c>
      <c r="AU206" s="13" t="s">
        <v>74</v>
      </c>
      <c r="AY206" s="13" t="s">
        <v>156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13" t="s">
        <v>74</v>
      </c>
      <c r="BK206" s="216">
        <f>ROUND(I206*H206,2)</f>
        <v>0</v>
      </c>
      <c r="BL206" s="13" t="s">
        <v>347</v>
      </c>
      <c r="BM206" s="13" t="s">
        <v>408</v>
      </c>
    </row>
    <row r="207" s="1" customFormat="1">
      <c r="B207" s="34"/>
      <c r="C207" s="35"/>
      <c r="D207" s="217" t="s">
        <v>164</v>
      </c>
      <c r="E207" s="35"/>
      <c r="F207" s="218" t="s">
        <v>407</v>
      </c>
      <c r="G207" s="35"/>
      <c r="H207" s="35"/>
      <c r="I207" s="140"/>
      <c r="J207" s="35"/>
      <c r="K207" s="35"/>
      <c r="L207" s="39"/>
      <c r="M207" s="219"/>
      <c r="N207" s="75"/>
      <c r="O207" s="75"/>
      <c r="P207" s="75"/>
      <c r="Q207" s="75"/>
      <c r="R207" s="75"/>
      <c r="S207" s="75"/>
      <c r="T207" s="76"/>
      <c r="AT207" s="13" t="s">
        <v>164</v>
      </c>
      <c r="AU207" s="13" t="s">
        <v>74</v>
      </c>
    </row>
    <row r="208" s="1" customFormat="1" ht="22.5" customHeight="1">
      <c r="B208" s="34"/>
      <c r="C208" s="220" t="s">
        <v>409</v>
      </c>
      <c r="D208" s="220" t="s">
        <v>344</v>
      </c>
      <c r="E208" s="221" t="s">
        <v>410</v>
      </c>
      <c r="F208" s="222" t="s">
        <v>411</v>
      </c>
      <c r="G208" s="223" t="s">
        <v>160</v>
      </c>
      <c r="H208" s="224">
        <v>12</v>
      </c>
      <c r="I208" s="225"/>
      <c r="J208" s="226">
        <f>ROUND(I208*H208,2)</f>
        <v>0</v>
      </c>
      <c r="K208" s="222" t="s">
        <v>161</v>
      </c>
      <c r="L208" s="227"/>
      <c r="M208" s="228" t="s">
        <v>1</v>
      </c>
      <c r="N208" s="229" t="s">
        <v>38</v>
      </c>
      <c r="O208" s="75"/>
      <c r="P208" s="214">
        <f>O208*H208</f>
        <v>0</v>
      </c>
      <c r="Q208" s="214">
        <v>0</v>
      </c>
      <c r="R208" s="214">
        <f>Q208*H208</f>
        <v>0</v>
      </c>
      <c r="S208" s="214">
        <v>0</v>
      </c>
      <c r="T208" s="215">
        <f>S208*H208</f>
        <v>0</v>
      </c>
      <c r="AR208" s="13" t="s">
        <v>347</v>
      </c>
      <c r="AT208" s="13" t="s">
        <v>344</v>
      </c>
      <c r="AU208" s="13" t="s">
        <v>74</v>
      </c>
      <c r="AY208" s="13" t="s">
        <v>156</v>
      </c>
      <c r="BE208" s="216">
        <f>IF(N208="základní",J208,0)</f>
        <v>0</v>
      </c>
      <c r="BF208" s="216">
        <f>IF(N208="snížená",J208,0)</f>
        <v>0</v>
      </c>
      <c r="BG208" s="216">
        <f>IF(N208="zákl. přenesená",J208,0)</f>
        <v>0</v>
      </c>
      <c r="BH208" s="216">
        <f>IF(N208="sníž. přenesená",J208,0)</f>
        <v>0</v>
      </c>
      <c r="BI208" s="216">
        <f>IF(N208="nulová",J208,0)</f>
        <v>0</v>
      </c>
      <c r="BJ208" s="13" t="s">
        <v>74</v>
      </c>
      <c r="BK208" s="216">
        <f>ROUND(I208*H208,2)</f>
        <v>0</v>
      </c>
      <c r="BL208" s="13" t="s">
        <v>347</v>
      </c>
      <c r="BM208" s="13" t="s">
        <v>412</v>
      </c>
    </row>
    <row r="209" s="1" customFormat="1">
      <c r="B209" s="34"/>
      <c r="C209" s="35"/>
      <c r="D209" s="217" t="s">
        <v>164</v>
      </c>
      <c r="E209" s="35"/>
      <c r="F209" s="218" t="s">
        <v>411</v>
      </c>
      <c r="G209" s="35"/>
      <c r="H209" s="35"/>
      <c r="I209" s="140"/>
      <c r="J209" s="35"/>
      <c r="K209" s="35"/>
      <c r="L209" s="39"/>
      <c r="M209" s="219"/>
      <c r="N209" s="75"/>
      <c r="O209" s="75"/>
      <c r="P209" s="75"/>
      <c r="Q209" s="75"/>
      <c r="R209" s="75"/>
      <c r="S209" s="75"/>
      <c r="T209" s="76"/>
      <c r="AT209" s="13" t="s">
        <v>164</v>
      </c>
      <c r="AU209" s="13" t="s">
        <v>74</v>
      </c>
    </row>
    <row r="210" s="1" customFormat="1" ht="22.5" customHeight="1">
      <c r="B210" s="34"/>
      <c r="C210" s="220" t="s">
        <v>413</v>
      </c>
      <c r="D210" s="220" t="s">
        <v>344</v>
      </c>
      <c r="E210" s="221" t="s">
        <v>414</v>
      </c>
      <c r="F210" s="222" t="s">
        <v>415</v>
      </c>
      <c r="G210" s="223" t="s">
        <v>160</v>
      </c>
      <c r="H210" s="224">
        <v>7</v>
      </c>
      <c r="I210" s="225"/>
      <c r="J210" s="226">
        <f>ROUND(I210*H210,2)</f>
        <v>0</v>
      </c>
      <c r="K210" s="222" t="s">
        <v>161</v>
      </c>
      <c r="L210" s="227"/>
      <c r="M210" s="228" t="s">
        <v>1</v>
      </c>
      <c r="N210" s="229" t="s">
        <v>38</v>
      </c>
      <c r="O210" s="75"/>
      <c r="P210" s="214">
        <f>O210*H210</f>
        <v>0</v>
      </c>
      <c r="Q210" s="214">
        <v>0</v>
      </c>
      <c r="R210" s="214">
        <f>Q210*H210</f>
        <v>0</v>
      </c>
      <c r="S210" s="214">
        <v>0</v>
      </c>
      <c r="T210" s="215">
        <f>S210*H210</f>
        <v>0</v>
      </c>
      <c r="AR210" s="13" t="s">
        <v>347</v>
      </c>
      <c r="AT210" s="13" t="s">
        <v>344</v>
      </c>
      <c r="AU210" s="13" t="s">
        <v>74</v>
      </c>
      <c r="AY210" s="13" t="s">
        <v>156</v>
      </c>
      <c r="BE210" s="216">
        <f>IF(N210="základní",J210,0)</f>
        <v>0</v>
      </c>
      <c r="BF210" s="216">
        <f>IF(N210="snížená",J210,0)</f>
        <v>0</v>
      </c>
      <c r="BG210" s="216">
        <f>IF(N210="zákl. přenesená",J210,0)</f>
        <v>0</v>
      </c>
      <c r="BH210" s="216">
        <f>IF(N210="sníž. přenesená",J210,0)</f>
        <v>0</v>
      </c>
      <c r="BI210" s="216">
        <f>IF(N210="nulová",J210,0)</f>
        <v>0</v>
      </c>
      <c r="BJ210" s="13" t="s">
        <v>74</v>
      </c>
      <c r="BK210" s="216">
        <f>ROUND(I210*H210,2)</f>
        <v>0</v>
      </c>
      <c r="BL210" s="13" t="s">
        <v>347</v>
      </c>
      <c r="BM210" s="13" t="s">
        <v>416</v>
      </c>
    </row>
    <row r="211" s="1" customFormat="1">
      <c r="B211" s="34"/>
      <c r="C211" s="35"/>
      <c r="D211" s="217" t="s">
        <v>164</v>
      </c>
      <c r="E211" s="35"/>
      <c r="F211" s="218" t="s">
        <v>415</v>
      </c>
      <c r="G211" s="35"/>
      <c r="H211" s="35"/>
      <c r="I211" s="140"/>
      <c r="J211" s="35"/>
      <c r="K211" s="35"/>
      <c r="L211" s="39"/>
      <c r="M211" s="219"/>
      <c r="N211" s="75"/>
      <c r="O211" s="75"/>
      <c r="P211" s="75"/>
      <c r="Q211" s="75"/>
      <c r="R211" s="75"/>
      <c r="S211" s="75"/>
      <c r="T211" s="76"/>
      <c r="AT211" s="13" t="s">
        <v>164</v>
      </c>
      <c r="AU211" s="13" t="s">
        <v>74</v>
      </c>
    </row>
    <row r="212" s="1" customFormat="1" ht="22.5" customHeight="1">
      <c r="B212" s="34"/>
      <c r="C212" s="220" t="s">
        <v>417</v>
      </c>
      <c r="D212" s="220" t="s">
        <v>344</v>
      </c>
      <c r="E212" s="221" t="s">
        <v>418</v>
      </c>
      <c r="F212" s="222" t="s">
        <v>419</v>
      </c>
      <c r="G212" s="223" t="s">
        <v>160</v>
      </c>
      <c r="H212" s="224">
        <v>3</v>
      </c>
      <c r="I212" s="225"/>
      <c r="J212" s="226">
        <f>ROUND(I212*H212,2)</f>
        <v>0</v>
      </c>
      <c r="K212" s="222" t="s">
        <v>161</v>
      </c>
      <c r="L212" s="227"/>
      <c r="M212" s="228" t="s">
        <v>1</v>
      </c>
      <c r="N212" s="229" t="s">
        <v>38</v>
      </c>
      <c r="O212" s="75"/>
      <c r="P212" s="214">
        <f>O212*H212</f>
        <v>0</v>
      </c>
      <c r="Q212" s="214">
        <v>0</v>
      </c>
      <c r="R212" s="214">
        <f>Q212*H212</f>
        <v>0</v>
      </c>
      <c r="S212" s="214">
        <v>0</v>
      </c>
      <c r="T212" s="215">
        <f>S212*H212</f>
        <v>0</v>
      </c>
      <c r="AR212" s="13" t="s">
        <v>347</v>
      </c>
      <c r="AT212" s="13" t="s">
        <v>344</v>
      </c>
      <c r="AU212" s="13" t="s">
        <v>74</v>
      </c>
      <c r="AY212" s="13" t="s">
        <v>156</v>
      </c>
      <c r="BE212" s="216">
        <f>IF(N212="základní",J212,0)</f>
        <v>0</v>
      </c>
      <c r="BF212" s="216">
        <f>IF(N212="snížená",J212,0)</f>
        <v>0</v>
      </c>
      <c r="BG212" s="216">
        <f>IF(N212="zákl. přenesená",J212,0)</f>
        <v>0</v>
      </c>
      <c r="BH212" s="216">
        <f>IF(N212="sníž. přenesená",J212,0)</f>
        <v>0</v>
      </c>
      <c r="BI212" s="216">
        <f>IF(N212="nulová",J212,0)</f>
        <v>0</v>
      </c>
      <c r="BJ212" s="13" t="s">
        <v>74</v>
      </c>
      <c r="BK212" s="216">
        <f>ROUND(I212*H212,2)</f>
        <v>0</v>
      </c>
      <c r="BL212" s="13" t="s">
        <v>347</v>
      </c>
      <c r="BM212" s="13" t="s">
        <v>420</v>
      </c>
    </row>
    <row r="213" s="1" customFormat="1">
      <c r="B213" s="34"/>
      <c r="C213" s="35"/>
      <c r="D213" s="217" t="s">
        <v>164</v>
      </c>
      <c r="E213" s="35"/>
      <c r="F213" s="218" t="s">
        <v>419</v>
      </c>
      <c r="G213" s="35"/>
      <c r="H213" s="35"/>
      <c r="I213" s="140"/>
      <c r="J213" s="35"/>
      <c r="K213" s="35"/>
      <c r="L213" s="39"/>
      <c r="M213" s="219"/>
      <c r="N213" s="75"/>
      <c r="O213" s="75"/>
      <c r="P213" s="75"/>
      <c r="Q213" s="75"/>
      <c r="R213" s="75"/>
      <c r="S213" s="75"/>
      <c r="T213" s="76"/>
      <c r="AT213" s="13" t="s">
        <v>164</v>
      </c>
      <c r="AU213" s="13" t="s">
        <v>74</v>
      </c>
    </row>
    <row r="214" s="1" customFormat="1" ht="22.5" customHeight="1">
      <c r="B214" s="34"/>
      <c r="C214" s="220" t="s">
        <v>421</v>
      </c>
      <c r="D214" s="220" t="s">
        <v>344</v>
      </c>
      <c r="E214" s="221" t="s">
        <v>422</v>
      </c>
      <c r="F214" s="222" t="s">
        <v>423</v>
      </c>
      <c r="G214" s="223" t="s">
        <v>160</v>
      </c>
      <c r="H214" s="224">
        <v>2</v>
      </c>
      <c r="I214" s="225"/>
      <c r="J214" s="226">
        <f>ROUND(I214*H214,2)</f>
        <v>0</v>
      </c>
      <c r="K214" s="222" t="s">
        <v>161</v>
      </c>
      <c r="L214" s="227"/>
      <c r="M214" s="228" t="s">
        <v>1</v>
      </c>
      <c r="N214" s="229" t="s">
        <v>38</v>
      </c>
      <c r="O214" s="75"/>
      <c r="P214" s="214">
        <f>O214*H214</f>
        <v>0</v>
      </c>
      <c r="Q214" s="214">
        <v>0</v>
      </c>
      <c r="R214" s="214">
        <f>Q214*H214</f>
        <v>0</v>
      </c>
      <c r="S214" s="214">
        <v>0</v>
      </c>
      <c r="T214" s="215">
        <f>S214*H214</f>
        <v>0</v>
      </c>
      <c r="AR214" s="13" t="s">
        <v>347</v>
      </c>
      <c r="AT214" s="13" t="s">
        <v>344</v>
      </c>
      <c r="AU214" s="13" t="s">
        <v>74</v>
      </c>
      <c r="AY214" s="13" t="s">
        <v>156</v>
      </c>
      <c r="BE214" s="216">
        <f>IF(N214="základní",J214,0)</f>
        <v>0</v>
      </c>
      <c r="BF214" s="216">
        <f>IF(N214="snížená",J214,0)</f>
        <v>0</v>
      </c>
      <c r="BG214" s="216">
        <f>IF(N214="zákl. přenesená",J214,0)</f>
        <v>0</v>
      </c>
      <c r="BH214" s="216">
        <f>IF(N214="sníž. přenesená",J214,0)</f>
        <v>0</v>
      </c>
      <c r="BI214" s="216">
        <f>IF(N214="nulová",J214,0)</f>
        <v>0</v>
      </c>
      <c r="BJ214" s="13" t="s">
        <v>74</v>
      </c>
      <c r="BK214" s="216">
        <f>ROUND(I214*H214,2)</f>
        <v>0</v>
      </c>
      <c r="BL214" s="13" t="s">
        <v>347</v>
      </c>
      <c r="BM214" s="13" t="s">
        <v>424</v>
      </c>
    </row>
    <row r="215" s="1" customFormat="1">
      <c r="B215" s="34"/>
      <c r="C215" s="35"/>
      <c r="D215" s="217" t="s">
        <v>164</v>
      </c>
      <c r="E215" s="35"/>
      <c r="F215" s="218" t="s">
        <v>423</v>
      </c>
      <c r="G215" s="35"/>
      <c r="H215" s="35"/>
      <c r="I215" s="140"/>
      <c r="J215" s="35"/>
      <c r="K215" s="35"/>
      <c r="L215" s="39"/>
      <c r="M215" s="219"/>
      <c r="N215" s="75"/>
      <c r="O215" s="75"/>
      <c r="P215" s="75"/>
      <c r="Q215" s="75"/>
      <c r="R215" s="75"/>
      <c r="S215" s="75"/>
      <c r="T215" s="76"/>
      <c r="AT215" s="13" t="s">
        <v>164</v>
      </c>
      <c r="AU215" s="13" t="s">
        <v>74</v>
      </c>
    </row>
    <row r="216" s="1" customFormat="1" ht="22.5" customHeight="1">
      <c r="B216" s="34"/>
      <c r="C216" s="220" t="s">
        <v>425</v>
      </c>
      <c r="D216" s="220" t="s">
        <v>344</v>
      </c>
      <c r="E216" s="221" t="s">
        <v>426</v>
      </c>
      <c r="F216" s="222" t="s">
        <v>427</v>
      </c>
      <c r="G216" s="223" t="s">
        <v>160</v>
      </c>
      <c r="H216" s="224">
        <v>48</v>
      </c>
      <c r="I216" s="225"/>
      <c r="J216" s="226">
        <f>ROUND(I216*H216,2)</f>
        <v>0</v>
      </c>
      <c r="K216" s="222" t="s">
        <v>161</v>
      </c>
      <c r="L216" s="227"/>
      <c r="M216" s="228" t="s">
        <v>1</v>
      </c>
      <c r="N216" s="229" t="s">
        <v>38</v>
      </c>
      <c r="O216" s="75"/>
      <c r="P216" s="214">
        <f>O216*H216</f>
        <v>0</v>
      </c>
      <c r="Q216" s="214">
        <v>0</v>
      </c>
      <c r="R216" s="214">
        <f>Q216*H216</f>
        <v>0</v>
      </c>
      <c r="S216" s="214">
        <v>0</v>
      </c>
      <c r="T216" s="215">
        <f>S216*H216</f>
        <v>0</v>
      </c>
      <c r="AR216" s="13" t="s">
        <v>347</v>
      </c>
      <c r="AT216" s="13" t="s">
        <v>344</v>
      </c>
      <c r="AU216" s="13" t="s">
        <v>74</v>
      </c>
      <c r="AY216" s="13" t="s">
        <v>156</v>
      </c>
      <c r="BE216" s="216">
        <f>IF(N216="základní",J216,0)</f>
        <v>0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13" t="s">
        <v>74</v>
      </c>
      <c r="BK216" s="216">
        <f>ROUND(I216*H216,2)</f>
        <v>0</v>
      </c>
      <c r="BL216" s="13" t="s">
        <v>347</v>
      </c>
      <c r="BM216" s="13" t="s">
        <v>428</v>
      </c>
    </row>
    <row r="217" s="1" customFormat="1">
      <c r="B217" s="34"/>
      <c r="C217" s="35"/>
      <c r="D217" s="217" t="s">
        <v>164</v>
      </c>
      <c r="E217" s="35"/>
      <c r="F217" s="218" t="s">
        <v>427</v>
      </c>
      <c r="G217" s="35"/>
      <c r="H217" s="35"/>
      <c r="I217" s="140"/>
      <c r="J217" s="35"/>
      <c r="K217" s="35"/>
      <c r="L217" s="39"/>
      <c r="M217" s="219"/>
      <c r="N217" s="75"/>
      <c r="O217" s="75"/>
      <c r="P217" s="75"/>
      <c r="Q217" s="75"/>
      <c r="R217" s="75"/>
      <c r="S217" s="75"/>
      <c r="T217" s="76"/>
      <c r="AT217" s="13" t="s">
        <v>164</v>
      </c>
      <c r="AU217" s="13" t="s">
        <v>74</v>
      </c>
    </row>
    <row r="218" s="1" customFormat="1" ht="22.5" customHeight="1">
      <c r="B218" s="34"/>
      <c r="C218" s="220" t="s">
        <v>429</v>
      </c>
      <c r="D218" s="220" t="s">
        <v>344</v>
      </c>
      <c r="E218" s="221" t="s">
        <v>430</v>
      </c>
      <c r="F218" s="222" t="s">
        <v>431</v>
      </c>
      <c r="G218" s="223" t="s">
        <v>160</v>
      </c>
      <c r="H218" s="224">
        <v>13</v>
      </c>
      <c r="I218" s="225"/>
      <c r="J218" s="226">
        <f>ROUND(I218*H218,2)</f>
        <v>0</v>
      </c>
      <c r="K218" s="222" t="s">
        <v>161</v>
      </c>
      <c r="L218" s="227"/>
      <c r="M218" s="228" t="s">
        <v>1</v>
      </c>
      <c r="N218" s="229" t="s">
        <v>38</v>
      </c>
      <c r="O218" s="75"/>
      <c r="P218" s="214">
        <f>O218*H218</f>
        <v>0</v>
      </c>
      <c r="Q218" s="214">
        <v>0</v>
      </c>
      <c r="R218" s="214">
        <f>Q218*H218</f>
        <v>0</v>
      </c>
      <c r="S218" s="214">
        <v>0</v>
      </c>
      <c r="T218" s="215">
        <f>S218*H218</f>
        <v>0</v>
      </c>
      <c r="AR218" s="13" t="s">
        <v>347</v>
      </c>
      <c r="AT218" s="13" t="s">
        <v>344</v>
      </c>
      <c r="AU218" s="13" t="s">
        <v>74</v>
      </c>
      <c r="AY218" s="13" t="s">
        <v>156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13" t="s">
        <v>74</v>
      </c>
      <c r="BK218" s="216">
        <f>ROUND(I218*H218,2)</f>
        <v>0</v>
      </c>
      <c r="BL218" s="13" t="s">
        <v>347</v>
      </c>
      <c r="BM218" s="13" t="s">
        <v>432</v>
      </c>
    </row>
    <row r="219" s="1" customFormat="1">
      <c r="B219" s="34"/>
      <c r="C219" s="35"/>
      <c r="D219" s="217" t="s">
        <v>164</v>
      </c>
      <c r="E219" s="35"/>
      <c r="F219" s="218" t="s">
        <v>431</v>
      </c>
      <c r="G219" s="35"/>
      <c r="H219" s="35"/>
      <c r="I219" s="140"/>
      <c r="J219" s="35"/>
      <c r="K219" s="35"/>
      <c r="L219" s="39"/>
      <c r="M219" s="219"/>
      <c r="N219" s="75"/>
      <c r="O219" s="75"/>
      <c r="P219" s="75"/>
      <c r="Q219" s="75"/>
      <c r="R219" s="75"/>
      <c r="S219" s="75"/>
      <c r="T219" s="76"/>
      <c r="AT219" s="13" t="s">
        <v>164</v>
      </c>
      <c r="AU219" s="13" t="s">
        <v>74</v>
      </c>
    </row>
    <row r="220" s="1" customFormat="1" ht="22.5" customHeight="1">
      <c r="B220" s="34"/>
      <c r="C220" s="220" t="s">
        <v>433</v>
      </c>
      <c r="D220" s="220" t="s">
        <v>344</v>
      </c>
      <c r="E220" s="221" t="s">
        <v>434</v>
      </c>
      <c r="F220" s="222" t="s">
        <v>435</v>
      </c>
      <c r="G220" s="223" t="s">
        <v>160</v>
      </c>
      <c r="H220" s="224">
        <v>5</v>
      </c>
      <c r="I220" s="225"/>
      <c r="J220" s="226">
        <f>ROUND(I220*H220,2)</f>
        <v>0</v>
      </c>
      <c r="K220" s="222" t="s">
        <v>161</v>
      </c>
      <c r="L220" s="227"/>
      <c r="M220" s="228" t="s">
        <v>1</v>
      </c>
      <c r="N220" s="229" t="s">
        <v>38</v>
      </c>
      <c r="O220" s="75"/>
      <c r="P220" s="214">
        <f>O220*H220</f>
        <v>0</v>
      </c>
      <c r="Q220" s="214">
        <v>0</v>
      </c>
      <c r="R220" s="214">
        <f>Q220*H220</f>
        <v>0</v>
      </c>
      <c r="S220" s="214">
        <v>0</v>
      </c>
      <c r="T220" s="215">
        <f>S220*H220</f>
        <v>0</v>
      </c>
      <c r="AR220" s="13" t="s">
        <v>347</v>
      </c>
      <c r="AT220" s="13" t="s">
        <v>344</v>
      </c>
      <c r="AU220" s="13" t="s">
        <v>74</v>
      </c>
      <c r="AY220" s="13" t="s">
        <v>156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13" t="s">
        <v>74</v>
      </c>
      <c r="BK220" s="216">
        <f>ROUND(I220*H220,2)</f>
        <v>0</v>
      </c>
      <c r="BL220" s="13" t="s">
        <v>347</v>
      </c>
      <c r="BM220" s="13" t="s">
        <v>436</v>
      </c>
    </row>
    <row r="221" s="1" customFormat="1">
      <c r="B221" s="34"/>
      <c r="C221" s="35"/>
      <c r="D221" s="217" t="s">
        <v>164</v>
      </c>
      <c r="E221" s="35"/>
      <c r="F221" s="218" t="s">
        <v>435</v>
      </c>
      <c r="G221" s="35"/>
      <c r="H221" s="35"/>
      <c r="I221" s="140"/>
      <c r="J221" s="35"/>
      <c r="K221" s="35"/>
      <c r="L221" s="39"/>
      <c r="M221" s="219"/>
      <c r="N221" s="75"/>
      <c r="O221" s="75"/>
      <c r="P221" s="75"/>
      <c r="Q221" s="75"/>
      <c r="R221" s="75"/>
      <c r="S221" s="75"/>
      <c r="T221" s="76"/>
      <c r="AT221" s="13" t="s">
        <v>164</v>
      </c>
      <c r="AU221" s="13" t="s">
        <v>74</v>
      </c>
    </row>
    <row r="222" s="1" customFormat="1" ht="22.5" customHeight="1">
      <c r="B222" s="34"/>
      <c r="C222" s="220" t="s">
        <v>437</v>
      </c>
      <c r="D222" s="220" t="s">
        <v>344</v>
      </c>
      <c r="E222" s="221" t="s">
        <v>438</v>
      </c>
      <c r="F222" s="222" t="s">
        <v>439</v>
      </c>
      <c r="G222" s="223" t="s">
        <v>160</v>
      </c>
      <c r="H222" s="224">
        <v>156</v>
      </c>
      <c r="I222" s="225"/>
      <c r="J222" s="226">
        <f>ROUND(I222*H222,2)</f>
        <v>0</v>
      </c>
      <c r="K222" s="222" t="s">
        <v>161</v>
      </c>
      <c r="L222" s="227"/>
      <c r="M222" s="228" t="s">
        <v>1</v>
      </c>
      <c r="N222" s="229" t="s">
        <v>38</v>
      </c>
      <c r="O222" s="75"/>
      <c r="P222" s="214">
        <f>O222*H222</f>
        <v>0</v>
      </c>
      <c r="Q222" s="214">
        <v>0</v>
      </c>
      <c r="R222" s="214">
        <f>Q222*H222</f>
        <v>0</v>
      </c>
      <c r="S222" s="214">
        <v>0</v>
      </c>
      <c r="T222" s="215">
        <f>S222*H222</f>
        <v>0</v>
      </c>
      <c r="AR222" s="13" t="s">
        <v>347</v>
      </c>
      <c r="AT222" s="13" t="s">
        <v>344</v>
      </c>
      <c r="AU222" s="13" t="s">
        <v>74</v>
      </c>
      <c r="AY222" s="13" t="s">
        <v>156</v>
      </c>
      <c r="BE222" s="216">
        <f>IF(N222="základní",J222,0)</f>
        <v>0</v>
      </c>
      <c r="BF222" s="216">
        <f>IF(N222="snížená",J222,0)</f>
        <v>0</v>
      </c>
      <c r="BG222" s="216">
        <f>IF(N222="zákl. přenesená",J222,0)</f>
        <v>0</v>
      </c>
      <c r="BH222" s="216">
        <f>IF(N222="sníž. přenesená",J222,0)</f>
        <v>0</v>
      </c>
      <c r="BI222" s="216">
        <f>IF(N222="nulová",J222,0)</f>
        <v>0</v>
      </c>
      <c r="BJ222" s="13" t="s">
        <v>74</v>
      </c>
      <c r="BK222" s="216">
        <f>ROUND(I222*H222,2)</f>
        <v>0</v>
      </c>
      <c r="BL222" s="13" t="s">
        <v>347</v>
      </c>
      <c r="BM222" s="13" t="s">
        <v>440</v>
      </c>
    </row>
    <row r="223" s="1" customFormat="1">
      <c r="B223" s="34"/>
      <c r="C223" s="35"/>
      <c r="D223" s="217" t="s">
        <v>164</v>
      </c>
      <c r="E223" s="35"/>
      <c r="F223" s="218" t="s">
        <v>439</v>
      </c>
      <c r="G223" s="35"/>
      <c r="H223" s="35"/>
      <c r="I223" s="140"/>
      <c r="J223" s="35"/>
      <c r="K223" s="35"/>
      <c r="L223" s="39"/>
      <c r="M223" s="219"/>
      <c r="N223" s="75"/>
      <c r="O223" s="75"/>
      <c r="P223" s="75"/>
      <c r="Q223" s="75"/>
      <c r="R223" s="75"/>
      <c r="S223" s="75"/>
      <c r="T223" s="76"/>
      <c r="AT223" s="13" t="s">
        <v>164</v>
      </c>
      <c r="AU223" s="13" t="s">
        <v>74</v>
      </c>
    </row>
    <row r="224" s="1" customFormat="1" ht="22.5" customHeight="1">
      <c r="B224" s="34"/>
      <c r="C224" s="205" t="s">
        <v>441</v>
      </c>
      <c r="D224" s="205" t="s">
        <v>157</v>
      </c>
      <c r="E224" s="206" t="s">
        <v>442</v>
      </c>
      <c r="F224" s="207" t="s">
        <v>443</v>
      </c>
      <c r="G224" s="208" t="s">
        <v>160</v>
      </c>
      <c r="H224" s="209">
        <v>1</v>
      </c>
      <c r="I224" s="210"/>
      <c r="J224" s="211">
        <f>ROUND(I224*H224,2)</f>
        <v>0</v>
      </c>
      <c r="K224" s="207" t="s">
        <v>161</v>
      </c>
      <c r="L224" s="39"/>
      <c r="M224" s="212" t="s">
        <v>1</v>
      </c>
      <c r="N224" s="213" t="s">
        <v>38</v>
      </c>
      <c r="O224" s="75"/>
      <c r="P224" s="214">
        <f>O224*H224</f>
        <v>0</v>
      </c>
      <c r="Q224" s="214">
        <v>0</v>
      </c>
      <c r="R224" s="214">
        <f>Q224*H224</f>
        <v>0</v>
      </c>
      <c r="S224" s="214">
        <v>0</v>
      </c>
      <c r="T224" s="215">
        <f>S224*H224</f>
        <v>0</v>
      </c>
      <c r="AR224" s="13" t="s">
        <v>162</v>
      </c>
      <c r="AT224" s="13" t="s">
        <v>157</v>
      </c>
      <c r="AU224" s="13" t="s">
        <v>74</v>
      </c>
      <c r="AY224" s="13" t="s">
        <v>156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13" t="s">
        <v>74</v>
      </c>
      <c r="BK224" s="216">
        <f>ROUND(I224*H224,2)</f>
        <v>0</v>
      </c>
      <c r="BL224" s="13" t="s">
        <v>162</v>
      </c>
      <c r="BM224" s="13" t="s">
        <v>444</v>
      </c>
    </row>
    <row r="225" s="1" customFormat="1">
      <c r="B225" s="34"/>
      <c r="C225" s="35"/>
      <c r="D225" s="217" t="s">
        <v>164</v>
      </c>
      <c r="E225" s="35"/>
      <c r="F225" s="218" t="s">
        <v>445</v>
      </c>
      <c r="G225" s="35"/>
      <c r="H225" s="35"/>
      <c r="I225" s="140"/>
      <c r="J225" s="35"/>
      <c r="K225" s="35"/>
      <c r="L225" s="39"/>
      <c r="M225" s="219"/>
      <c r="N225" s="75"/>
      <c r="O225" s="75"/>
      <c r="P225" s="75"/>
      <c r="Q225" s="75"/>
      <c r="R225" s="75"/>
      <c r="S225" s="75"/>
      <c r="T225" s="76"/>
      <c r="AT225" s="13" t="s">
        <v>164</v>
      </c>
      <c r="AU225" s="13" t="s">
        <v>74</v>
      </c>
    </row>
    <row r="226" s="1" customFormat="1" ht="22.5" customHeight="1">
      <c r="B226" s="34"/>
      <c r="C226" s="205" t="s">
        <v>446</v>
      </c>
      <c r="D226" s="205" t="s">
        <v>157</v>
      </c>
      <c r="E226" s="206" t="s">
        <v>447</v>
      </c>
      <c r="F226" s="207" t="s">
        <v>448</v>
      </c>
      <c r="G226" s="208" t="s">
        <v>160</v>
      </c>
      <c r="H226" s="209">
        <v>10</v>
      </c>
      <c r="I226" s="210"/>
      <c r="J226" s="211">
        <f>ROUND(I226*H226,2)</f>
        <v>0</v>
      </c>
      <c r="K226" s="207" t="s">
        <v>161</v>
      </c>
      <c r="L226" s="39"/>
      <c r="M226" s="212" t="s">
        <v>1</v>
      </c>
      <c r="N226" s="213" t="s">
        <v>38</v>
      </c>
      <c r="O226" s="75"/>
      <c r="P226" s="214">
        <f>O226*H226</f>
        <v>0</v>
      </c>
      <c r="Q226" s="214">
        <v>0</v>
      </c>
      <c r="R226" s="214">
        <f>Q226*H226</f>
        <v>0</v>
      </c>
      <c r="S226" s="214">
        <v>0</v>
      </c>
      <c r="T226" s="215">
        <f>S226*H226</f>
        <v>0</v>
      </c>
      <c r="AR226" s="13" t="s">
        <v>162</v>
      </c>
      <c r="AT226" s="13" t="s">
        <v>157</v>
      </c>
      <c r="AU226" s="13" t="s">
        <v>74</v>
      </c>
      <c r="AY226" s="13" t="s">
        <v>156</v>
      </c>
      <c r="BE226" s="216">
        <f>IF(N226="základní",J226,0)</f>
        <v>0</v>
      </c>
      <c r="BF226" s="216">
        <f>IF(N226="snížená",J226,0)</f>
        <v>0</v>
      </c>
      <c r="BG226" s="216">
        <f>IF(N226="zákl. přenesená",J226,0)</f>
        <v>0</v>
      </c>
      <c r="BH226" s="216">
        <f>IF(N226="sníž. přenesená",J226,0)</f>
        <v>0</v>
      </c>
      <c r="BI226" s="216">
        <f>IF(N226="nulová",J226,0)</f>
        <v>0</v>
      </c>
      <c r="BJ226" s="13" t="s">
        <v>74</v>
      </c>
      <c r="BK226" s="216">
        <f>ROUND(I226*H226,2)</f>
        <v>0</v>
      </c>
      <c r="BL226" s="13" t="s">
        <v>162</v>
      </c>
      <c r="BM226" s="13" t="s">
        <v>449</v>
      </c>
    </row>
    <row r="227" s="1" customFormat="1">
      <c r="B227" s="34"/>
      <c r="C227" s="35"/>
      <c r="D227" s="217" t="s">
        <v>164</v>
      </c>
      <c r="E227" s="35"/>
      <c r="F227" s="218" t="s">
        <v>448</v>
      </c>
      <c r="G227" s="35"/>
      <c r="H227" s="35"/>
      <c r="I227" s="140"/>
      <c r="J227" s="35"/>
      <c r="K227" s="35"/>
      <c r="L227" s="39"/>
      <c r="M227" s="230"/>
      <c r="N227" s="231"/>
      <c r="O227" s="231"/>
      <c r="P227" s="231"/>
      <c r="Q227" s="231"/>
      <c r="R227" s="231"/>
      <c r="S227" s="231"/>
      <c r="T227" s="232"/>
      <c r="AT227" s="13" t="s">
        <v>164</v>
      </c>
      <c r="AU227" s="13" t="s">
        <v>74</v>
      </c>
    </row>
    <row r="228" s="1" customFormat="1" ht="6.96" customHeight="1">
      <c r="B228" s="53"/>
      <c r="C228" s="54"/>
      <c r="D228" s="54"/>
      <c r="E228" s="54"/>
      <c r="F228" s="54"/>
      <c r="G228" s="54"/>
      <c r="H228" s="54"/>
      <c r="I228" s="164"/>
      <c r="J228" s="54"/>
      <c r="K228" s="54"/>
      <c r="L228" s="39"/>
    </row>
  </sheetData>
  <sheetProtection sheet="1" autoFilter="0" formatColumns="0" formatRows="0" objects="1" scenarios="1" spinCount="100000" saltValue="T4fCx/Ql3KRSUfk/JVGbODGSVxjrWCn0gg76+Sqw5XZeApV+rnSSuJREaxHWjix7ih2g7ex8jc0EqGQgpWHlvw==" hashValue="lbIu4HW4uVXiDt2W0NAyRppDTg3wZFduL6D74tzQZ4pOYjLbrNSwEYFDp83V8k6He9SKOh/94xcMjGC4C2KLKg==" algorithmName="SHA-512" password="CC35"/>
  <autoFilter ref="C91:K227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8:H78"/>
    <mergeCell ref="E82:H82"/>
    <mergeCell ref="E80:H80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3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88</v>
      </c>
    </row>
    <row r="3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6"/>
      <c r="AT3" s="13" t="s">
        <v>76</v>
      </c>
    </row>
    <row r="4" ht="24.96" customHeight="1">
      <c r="B4" s="16"/>
      <c r="D4" s="137" t="s">
        <v>127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38" t="s">
        <v>16</v>
      </c>
      <c r="L6" s="16"/>
    </row>
    <row r="7" ht="16.5" customHeight="1">
      <c r="B7" s="16"/>
      <c r="E7" s="139" t="str">
        <f>'Rekapitulace stavby'!K6</f>
        <v>Oprava TV v úseku Obrnice-Žatec</v>
      </c>
      <c r="F7" s="138"/>
      <c r="G7" s="138"/>
      <c r="H7" s="138"/>
      <c r="L7" s="16"/>
    </row>
    <row r="8">
      <c r="B8" s="16"/>
      <c r="D8" s="138" t="s">
        <v>128</v>
      </c>
      <c r="L8" s="16"/>
    </row>
    <row r="9" ht="16.5" customHeight="1">
      <c r="B9" s="16"/>
      <c r="E9" s="139" t="s">
        <v>129</v>
      </c>
      <c r="L9" s="16"/>
    </row>
    <row r="10" ht="12" customHeight="1">
      <c r="B10" s="16"/>
      <c r="D10" s="138" t="s">
        <v>130</v>
      </c>
      <c r="L10" s="16"/>
    </row>
    <row r="11" s="1" customFormat="1" ht="16.5" customHeight="1">
      <c r="B11" s="39"/>
      <c r="E11" s="138" t="s">
        <v>131</v>
      </c>
      <c r="F11" s="1"/>
      <c r="G11" s="1"/>
      <c r="H11" s="1"/>
      <c r="I11" s="140"/>
      <c r="L11" s="39"/>
    </row>
    <row r="12" s="1" customFormat="1" ht="12" customHeight="1">
      <c r="B12" s="39"/>
      <c r="D12" s="138" t="s">
        <v>132</v>
      </c>
      <c r="I12" s="140"/>
      <c r="L12" s="39"/>
    </row>
    <row r="13" s="1" customFormat="1" ht="36.96" customHeight="1">
      <c r="B13" s="39"/>
      <c r="E13" s="141" t="s">
        <v>450</v>
      </c>
      <c r="F13" s="1"/>
      <c r="G13" s="1"/>
      <c r="H13" s="1"/>
      <c r="I13" s="140"/>
      <c r="L13" s="39"/>
    </row>
    <row r="14" s="1" customFormat="1">
      <c r="B14" s="39"/>
      <c r="I14" s="140"/>
      <c r="L14" s="39"/>
    </row>
    <row r="15" s="1" customFormat="1" ht="12" customHeight="1">
      <c r="B15" s="39"/>
      <c r="D15" s="138" t="s">
        <v>18</v>
      </c>
      <c r="F15" s="13" t="s">
        <v>1</v>
      </c>
      <c r="I15" s="142" t="s">
        <v>19</v>
      </c>
      <c r="J15" s="13" t="s">
        <v>1</v>
      </c>
      <c r="L15" s="39"/>
    </row>
    <row r="16" s="1" customFormat="1" ht="12" customHeight="1">
      <c r="B16" s="39"/>
      <c r="D16" s="138" t="s">
        <v>20</v>
      </c>
      <c r="F16" s="13" t="s">
        <v>21</v>
      </c>
      <c r="I16" s="142" t="s">
        <v>22</v>
      </c>
      <c r="J16" s="143" t="str">
        <f>'Rekapitulace stavby'!AN8</f>
        <v>11. 3. 2019</v>
      </c>
      <c r="L16" s="39"/>
    </row>
    <row r="17" s="1" customFormat="1" ht="10.8" customHeight="1">
      <c r="B17" s="39"/>
      <c r="I17" s="140"/>
      <c r="L17" s="39"/>
    </row>
    <row r="18" s="1" customFormat="1" ht="12" customHeight="1">
      <c r="B18" s="39"/>
      <c r="D18" s="138" t="s">
        <v>24</v>
      </c>
      <c r="I18" s="142" t="s">
        <v>25</v>
      </c>
      <c r="J18" s="13" t="str">
        <f>IF('Rekapitulace stavby'!AN10="","",'Rekapitulace stavby'!AN10)</f>
        <v/>
      </c>
      <c r="L18" s="39"/>
    </row>
    <row r="19" s="1" customFormat="1" ht="18" customHeight="1">
      <c r="B19" s="39"/>
      <c r="E19" s="13" t="str">
        <f>IF('Rekapitulace stavby'!E11="","",'Rekapitulace stavby'!E11)</f>
        <v xml:space="preserve"> </v>
      </c>
      <c r="I19" s="142" t="s">
        <v>26</v>
      </c>
      <c r="J19" s="13" t="str">
        <f>IF('Rekapitulace stavby'!AN11="","",'Rekapitulace stavby'!AN11)</f>
        <v/>
      </c>
      <c r="L19" s="39"/>
    </row>
    <row r="20" s="1" customFormat="1" ht="6.96" customHeight="1">
      <c r="B20" s="39"/>
      <c r="I20" s="140"/>
      <c r="L20" s="39"/>
    </row>
    <row r="21" s="1" customFormat="1" ht="12" customHeight="1">
      <c r="B21" s="39"/>
      <c r="D21" s="138" t="s">
        <v>27</v>
      </c>
      <c r="I21" s="142" t="s">
        <v>25</v>
      </c>
      <c r="J21" s="29" t="str">
        <f>'Rekapitulace stavby'!AN13</f>
        <v>Vyplň údaj</v>
      </c>
      <c r="L21" s="39"/>
    </row>
    <row r="22" s="1" customFormat="1" ht="18" customHeight="1">
      <c r="B22" s="39"/>
      <c r="E22" s="29" t="str">
        <f>'Rekapitulace stavby'!E14</f>
        <v>Vyplň údaj</v>
      </c>
      <c r="F22" s="13"/>
      <c r="G22" s="13"/>
      <c r="H22" s="13"/>
      <c r="I22" s="142" t="s">
        <v>26</v>
      </c>
      <c r="J22" s="29" t="str">
        <f>'Rekapitulace stavby'!AN14</f>
        <v>Vyplň údaj</v>
      </c>
      <c r="L22" s="39"/>
    </row>
    <row r="23" s="1" customFormat="1" ht="6.96" customHeight="1">
      <c r="B23" s="39"/>
      <c r="I23" s="140"/>
      <c r="L23" s="39"/>
    </row>
    <row r="24" s="1" customFormat="1" ht="12" customHeight="1">
      <c r="B24" s="39"/>
      <c r="D24" s="138" t="s">
        <v>29</v>
      </c>
      <c r="I24" s="142" t="s">
        <v>25</v>
      </c>
      <c r="J24" s="13" t="str">
        <f>IF('Rekapitulace stavby'!AN16="","",'Rekapitulace stavby'!AN16)</f>
        <v/>
      </c>
      <c r="L24" s="39"/>
    </row>
    <row r="25" s="1" customFormat="1" ht="18" customHeight="1">
      <c r="B25" s="39"/>
      <c r="E25" s="13" t="str">
        <f>IF('Rekapitulace stavby'!E17="","",'Rekapitulace stavby'!E17)</f>
        <v xml:space="preserve"> </v>
      </c>
      <c r="I25" s="142" t="s">
        <v>26</v>
      </c>
      <c r="J25" s="13" t="str">
        <f>IF('Rekapitulace stavby'!AN17="","",'Rekapitulace stavby'!AN17)</f>
        <v/>
      </c>
      <c r="L25" s="39"/>
    </row>
    <row r="26" s="1" customFormat="1" ht="6.96" customHeight="1">
      <c r="B26" s="39"/>
      <c r="I26" s="140"/>
      <c r="L26" s="39"/>
    </row>
    <row r="27" s="1" customFormat="1" ht="12" customHeight="1">
      <c r="B27" s="39"/>
      <c r="D27" s="138" t="s">
        <v>31</v>
      </c>
      <c r="I27" s="142" t="s">
        <v>25</v>
      </c>
      <c r="J27" s="13" t="str">
        <f>IF('Rekapitulace stavby'!AN19="","",'Rekapitulace stavby'!AN19)</f>
        <v/>
      </c>
      <c r="L27" s="39"/>
    </row>
    <row r="28" s="1" customFormat="1" ht="18" customHeight="1">
      <c r="B28" s="39"/>
      <c r="E28" s="13" t="str">
        <f>IF('Rekapitulace stavby'!E20="","",'Rekapitulace stavby'!E20)</f>
        <v xml:space="preserve"> </v>
      </c>
      <c r="I28" s="142" t="s">
        <v>26</v>
      </c>
      <c r="J28" s="13" t="str">
        <f>IF('Rekapitulace stavby'!AN20="","",'Rekapitulace stavby'!AN20)</f>
        <v/>
      </c>
      <c r="L28" s="39"/>
    </row>
    <row r="29" s="1" customFormat="1" ht="6.96" customHeight="1">
      <c r="B29" s="39"/>
      <c r="I29" s="140"/>
      <c r="L29" s="39"/>
    </row>
    <row r="30" s="1" customFormat="1" ht="12" customHeight="1">
      <c r="B30" s="39"/>
      <c r="D30" s="138" t="s">
        <v>32</v>
      </c>
      <c r="I30" s="140"/>
      <c r="L30" s="39"/>
    </row>
    <row r="31" s="7" customFormat="1" ht="16.5" customHeight="1">
      <c r="B31" s="144"/>
      <c r="E31" s="145" t="s">
        <v>1</v>
      </c>
      <c r="F31" s="145"/>
      <c r="G31" s="145"/>
      <c r="H31" s="145"/>
      <c r="I31" s="146"/>
      <c r="L31" s="144"/>
    </row>
    <row r="32" s="1" customFormat="1" ht="6.96" customHeight="1">
      <c r="B32" s="39"/>
      <c r="I32" s="140"/>
      <c r="L32" s="39"/>
    </row>
    <row r="33" s="1" customFormat="1" ht="6.96" customHeight="1">
      <c r="B33" s="39"/>
      <c r="D33" s="67"/>
      <c r="E33" s="67"/>
      <c r="F33" s="67"/>
      <c r="G33" s="67"/>
      <c r="H33" s="67"/>
      <c r="I33" s="147"/>
      <c r="J33" s="67"/>
      <c r="K33" s="67"/>
      <c r="L33" s="39"/>
    </row>
    <row r="34" s="1" customFormat="1" ht="25.44" customHeight="1">
      <c r="B34" s="39"/>
      <c r="D34" s="148" t="s">
        <v>33</v>
      </c>
      <c r="I34" s="140"/>
      <c r="J34" s="149">
        <f>ROUND(J94, 2)</f>
        <v>0</v>
      </c>
      <c r="L34" s="39"/>
    </row>
    <row r="35" s="1" customFormat="1" ht="6.96" customHeight="1">
      <c r="B35" s="39"/>
      <c r="D35" s="67"/>
      <c r="E35" s="67"/>
      <c r="F35" s="67"/>
      <c r="G35" s="67"/>
      <c r="H35" s="67"/>
      <c r="I35" s="147"/>
      <c r="J35" s="67"/>
      <c r="K35" s="67"/>
      <c r="L35" s="39"/>
    </row>
    <row r="36" s="1" customFormat="1" ht="14.4" customHeight="1">
      <c r="B36" s="39"/>
      <c r="F36" s="150" t="s">
        <v>35</v>
      </c>
      <c r="I36" s="151" t="s">
        <v>34</v>
      </c>
      <c r="J36" s="150" t="s">
        <v>36</v>
      </c>
      <c r="L36" s="39"/>
    </row>
    <row r="37" s="1" customFormat="1" ht="14.4" customHeight="1">
      <c r="B37" s="39"/>
      <c r="D37" s="138" t="s">
        <v>37</v>
      </c>
      <c r="E37" s="138" t="s">
        <v>38</v>
      </c>
      <c r="F37" s="152">
        <f>ROUND((SUM(BE94:BE103)),  2)</f>
        <v>0</v>
      </c>
      <c r="I37" s="153">
        <v>0.20999999999999999</v>
      </c>
      <c r="J37" s="152">
        <f>ROUND(((SUM(BE94:BE103))*I37),  2)</f>
        <v>0</v>
      </c>
      <c r="L37" s="39"/>
    </row>
    <row r="38" s="1" customFormat="1" ht="14.4" customHeight="1">
      <c r="B38" s="39"/>
      <c r="E38" s="138" t="s">
        <v>39</v>
      </c>
      <c r="F38" s="152">
        <f>ROUND((SUM(BF94:BF103)),  2)</f>
        <v>0</v>
      </c>
      <c r="I38" s="153">
        <v>0.14999999999999999</v>
      </c>
      <c r="J38" s="152">
        <f>ROUND(((SUM(BF94:BF103))*I38),  2)</f>
        <v>0</v>
      </c>
      <c r="L38" s="39"/>
    </row>
    <row r="39" hidden="1" s="1" customFormat="1" ht="14.4" customHeight="1">
      <c r="B39" s="39"/>
      <c r="E39" s="138" t="s">
        <v>40</v>
      </c>
      <c r="F39" s="152">
        <f>ROUND((SUM(BG94:BG103)),  2)</f>
        <v>0</v>
      </c>
      <c r="I39" s="153">
        <v>0.20999999999999999</v>
      </c>
      <c r="J39" s="152">
        <f>0</f>
        <v>0</v>
      </c>
      <c r="L39" s="39"/>
    </row>
    <row r="40" hidden="1" s="1" customFormat="1" ht="14.4" customHeight="1">
      <c r="B40" s="39"/>
      <c r="E40" s="138" t="s">
        <v>41</v>
      </c>
      <c r="F40" s="152">
        <f>ROUND((SUM(BH94:BH103)),  2)</f>
        <v>0</v>
      </c>
      <c r="I40" s="153">
        <v>0.14999999999999999</v>
      </c>
      <c r="J40" s="152">
        <f>0</f>
        <v>0</v>
      </c>
      <c r="L40" s="39"/>
    </row>
    <row r="41" hidden="1" s="1" customFormat="1" ht="14.4" customHeight="1">
      <c r="B41" s="39"/>
      <c r="E41" s="138" t="s">
        <v>42</v>
      </c>
      <c r="F41" s="152">
        <f>ROUND((SUM(BI94:BI103)),  2)</f>
        <v>0</v>
      </c>
      <c r="I41" s="153">
        <v>0</v>
      </c>
      <c r="J41" s="152">
        <f>0</f>
        <v>0</v>
      </c>
      <c r="L41" s="39"/>
    </row>
    <row r="42" s="1" customFormat="1" ht="6.96" customHeight="1">
      <c r="B42" s="39"/>
      <c r="I42" s="140"/>
      <c r="L42" s="39"/>
    </row>
    <row r="43" s="1" customFormat="1" ht="25.44" customHeight="1">
      <c r="B43" s="39"/>
      <c r="C43" s="154"/>
      <c r="D43" s="155" t="s">
        <v>43</v>
      </c>
      <c r="E43" s="156"/>
      <c r="F43" s="156"/>
      <c r="G43" s="157" t="s">
        <v>44</v>
      </c>
      <c r="H43" s="158" t="s">
        <v>45</v>
      </c>
      <c r="I43" s="159"/>
      <c r="J43" s="160">
        <f>SUM(J34:J41)</f>
        <v>0</v>
      </c>
      <c r="K43" s="161"/>
      <c r="L43" s="39"/>
    </row>
    <row r="44" s="1" customFormat="1" ht="14.4" customHeight="1">
      <c r="B44" s="162"/>
      <c r="C44" s="163"/>
      <c r="D44" s="163"/>
      <c r="E44" s="163"/>
      <c r="F44" s="163"/>
      <c r="G44" s="163"/>
      <c r="H44" s="163"/>
      <c r="I44" s="164"/>
      <c r="J44" s="163"/>
      <c r="K44" s="163"/>
      <c r="L44" s="39"/>
    </row>
    <row r="48" s="1" customFormat="1" ht="6.96" customHeight="1">
      <c r="B48" s="165"/>
      <c r="C48" s="166"/>
      <c r="D48" s="166"/>
      <c r="E48" s="166"/>
      <c r="F48" s="166"/>
      <c r="G48" s="166"/>
      <c r="H48" s="166"/>
      <c r="I48" s="167"/>
      <c r="J48" s="166"/>
      <c r="K48" s="166"/>
      <c r="L48" s="39"/>
    </row>
    <row r="49" s="1" customFormat="1" ht="24.96" customHeight="1">
      <c r="B49" s="34"/>
      <c r="C49" s="19" t="s">
        <v>134</v>
      </c>
      <c r="D49" s="35"/>
      <c r="E49" s="35"/>
      <c r="F49" s="35"/>
      <c r="G49" s="35"/>
      <c r="H49" s="35"/>
      <c r="I49" s="140"/>
      <c r="J49" s="35"/>
      <c r="K49" s="35"/>
      <c r="L49" s="39"/>
    </row>
    <row r="50" s="1" customFormat="1" ht="6.96" customHeight="1">
      <c r="B50" s="34"/>
      <c r="C50" s="35"/>
      <c r="D50" s="35"/>
      <c r="E50" s="35"/>
      <c r="F50" s="35"/>
      <c r="G50" s="35"/>
      <c r="H50" s="35"/>
      <c r="I50" s="140"/>
      <c r="J50" s="35"/>
      <c r="K50" s="35"/>
      <c r="L50" s="39"/>
    </row>
    <row r="51" s="1" customFormat="1" ht="12" customHeight="1">
      <c r="B51" s="34"/>
      <c r="C51" s="28" t="s">
        <v>16</v>
      </c>
      <c r="D51" s="35"/>
      <c r="E51" s="35"/>
      <c r="F51" s="35"/>
      <c r="G51" s="35"/>
      <c r="H51" s="35"/>
      <c r="I51" s="140"/>
      <c r="J51" s="35"/>
      <c r="K51" s="35"/>
      <c r="L51" s="39"/>
    </row>
    <row r="52" s="1" customFormat="1" ht="16.5" customHeight="1">
      <c r="B52" s="34"/>
      <c r="C52" s="35"/>
      <c r="D52" s="35"/>
      <c r="E52" s="168" t="str">
        <f>E7</f>
        <v>Oprava TV v úseku Obrnice-Žatec</v>
      </c>
      <c r="F52" s="28"/>
      <c r="G52" s="28"/>
      <c r="H52" s="28"/>
      <c r="I52" s="140"/>
      <c r="J52" s="35"/>
      <c r="K52" s="35"/>
      <c r="L52" s="39"/>
    </row>
    <row r="53" ht="12" customHeight="1">
      <c r="B53" s="17"/>
      <c r="C53" s="28" t="s">
        <v>128</v>
      </c>
      <c r="D53" s="18"/>
      <c r="E53" s="18"/>
      <c r="F53" s="18"/>
      <c r="G53" s="18"/>
      <c r="H53" s="18"/>
      <c r="I53" s="133"/>
      <c r="J53" s="18"/>
      <c r="K53" s="18"/>
      <c r="L53" s="16"/>
    </row>
    <row r="54" ht="16.5" customHeight="1">
      <c r="B54" s="17"/>
      <c r="C54" s="18"/>
      <c r="D54" s="18"/>
      <c r="E54" s="168" t="s">
        <v>129</v>
      </c>
      <c r="F54" s="18"/>
      <c r="G54" s="18"/>
      <c r="H54" s="18"/>
      <c r="I54" s="133"/>
      <c r="J54" s="18"/>
      <c r="K54" s="18"/>
      <c r="L54" s="16"/>
    </row>
    <row r="55" ht="12" customHeight="1">
      <c r="B55" s="17"/>
      <c r="C55" s="28" t="s">
        <v>130</v>
      </c>
      <c r="D55" s="18"/>
      <c r="E55" s="18"/>
      <c r="F55" s="18"/>
      <c r="G55" s="18"/>
      <c r="H55" s="18"/>
      <c r="I55" s="133"/>
      <c r="J55" s="18"/>
      <c r="K55" s="18"/>
      <c r="L55" s="16"/>
    </row>
    <row r="56" s="1" customFormat="1" ht="16.5" customHeight="1">
      <c r="B56" s="34"/>
      <c r="C56" s="35"/>
      <c r="D56" s="35"/>
      <c r="E56" s="28" t="s">
        <v>131</v>
      </c>
      <c r="F56" s="35"/>
      <c r="G56" s="35"/>
      <c r="H56" s="35"/>
      <c r="I56" s="140"/>
      <c r="J56" s="35"/>
      <c r="K56" s="35"/>
      <c r="L56" s="39"/>
    </row>
    <row r="57" s="1" customFormat="1" ht="12" customHeight="1">
      <c r="B57" s="34"/>
      <c r="C57" s="28" t="s">
        <v>132</v>
      </c>
      <c r="D57" s="35"/>
      <c r="E57" s="35"/>
      <c r="F57" s="35"/>
      <c r="G57" s="35"/>
      <c r="H57" s="35"/>
      <c r="I57" s="140"/>
      <c r="J57" s="35"/>
      <c r="K57" s="35"/>
      <c r="L57" s="39"/>
    </row>
    <row r="58" s="1" customFormat="1" ht="16.5" customHeight="1">
      <c r="B58" s="34"/>
      <c r="C58" s="35"/>
      <c r="D58" s="35"/>
      <c r="E58" s="60" t="str">
        <f>E13</f>
        <v>SO 1.1.2 - ÚRS</v>
      </c>
      <c r="F58" s="35"/>
      <c r="G58" s="35"/>
      <c r="H58" s="35"/>
      <c r="I58" s="140"/>
      <c r="J58" s="35"/>
      <c r="K58" s="35"/>
      <c r="L58" s="39"/>
    </row>
    <row r="59" s="1" customFormat="1" ht="6.96" customHeight="1">
      <c r="B59" s="34"/>
      <c r="C59" s="35"/>
      <c r="D59" s="35"/>
      <c r="E59" s="35"/>
      <c r="F59" s="35"/>
      <c r="G59" s="35"/>
      <c r="H59" s="35"/>
      <c r="I59" s="140"/>
      <c r="J59" s="35"/>
      <c r="K59" s="35"/>
      <c r="L59" s="39"/>
    </row>
    <row r="60" s="1" customFormat="1" ht="12" customHeight="1">
      <c r="B60" s="34"/>
      <c r="C60" s="28" t="s">
        <v>20</v>
      </c>
      <c r="D60" s="35"/>
      <c r="E60" s="35"/>
      <c r="F60" s="23" t="str">
        <f>F16</f>
        <v xml:space="preserve"> </v>
      </c>
      <c r="G60" s="35"/>
      <c r="H60" s="35"/>
      <c r="I60" s="142" t="s">
        <v>22</v>
      </c>
      <c r="J60" s="63" t="str">
        <f>IF(J16="","",J16)</f>
        <v>11. 3. 2019</v>
      </c>
      <c r="K60" s="35"/>
      <c r="L60" s="39"/>
    </row>
    <row r="61" s="1" customFormat="1" ht="6.96" customHeight="1">
      <c r="B61" s="34"/>
      <c r="C61" s="35"/>
      <c r="D61" s="35"/>
      <c r="E61" s="35"/>
      <c r="F61" s="35"/>
      <c r="G61" s="35"/>
      <c r="H61" s="35"/>
      <c r="I61" s="140"/>
      <c r="J61" s="35"/>
      <c r="K61" s="35"/>
      <c r="L61" s="39"/>
    </row>
    <row r="62" s="1" customFormat="1" ht="13.65" customHeight="1">
      <c r="B62" s="34"/>
      <c r="C62" s="28" t="s">
        <v>24</v>
      </c>
      <c r="D62" s="35"/>
      <c r="E62" s="35"/>
      <c r="F62" s="23" t="str">
        <f>E19</f>
        <v xml:space="preserve"> </v>
      </c>
      <c r="G62" s="35"/>
      <c r="H62" s="35"/>
      <c r="I62" s="142" t="s">
        <v>29</v>
      </c>
      <c r="J62" s="32" t="str">
        <f>E25</f>
        <v xml:space="preserve"> </v>
      </c>
      <c r="K62" s="35"/>
      <c r="L62" s="39"/>
    </row>
    <row r="63" s="1" customFormat="1" ht="13.65" customHeight="1">
      <c r="B63" s="34"/>
      <c r="C63" s="28" t="s">
        <v>27</v>
      </c>
      <c r="D63" s="35"/>
      <c r="E63" s="35"/>
      <c r="F63" s="23" t="str">
        <f>IF(E22="","",E22)</f>
        <v>Vyplň údaj</v>
      </c>
      <c r="G63" s="35"/>
      <c r="H63" s="35"/>
      <c r="I63" s="142" t="s">
        <v>31</v>
      </c>
      <c r="J63" s="32" t="str">
        <f>E28</f>
        <v xml:space="preserve"> </v>
      </c>
      <c r="K63" s="35"/>
      <c r="L63" s="39"/>
    </row>
    <row r="64" s="1" customFormat="1" ht="10.32" customHeight="1">
      <c r="B64" s="34"/>
      <c r="C64" s="35"/>
      <c r="D64" s="35"/>
      <c r="E64" s="35"/>
      <c r="F64" s="35"/>
      <c r="G64" s="35"/>
      <c r="H64" s="35"/>
      <c r="I64" s="140"/>
      <c r="J64" s="35"/>
      <c r="K64" s="35"/>
      <c r="L64" s="39"/>
    </row>
    <row r="65" s="1" customFormat="1" ht="29.28" customHeight="1">
      <c r="B65" s="34"/>
      <c r="C65" s="169" t="s">
        <v>135</v>
      </c>
      <c r="D65" s="170"/>
      <c r="E65" s="170"/>
      <c r="F65" s="170"/>
      <c r="G65" s="170"/>
      <c r="H65" s="170"/>
      <c r="I65" s="171"/>
      <c r="J65" s="172" t="s">
        <v>136</v>
      </c>
      <c r="K65" s="170"/>
      <c r="L65" s="39"/>
    </row>
    <row r="66" s="1" customFormat="1" ht="10.32" customHeight="1">
      <c r="B66" s="34"/>
      <c r="C66" s="35"/>
      <c r="D66" s="35"/>
      <c r="E66" s="35"/>
      <c r="F66" s="35"/>
      <c r="G66" s="35"/>
      <c r="H66" s="35"/>
      <c r="I66" s="140"/>
      <c r="J66" s="35"/>
      <c r="K66" s="35"/>
      <c r="L66" s="39"/>
    </row>
    <row r="67" s="1" customFormat="1" ht="22.8" customHeight="1">
      <c r="B67" s="34"/>
      <c r="C67" s="173" t="s">
        <v>137</v>
      </c>
      <c r="D67" s="35"/>
      <c r="E67" s="35"/>
      <c r="F67" s="35"/>
      <c r="G67" s="35"/>
      <c r="H67" s="35"/>
      <c r="I67" s="140"/>
      <c r="J67" s="94">
        <f>J94</f>
        <v>0</v>
      </c>
      <c r="K67" s="35"/>
      <c r="L67" s="39"/>
      <c r="AU67" s="13" t="s">
        <v>138</v>
      </c>
    </row>
    <row r="68" s="8" customFormat="1" ht="24.96" customHeight="1">
      <c r="B68" s="174"/>
      <c r="C68" s="175"/>
      <c r="D68" s="176" t="s">
        <v>451</v>
      </c>
      <c r="E68" s="177"/>
      <c r="F68" s="177"/>
      <c r="G68" s="177"/>
      <c r="H68" s="177"/>
      <c r="I68" s="178"/>
      <c r="J68" s="179">
        <f>J95</f>
        <v>0</v>
      </c>
      <c r="K68" s="175"/>
      <c r="L68" s="180"/>
    </row>
    <row r="69" s="11" customFormat="1" ht="19.92" customHeight="1">
      <c r="B69" s="233"/>
      <c r="C69" s="117"/>
      <c r="D69" s="234" t="s">
        <v>452</v>
      </c>
      <c r="E69" s="235"/>
      <c r="F69" s="235"/>
      <c r="G69" s="235"/>
      <c r="H69" s="235"/>
      <c r="I69" s="236"/>
      <c r="J69" s="237">
        <f>J96</f>
        <v>0</v>
      </c>
      <c r="K69" s="117"/>
      <c r="L69" s="238"/>
    </row>
    <row r="70" s="11" customFormat="1" ht="19.92" customHeight="1">
      <c r="B70" s="233"/>
      <c r="C70" s="117"/>
      <c r="D70" s="234" t="s">
        <v>453</v>
      </c>
      <c r="E70" s="235"/>
      <c r="F70" s="235"/>
      <c r="G70" s="235"/>
      <c r="H70" s="235"/>
      <c r="I70" s="236"/>
      <c r="J70" s="237">
        <f>J99</f>
        <v>0</v>
      </c>
      <c r="K70" s="117"/>
      <c r="L70" s="238"/>
    </row>
    <row r="71" s="1" customFormat="1" ht="21.84" customHeight="1">
      <c r="B71" s="34"/>
      <c r="C71" s="35"/>
      <c r="D71" s="35"/>
      <c r="E71" s="35"/>
      <c r="F71" s="35"/>
      <c r="G71" s="35"/>
      <c r="H71" s="35"/>
      <c r="I71" s="140"/>
      <c r="J71" s="35"/>
      <c r="K71" s="35"/>
      <c r="L71" s="39"/>
    </row>
    <row r="72" s="1" customFormat="1" ht="6.96" customHeight="1">
      <c r="B72" s="53"/>
      <c r="C72" s="54"/>
      <c r="D72" s="54"/>
      <c r="E72" s="54"/>
      <c r="F72" s="54"/>
      <c r="G72" s="54"/>
      <c r="H72" s="54"/>
      <c r="I72" s="164"/>
      <c r="J72" s="54"/>
      <c r="K72" s="54"/>
      <c r="L72" s="39"/>
    </row>
    <row r="76" s="1" customFormat="1" ht="6.96" customHeight="1">
      <c r="B76" s="55"/>
      <c r="C76" s="56"/>
      <c r="D76" s="56"/>
      <c r="E76" s="56"/>
      <c r="F76" s="56"/>
      <c r="G76" s="56"/>
      <c r="H76" s="56"/>
      <c r="I76" s="167"/>
      <c r="J76" s="56"/>
      <c r="K76" s="56"/>
      <c r="L76" s="39"/>
    </row>
    <row r="77" s="1" customFormat="1" ht="24.96" customHeight="1">
      <c r="B77" s="34"/>
      <c r="C77" s="19" t="s">
        <v>140</v>
      </c>
      <c r="D77" s="35"/>
      <c r="E77" s="35"/>
      <c r="F77" s="35"/>
      <c r="G77" s="35"/>
      <c r="H77" s="35"/>
      <c r="I77" s="140"/>
      <c r="J77" s="35"/>
      <c r="K77" s="35"/>
      <c r="L77" s="39"/>
    </row>
    <row r="78" s="1" customFormat="1" ht="6.96" customHeight="1">
      <c r="B78" s="34"/>
      <c r="C78" s="35"/>
      <c r="D78" s="35"/>
      <c r="E78" s="35"/>
      <c r="F78" s="35"/>
      <c r="G78" s="35"/>
      <c r="H78" s="35"/>
      <c r="I78" s="140"/>
      <c r="J78" s="35"/>
      <c r="K78" s="35"/>
      <c r="L78" s="39"/>
    </row>
    <row r="79" s="1" customFormat="1" ht="12" customHeight="1">
      <c r="B79" s="34"/>
      <c r="C79" s="28" t="s">
        <v>16</v>
      </c>
      <c r="D79" s="35"/>
      <c r="E79" s="35"/>
      <c r="F79" s="35"/>
      <c r="G79" s="35"/>
      <c r="H79" s="35"/>
      <c r="I79" s="140"/>
      <c r="J79" s="35"/>
      <c r="K79" s="35"/>
      <c r="L79" s="39"/>
    </row>
    <row r="80" s="1" customFormat="1" ht="16.5" customHeight="1">
      <c r="B80" s="34"/>
      <c r="C80" s="35"/>
      <c r="D80" s="35"/>
      <c r="E80" s="168" t="str">
        <f>E7</f>
        <v>Oprava TV v úseku Obrnice-Žatec</v>
      </c>
      <c r="F80" s="28"/>
      <c r="G80" s="28"/>
      <c r="H80" s="28"/>
      <c r="I80" s="140"/>
      <c r="J80" s="35"/>
      <c r="K80" s="35"/>
      <c r="L80" s="39"/>
    </row>
    <row r="81" ht="12" customHeight="1">
      <c r="B81" s="17"/>
      <c r="C81" s="28" t="s">
        <v>128</v>
      </c>
      <c r="D81" s="18"/>
      <c r="E81" s="18"/>
      <c r="F81" s="18"/>
      <c r="G81" s="18"/>
      <c r="H81" s="18"/>
      <c r="I81" s="133"/>
      <c r="J81" s="18"/>
      <c r="K81" s="18"/>
      <c r="L81" s="16"/>
    </row>
    <row r="82" ht="16.5" customHeight="1">
      <c r="B82" s="17"/>
      <c r="C82" s="18"/>
      <c r="D82" s="18"/>
      <c r="E82" s="168" t="s">
        <v>129</v>
      </c>
      <c r="F82" s="18"/>
      <c r="G82" s="18"/>
      <c r="H82" s="18"/>
      <c r="I82" s="133"/>
      <c r="J82" s="18"/>
      <c r="K82" s="18"/>
      <c r="L82" s="16"/>
    </row>
    <row r="83" ht="12" customHeight="1">
      <c r="B83" s="17"/>
      <c r="C83" s="28" t="s">
        <v>130</v>
      </c>
      <c r="D83" s="18"/>
      <c r="E83" s="18"/>
      <c r="F83" s="18"/>
      <c r="G83" s="18"/>
      <c r="H83" s="18"/>
      <c r="I83" s="133"/>
      <c r="J83" s="18"/>
      <c r="K83" s="18"/>
      <c r="L83" s="16"/>
    </row>
    <row r="84" s="1" customFormat="1" ht="16.5" customHeight="1">
      <c r="B84" s="34"/>
      <c r="C84" s="35"/>
      <c r="D84" s="35"/>
      <c r="E84" s="28" t="s">
        <v>131</v>
      </c>
      <c r="F84" s="35"/>
      <c r="G84" s="35"/>
      <c r="H84" s="35"/>
      <c r="I84" s="140"/>
      <c r="J84" s="35"/>
      <c r="K84" s="35"/>
      <c r="L84" s="39"/>
    </row>
    <row r="85" s="1" customFormat="1" ht="12" customHeight="1">
      <c r="B85" s="34"/>
      <c r="C85" s="28" t="s">
        <v>132</v>
      </c>
      <c r="D85" s="35"/>
      <c r="E85" s="35"/>
      <c r="F85" s="35"/>
      <c r="G85" s="35"/>
      <c r="H85" s="35"/>
      <c r="I85" s="140"/>
      <c r="J85" s="35"/>
      <c r="K85" s="35"/>
      <c r="L85" s="39"/>
    </row>
    <row r="86" s="1" customFormat="1" ht="16.5" customHeight="1">
      <c r="B86" s="34"/>
      <c r="C86" s="35"/>
      <c r="D86" s="35"/>
      <c r="E86" s="60" t="str">
        <f>E13</f>
        <v>SO 1.1.2 - ÚRS</v>
      </c>
      <c r="F86" s="35"/>
      <c r="G86" s="35"/>
      <c r="H86" s="35"/>
      <c r="I86" s="140"/>
      <c r="J86" s="35"/>
      <c r="K86" s="35"/>
      <c r="L86" s="39"/>
    </row>
    <row r="87" s="1" customFormat="1" ht="6.96" customHeight="1">
      <c r="B87" s="34"/>
      <c r="C87" s="35"/>
      <c r="D87" s="35"/>
      <c r="E87" s="35"/>
      <c r="F87" s="35"/>
      <c r="G87" s="35"/>
      <c r="H87" s="35"/>
      <c r="I87" s="140"/>
      <c r="J87" s="35"/>
      <c r="K87" s="35"/>
      <c r="L87" s="39"/>
    </row>
    <row r="88" s="1" customFormat="1" ht="12" customHeight="1">
      <c r="B88" s="34"/>
      <c r="C88" s="28" t="s">
        <v>20</v>
      </c>
      <c r="D88" s="35"/>
      <c r="E88" s="35"/>
      <c r="F88" s="23" t="str">
        <f>F16</f>
        <v xml:space="preserve"> </v>
      </c>
      <c r="G88" s="35"/>
      <c r="H88" s="35"/>
      <c r="I88" s="142" t="s">
        <v>22</v>
      </c>
      <c r="J88" s="63" t="str">
        <f>IF(J16="","",J16)</f>
        <v>11. 3. 2019</v>
      </c>
      <c r="K88" s="35"/>
      <c r="L88" s="39"/>
    </row>
    <row r="89" s="1" customFormat="1" ht="6.96" customHeight="1">
      <c r="B89" s="34"/>
      <c r="C89" s="35"/>
      <c r="D89" s="35"/>
      <c r="E89" s="35"/>
      <c r="F89" s="35"/>
      <c r="G89" s="35"/>
      <c r="H89" s="35"/>
      <c r="I89" s="140"/>
      <c r="J89" s="35"/>
      <c r="K89" s="35"/>
      <c r="L89" s="39"/>
    </row>
    <row r="90" s="1" customFormat="1" ht="13.65" customHeight="1">
      <c r="B90" s="34"/>
      <c r="C90" s="28" t="s">
        <v>24</v>
      </c>
      <c r="D90" s="35"/>
      <c r="E90" s="35"/>
      <c r="F90" s="23" t="str">
        <f>E19</f>
        <v xml:space="preserve"> </v>
      </c>
      <c r="G90" s="35"/>
      <c r="H90" s="35"/>
      <c r="I90" s="142" t="s">
        <v>29</v>
      </c>
      <c r="J90" s="32" t="str">
        <f>E25</f>
        <v xml:space="preserve"> </v>
      </c>
      <c r="K90" s="35"/>
      <c r="L90" s="39"/>
    </row>
    <row r="91" s="1" customFormat="1" ht="13.65" customHeight="1">
      <c r="B91" s="34"/>
      <c r="C91" s="28" t="s">
        <v>27</v>
      </c>
      <c r="D91" s="35"/>
      <c r="E91" s="35"/>
      <c r="F91" s="23" t="str">
        <f>IF(E22="","",E22)</f>
        <v>Vyplň údaj</v>
      </c>
      <c r="G91" s="35"/>
      <c r="H91" s="35"/>
      <c r="I91" s="142" t="s">
        <v>31</v>
      </c>
      <c r="J91" s="32" t="str">
        <f>E28</f>
        <v xml:space="preserve"> </v>
      </c>
      <c r="K91" s="35"/>
      <c r="L91" s="39"/>
    </row>
    <row r="92" s="1" customFormat="1" ht="10.32" customHeight="1">
      <c r="B92" s="34"/>
      <c r="C92" s="35"/>
      <c r="D92" s="35"/>
      <c r="E92" s="35"/>
      <c r="F92" s="35"/>
      <c r="G92" s="35"/>
      <c r="H92" s="35"/>
      <c r="I92" s="140"/>
      <c r="J92" s="35"/>
      <c r="K92" s="35"/>
      <c r="L92" s="39"/>
    </row>
    <row r="93" s="9" customFormat="1" ht="29.28" customHeight="1">
      <c r="B93" s="181"/>
      <c r="C93" s="182" t="s">
        <v>141</v>
      </c>
      <c r="D93" s="183" t="s">
        <v>52</v>
      </c>
      <c r="E93" s="183" t="s">
        <v>48</v>
      </c>
      <c r="F93" s="183" t="s">
        <v>49</v>
      </c>
      <c r="G93" s="183" t="s">
        <v>142</v>
      </c>
      <c r="H93" s="183" t="s">
        <v>143</v>
      </c>
      <c r="I93" s="184" t="s">
        <v>144</v>
      </c>
      <c r="J93" s="183" t="s">
        <v>136</v>
      </c>
      <c r="K93" s="185" t="s">
        <v>145</v>
      </c>
      <c r="L93" s="186"/>
      <c r="M93" s="84" t="s">
        <v>1</v>
      </c>
      <c r="N93" s="85" t="s">
        <v>37</v>
      </c>
      <c r="O93" s="85" t="s">
        <v>146</v>
      </c>
      <c r="P93" s="85" t="s">
        <v>147</v>
      </c>
      <c r="Q93" s="85" t="s">
        <v>148</v>
      </c>
      <c r="R93" s="85" t="s">
        <v>149</v>
      </c>
      <c r="S93" s="85" t="s">
        <v>150</v>
      </c>
      <c r="T93" s="86" t="s">
        <v>151</v>
      </c>
    </row>
    <row r="94" s="1" customFormat="1" ht="22.8" customHeight="1">
      <c r="B94" s="34"/>
      <c r="C94" s="91" t="s">
        <v>152</v>
      </c>
      <c r="D94" s="35"/>
      <c r="E94" s="35"/>
      <c r="F94" s="35"/>
      <c r="G94" s="35"/>
      <c r="H94" s="35"/>
      <c r="I94" s="140"/>
      <c r="J94" s="187">
        <f>BK94</f>
        <v>0</v>
      </c>
      <c r="K94" s="35"/>
      <c r="L94" s="39"/>
      <c r="M94" s="87"/>
      <c r="N94" s="88"/>
      <c r="O94" s="88"/>
      <c r="P94" s="188">
        <f>P95</f>
        <v>0</v>
      </c>
      <c r="Q94" s="88"/>
      <c r="R94" s="188">
        <f>R95</f>
        <v>0</v>
      </c>
      <c r="S94" s="88"/>
      <c r="T94" s="189">
        <f>T95</f>
        <v>120</v>
      </c>
      <c r="AT94" s="13" t="s">
        <v>66</v>
      </c>
      <c r="AU94" s="13" t="s">
        <v>138</v>
      </c>
      <c r="BK94" s="190">
        <f>BK95</f>
        <v>0</v>
      </c>
    </row>
    <row r="95" s="10" customFormat="1" ht="25.92" customHeight="1">
      <c r="B95" s="191"/>
      <c r="C95" s="192"/>
      <c r="D95" s="193" t="s">
        <v>66</v>
      </c>
      <c r="E95" s="194" t="s">
        <v>454</v>
      </c>
      <c r="F95" s="194" t="s">
        <v>455</v>
      </c>
      <c r="G95" s="192"/>
      <c r="H95" s="192"/>
      <c r="I95" s="195"/>
      <c r="J95" s="196">
        <f>BK95</f>
        <v>0</v>
      </c>
      <c r="K95" s="192"/>
      <c r="L95" s="197"/>
      <c r="M95" s="198"/>
      <c r="N95" s="199"/>
      <c r="O95" s="199"/>
      <c r="P95" s="200">
        <f>P96+P99</f>
        <v>0</v>
      </c>
      <c r="Q95" s="199"/>
      <c r="R95" s="200">
        <f>R96+R99</f>
        <v>0</v>
      </c>
      <c r="S95" s="199"/>
      <c r="T95" s="201">
        <f>T96+T99</f>
        <v>120</v>
      </c>
      <c r="AR95" s="202" t="s">
        <v>74</v>
      </c>
      <c r="AT95" s="203" t="s">
        <v>66</v>
      </c>
      <c r="AU95" s="203" t="s">
        <v>67</v>
      </c>
      <c r="AY95" s="202" t="s">
        <v>156</v>
      </c>
      <c r="BK95" s="204">
        <f>BK96+BK99</f>
        <v>0</v>
      </c>
    </row>
    <row r="96" s="10" customFormat="1" ht="22.8" customHeight="1">
      <c r="B96" s="191"/>
      <c r="C96" s="192"/>
      <c r="D96" s="193" t="s">
        <v>66</v>
      </c>
      <c r="E96" s="239" t="s">
        <v>194</v>
      </c>
      <c r="F96" s="239" t="s">
        <v>456</v>
      </c>
      <c r="G96" s="192"/>
      <c r="H96" s="192"/>
      <c r="I96" s="195"/>
      <c r="J96" s="240">
        <f>BK96</f>
        <v>0</v>
      </c>
      <c r="K96" s="192"/>
      <c r="L96" s="197"/>
      <c r="M96" s="198"/>
      <c r="N96" s="199"/>
      <c r="O96" s="199"/>
      <c r="P96" s="200">
        <f>SUM(P97:P98)</f>
        <v>0</v>
      </c>
      <c r="Q96" s="199"/>
      <c r="R96" s="200">
        <f>SUM(R97:R98)</f>
        <v>0</v>
      </c>
      <c r="S96" s="199"/>
      <c r="T96" s="201">
        <f>SUM(T97:T98)</f>
        <v>120</v>
      </c>
      <c r="AR96" s="202" t="s">
        <v>74</v>
      </c>
      <c r="AT96" s="203" t="s">
        <v>66</v>
      </c>
      <c r="AU96" s="203" t="s">
        <v>74</v>
      </c>
      <c r="AY96" s="202" t="s">
        <v>156</v>
      </c>
      <c r="BK96" s="204">
        <f>SUM(BK97:BK98)</f>
        <v>0</v>
      </c>
    </row>
    <row r="97" s="1" customFormat="1" ht="16.5" customHeight="1">
      <c r="B97" s="34"/>
      <c r="C97" s="205" t="s">
        <v>74</v>
      </c>
      <c r="D97" s="205" t="s">
        <v>157</v>
      </c>
      <c r="E97" s="206" t="s">
        <v>457</v>
      </c>
      <c r="F97" s="207" t="s">
        <v>458</v>
      </c>
      <c r="G97" s="208" t="s">
        <v>168</v>
      </c>
      <c r="H97" s="209">
        <v>50</v>
      </c>
      <c r="I97" s="210"/>
      <c r="J97" s="211">
        <f>ROUND(I97*H97,2)</f>
        <v>0</v>
      </c>
      <c r="K97" s="207" t="s">
        <v>459</v>
      </c>
      <c r="L97" s="39"/>
      <c r="M97" s="212" t="s">
        <v>1</v>
      </c>
      <c r="N97" s="213" t="s">
        <v>38</v>
      </c>
      <c r="O97" s="75"/>
      <c r="P97" s="214">
        <f>O97*H97</f>
        <v>0</v>
      </c>
      <c r="Q97" s="214">
        <v>0</v>
      </c>
      <c r="R97" s="214">
        <f>Q97*H97</f>
        <v>0</v>
      </c>
      <c r="S97" s="214">
        <v>2.3999999999999999</v>
      </c>
      <c r="T97" s="215">
        <f>S97*H97</f>
        <v>120</v>
      </c>
      <c r="AR97" s="13" t="s">
        <v>155</v>
      </c>
      <c r="AT97" s="13" t="s">
        <v>157</v>
      </c>
      <c r="AU97" s="13" t="s">
        <v>76</v>
      </c>
      <c r="AY97" s="13" t="s">
        <v>156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3" t="s">
        <v>74</v>
      </c>
      <c r="BK97" s="216">
        <f>ROUND(I97*H97,2)</f>
        <v>0</v>
      </c>
      <c r="BL97" s="13" t="s">
        <v>155</v>
      </c>
      <c r="BM97" s="13" t="s">
        <v>460</v>
      </c>
    </row>
    <row r="98" s="1" customFormat="1">
      <c r="B98" s="34"/>
      <c r="C98" s="35"/>
      <c r="D98" s="217" t="s">
        <v>164</v>
      </c>
      <c r="E98" s="35"/>
      <c r="F98" s="218" t="s">
        <v>461</v>
      </c>
      <c r="G98" s="35"/>
      <c r="H98" s="35"/>
      <c r="I98" s="140"/>
      <c r="J98" s="35"/>
      <c r="K98" s="35"/>
      <c r="L98" s="39"/>
      <c r="M98" s="219"/>
      <c r="N98" s="75"/>
      <c r="O98" s="75"/>
      <c r="P98" s="75"/>
      <c r="Q98" s="75"/>
      <c r="R98" s="75"/>
      <c r="S98" s="75"/>
      <c r="T98" s="76"/>
      <c r="AT98" s="13" t="s">
        <v>164</v>
      </c>
      <c r="AU98" s="13" t="s">
        <v>76</v>
      </c>
    </row>
    <row r="99" s="10" customFormat="1" ht="22.8" customHeight="1">
      <c r="B99" s="191"/>
      <c r="C99" s="192"/>
      <c r="D99" s="193" t="s">
        <v>66</v>
      </c>
      <c r="E99" s="239" t="s">
        <v>462</v>
      </c>
      <c r="F99" s="239" t="s">
        <v>463</v>
      </c>
      <c r="G99" s="192"/>
      <c r="H99" s="192"/>
      <c r="I99" s="195"/>
      <c r="J99" s="240">
        <f>BK99</f>
        <v>0</v>
      </c>
      <c r="K99" s="192"/>
      <c r="L99" s="197"/>
      <c r="M99" s="198"/>
      <c r="N99" s="199"/>
      <c r="O99" s="199"/>
      <c r="P99" s="200">
        <f>SUM(P100:P103)</f>
        <v>0</v>
      </c>
      <c r="Q99" s="199"/>
      <c r="R99" s="200">
        <f>SUM(R100:R103)</f>
        <v>0</v>
      </c>
      <c r="S99" s="199"/>
      <c r="T99" s="201">
        <f>SUM(T100:T103)</f>
        <v>0</v>
      </c>
      <c r="AR99" s="202" t="s">
        <v>74</v>
      </c>
      <c r="AT99" s="203" t="s">
        <v>66</v>
      </c>
      <c r="AU99" s="203" t="s">
        <v>74</v>
      </c>
      <c r="AY99" s="202" t="s">
        <v>156</v>
      </c>
      <c r="BK99" s="204">
        <f>SUM(BK100:BK103)</f>
        <v>0</v>
      </c>
    </row>
    <row r="100" s="1" customFormat="1" ht="16.5" customHeight="1">
      <c r="B100" s="34"/>
      <c r="C100" s="205" t="s">
        <v>76</v>
      </c>
      <c r="D100" s="205" t="s">
        <v>157</v>
      </c>
      <c r="E100" s="206" t="s">
        <v>464</v>
      </c>
      <c r="F100" s="207" t="s">
        <v>465</v>
      </c>
      <c r="G100" s="208" t="s">
        <v>466</v>
      </c>
      <c r="H100" s="209">
        <v>150</v>
      </c>
      <c r="I100" s="210"/>
      <c r="J100" s="211">
        <f>ROUND(I100*H100,2)</f>
        <v>0</v>
      </c>
      <c r="K100" s="207" t="s">
        <v>459</v>
      </c>
      <c r="L100" s="39"/>
      <c r="M100" s="212" t="s">
        <v>1</v>
      </c>
      <c r="N100" s="213" t="s">
        <v>38</v>
      </c>
      <c r="O100" s="7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AR100" s="13" t="s">
        <v>155</v>
      </c>
      <c r="AT100" s="13" t="s">
        <v>157</v>
      </c>
      <c r="AU100" s="13" t="s">
        <v>76</v>
      </c>
      <c r="AY100" s="13" t="s">
        <v>156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3" t="s">
        <v>74</v>
      </c>
      <c r="BK100" s="216">
        <f>ROUND(I100*H100,2)</f>
        <v>0</v>
      </c>
      <c r="BL100" s="13" t="s">
        <v>155</v>
      </c>
      <c r="BM100" s="13" t="s">
        <v>467</v>
      </c>
    </row>
    <row r="101" s="1" customFormat="1">
      <c r="B101" s="34"/>
      <c r="C101" s="35"/>
      <c r="D101" s="217" t="s">
        <v>164</v>
      </c>
      <c r="E101" s="35"/>
      <c r="F101" s="218" t="s">
        <v>468</v>
      </c>
      <c r="G101" s="35"/>
      <c r="H101" s="35"/>
      <c r="I101" s="140"/>
      <c r="J101" s="35"/>
      <c r="K101" s="35"/>
      <c r="L101" s="39"/>
      <c r="M101" s="219"/>
      <c r="N101" s="75"/>
      <c r="O101" s="75"/>
      <c r="P101" s="75"/>
      <c r="Q101" s="75"/>
      <c r="R101" s="75"/>
      <c r="S101" s="75"/>
      <c r="T101" s="76"/>
      <c r="AT101" s="13" t="s">
        <v>164</v>
      </c>
      <c r="AU101" s="13" t="s">
        <v>76</v>
      </c>
    </row>
    <row r="102" s="1" customFormat="1" ht="16.5" customHeight="1">
      <c r="B102" s="34"/>
      <c r="C102" s="205" t="s">
        <v>84</v>
      </c>
      <c r="D102" s="205" t="s">
        <v>157</v>
      </c>
      <c r="E102" s="206" t="s">
        <v>469</v>
      </c>
      <c r="F102" s="207" t="s">
        <v>470</v>
      </c>
      <c r="G102" s="208" t="s">
        <v>466</v>
      </c>
      <c r="H102" s="209">
        <v>150</v>
      </c>
      <c r="I102" s="210"/>
      <c r="J102" s="211">
        <f>ROUND(I102*H102,2)</f>
        <v>0</v>
      </c>
      <c r="K102" s="207" t="s">
        <v>459</v>
      </c>
      <c r="L102" s="39"/>
      <c r="M102" s="212" t="s">
        <v>1</v>
      </c>
      <c r="N102" s="213" t="s">
        <v>38</v>
      </c>
      <c r="O102" s="7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AR102" s="13" t="s">
        <v>155</v>
      </c>
      <c r="AT102" s="13" t="s">
        <v>157</v>
      </c>
      <c r="AU102" s="13" t="s">
        <v>76</v>
      </c>
      <c r="AY102" s="13" t="s">
        <v>156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3" t="s">
        <v>74</v>
      </c>
      <c r="BK102" s="216">
        <f>ROUND(I102*H102,2)</f>
        <v>0</v>
      </c>
      <c r="BL102" s="13" t="s">
        <v>155</v>
      </c>
      <c r="BM102" s="13" t="s">
        <v>471</v>
      </c>
    </row>
    <row r="103" s="1" customFormat="1">
      <c r="B103" s="34"/>
      <c r="C103" s="35"/>
      <c r="D103" s="217" t="s">
        <v>164</v>
      </c>
      <c r="E103" s="35"/>
      <c r="F103" s="218" t="s">
        <v>472</v>
      </c>
      <c r="G103" s="35"/>
      <c r="H103" s="35"/>
      <c r="I103" s="140"/>
      <c r="J103" s="35"/>
      <c r="K103" s="35"/>
      <c r="L103" s="39"/>
      <c r="M103" s="230"/>
      <c r="N103" s="231"/>
      <c r="O103" s="231"/>
      <c r="P103" s="231"/>
      <c r="Q103" s="231"/>
      <c r="R103" s="231"/>
      <c r="S103" s="231"/>
      <c r="T103" s="232"/>
      <c r="AT103" s="13" t="s">
        <v>164</v>
      </c>
      <c r="AU103" s="13" t="s">
        <v>76</v>
      </c>
    </row>
    <row r="104" s="1" customFormat="1" ht="6.96" customHeight="1">
      <c r="B104" s="53"/>
      <c r="C104" s="54"/>
      <c r="D104" s="54"/>
      <c r="E104" s="54"/>
      <c r="F104" s="54"/>
      <c r="G104" s="54"/>
      <c r="H104" s="54"/>
      <c r="I104" s="164"/>
      <c r="J104" s="54"/>
      <c r="K104" s="54"/>
      <c r="L104" s="39"/>
    </row>
  </sheetData>
  <sheetProtection sheet="1" autoFilter="0" formatColumns="0" formatRows="0" objects="1" scenarios="1" spinCount="100000" saltValue="PxtjTsZOA8oPsmeIi4RBNMbYo8ndYEh2c+cpZ7Kznm6q3ueHJdVt7hFrltXKMl9A1ZsTd0AjDMt74baaW5qdXg==" hashValue="JtiRDoc+t1/GH4Wit1aJLBlyqFKpilrbtgsaLqMvAnsxI2JAsWzl8hJrm4dnTT2ZP2lOPhzV70MYY6Xog6w0tA==" algorithmName="SHA-512" password="CC35"/>
  <autoFilter ref="C93:K103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0:H80"/>
    <mergeCell ref="E84:H84"/>
    <mergeCell ref="E82:H82"/>
    <mergeCell ref="E86:H8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3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93</v>
      </c>
    </row>
    <row r="3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6"/>
      <c r="AT3" s="13" t="s">
        <v>76</v>
      </c>
    </row>
    <row r="4" ht="24.96" customHeight="1">
      <c r="B4" s="16"/>
      <c r="D4" s="137" t="s">
        <v>127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38" t="s">
        <v>16</v>
      </c>
      <c r="L6" s="16"/>
    </row>
    <row r="7" ht="16.5" customHeight="1">
      <c r="B7" s="16"/>
      <c r="E7" s="139" t="str">
        <f>'Rekapitulace stavby'!K6</f>
        <v>Oprava TV v úseku Obrnice-Žatec</v>
      </c>
      <c r="F7" s="138"/>
      <c r="G7" s="138"/>
      <c r="H7" s="138"/>
      <c r="L7" s="16"/>
    </row>
    <row r="8">
      <c r="B8" s="16"/>
      <c r="D8" s="138" t="s">
        <v>128</v>
      </c>
      <c r="L8" s="16"/>
    </row>
    <row r="9" ht="16.5" customHeight="1">
      <c r="B9" s="16"/>
      <c r="E9" s="139" t="s">
        <v>129</v>
      </c>
      <c r="L9" s="16"/>
    </row>
    <row r="10" ht="12" customHeight="1">
      <c r="B10" s="16"/>
      <c r="D10" s="138" t="s">
        <v>130</v>
      </c>
      <c r="L10" s="16"/>
    </row>
    <row r="11" s="1" customFormat="1" ht="16.5" customHeight="1">
      <c r="B11" s="39"/>
      <c r="E11" s="138" t="s">
        <v>473</v>
      </c>
      <c r="F11" s="1"/>
      <c r="G11" s="1"/>
      <c r="H11" s="1"/>
      <c r="I11" s="140"/>
      <c r="L11" s="39"/>
    </row>
    <row r="12" s="1" customFormat="1" ht="12" customHeight="1">
      <c r="B12" s="39"/>
      <c r="D12" s="138" t="s">
        <v>132</v>
      </c>
      <c r="I12" s="140"/>
      <c r="L12" s="39"/>
    </row>
    <row r="13" s="1" customFormat="1" ht="36.96" customHeight="1">
      <c r="B13" s="39"/>
      <c r="E13" s="141" t="s">
        <v>474</v>
      </c>
      <c r="F13" s="1"/>
      <c r="G13" s="1"/>
      <c r="H13" s="1"/>
      <c r="I13" s="140"/>
      <c r="L13" s="39"/>
    </row>
    <row r="14" s="1" customFormat="1">
      <c r="B14" s="39"/>
      <c r="I14" s="140"/>
      <c r="L14" s="39"/>
    </row>
    <row r="15" s="1" customFormat="1" ht="12" customHeight="1">
      <c r="B15" s="39"/>
      <c r="D15" s="138" t="s">
        <v>18</v>
      </c>
      <c r="F15" s="13" t="s">
        <v>1</v>
      </c>
      <c r="I15" s="142" t="s">
        <v>19</v>
      </c>
      <c r="J15" s="13" t="s">
        <v>1</v>
      </c>
      <c r="L15" s="39"/>
    </row>
    <row r="16" s="1" customFormat="1" ht="12" customHeight="1">
      <c r="B16" s="39"/>
      <c r="D16" s="138" t="s">
        <v>20</v>
      </c>
      <c r="F16" s="13" t="s">
        <v>21</v>
      </c>
      <c r="I16" s="142" t="s">
        <v>22</v>
      </c>
      <c r="J16" s="143" t="str">
        <f>'Rekapitulace stavby'!AN8</f>
        <v>11. 3. 2019</v>
      </c>
      <c r="L16" s="39"/>
    </row>
    <row r="17" s="1" customFormat="1" ht="10.8" customHeight="1">
      <c r="B17" s="39"/>
      <c r="I17" s="140"/>
      <c r="L17" s="39"/>
    </row>
    <row r="18" s="1" customFormat="1" ht="12" customHeight="1">
      <c r="B18" s="39"/>
      <c r="D18" s="138" t="s">
        <v>24</v>
      </c>
      <c r="I18" s="142" t="s">
        <v>25</v>
      </c>
      <c r="J18" s="13" t="str">
        <f>IF('Rekapitulace stavby'!AN10="","",'Rekapitulace stavby'!AN10)</f>
        <v/>
      </c>
      <c r="L18" s="39"/>
    </row>
    <row r="19" s="1" customFormat="1" ht="18" customHeight="1">
      <c r="B19" s="39"/>
      <c r="E19" s="13" t="str">
        <f>IF('Rekapitulace stavby'!E11="","",'Rekapitulace stavby'!E11)</f>
        <v xml:space="preserve"> </v>
      </c>
      <c r="I19" s="142" t="s">
        <v>26</v>
      </c>
      <c r="J19" s="13" t="str">
        <f>IF('Rekapitulace stavby'!AN11="","",'Rekapitulace stavby'!AN11)</f>
        <v/>
      </c>
      <c r="L19" s="39"/>
    </row>
    <row r="20" s="1" customFormat="1" ht="6.96" customHeight="1">
      <c r="B20" s="39"/>
      <c r="I20" s="140"/>
      <c r="L20" s="39"/>
    </row>
    <row r="21" s="1" customFormat="1" ht="12" customHeight="1">
      <c r="B21" s="39"/>
      <c r="D21" s="138" t="s">
        <v>27</v>
      </c>
      <c r="I21" s="142" t="s">
        <v>25</v>
      </c>
      <c r="J21" s="29" t="str">
        <f>'Rekapitulace stavby'!AN13</f>
        <v>Vyplň údaj</v>
      </c>
      <c r="L21" s="39"/>
    </row>
    <row r="22" s="1" customFormat="1" ht="18" customHeight="1">
      <c r="B22" s="39"/>
      <c r="E22" s="29" t="str">
        <f>'Rekapitulace stavby'!E14</f>
        <v>Vyplň údaj</v>
      </c>
      <c r="F22" s="13"/>
      <c r="G22" s="13"/>
      <c r="H22" s="13"/>
      <c r="I22" s="142" t="s">
        <v>26</v>
      </c>
      <c r="J22" s="29" t="str">
        <f>'Rekapitulace stavby'!AN14</f>
        <v>Vyplň údaj</v>
      </c>
      <c r="L22" s="39"/>
    </row>
    <row r="23" s="1" customFormat="1" ht="6.96" customHeight="1">
      <c r="B23" s="39"/>
      <c r="I23" s="140"/>
      <c r="L23" s="39"/>
    </row>
    <row r="24" s="1" customFormat="1" ht="12" customHeight="1">
      <c r="B24" s="39"/>
      <c r="D24" s="138" t="s">
        <v>29</v>
      </c>
      <c r="I24" s="142" t="s">
        <v>25</v>
      </c>
      <c r="J24" s="13" t="str">
        <f>IF('Rekapitulace stavby'!AN16="","",'Rekapitulace stavby'!AN16)</f>
        <v/>
      </c>
      <c r="L24" s="39"/>
    </row>
    <row r="25" s="1" customFormat="1" ht="18" customHeight="1">
      <c r="B25" s="39"/>
      <c r="E25" s="13" t="str">
        <f>IF('Rekapitulace stavby'!E17="","",'Rekapitulace stavby'!E17)</f>
        <v xml:space="preserve"> </v>
      </c>
      <c r="I25" s="142" t="s">
        <v>26</v>
      </c>
      <c r="J25" s="13" t="str">
        <f>IF('Rekapitulace stavby'!AN17="","",'Rekapitulace stavby'!AN17)</f>
        <v/>
      </c>
      <c r="L25" s="39"/>
    </row>
    <row r="26" s="1" customFormat="1" ht="6.96" customHeight="1">
      <c r="B26" s="39"/>
      <c r="I26" s="140"/>
      <c r="L26" s="39"/>
    </row>
    <row r="27" s="1" customFormat="1" ht="12" customHeight="1">
      <c r="B27" s="39"/>
      <c r="D27" s="138" t="s">
        <v>31</v>
      </c>
      <c r="I27" s="142" t="s">
        <v>25</v>
      </c>
      <c r="J27" s="13" t="str">
        <f>IF('Rekapitulace stavby'!AN19="","",'Rekapitulace stavby'!AN19)</f>
        <v/>
      </c>
      <c r="L27" s="39"/>
    </row>
    <row r="28" s="1" customFormat="1" ht="18" customHeight="1">
      <c r="B28" s="39"/>
      <c r="E28" s="13" t="str">
        <f>IF('Rekapitulace stavby'!E20="","",'Rekapitulace stavby'!E20)</f>
        <v xml:space="preserve"> </v>
      </c>
      <c r="I28" s="142" t="s">
        <v>26</v>
      </c>
      <c r="J28" s="13" t="str">
        <f>IF('Rekapitulace stavby'!AN20="","",'Rekapitulace stavby'!AN20)</f>
        <v/>
      </c>
      <c r="L28" s="39"/>
    </row>
    <row r="29" s="1" customFormat="1" ht="6.96" customHeight="1">
      <c r="B29" s="39"/>
      <c r="I29" s="140"/>
      <c r="L29" s="39"/>
    </row>
    <row r="30" s="1" customFormat="1" ht="12" customHeight="1">
      <c r="B30" s="39"/>
      <c r="D30" s="138" t="s">
        <v>32</v>
      </c>
      <c r="I30" s="140"/>
      <c r="L30" s="39"/>
    </row>
    <row r="31" s="7" customFormat="1" ht="16.5" customHeight="1">
      <c r="B31" s="144"/>
      <c r="E31" s="145" t="s">
        <v>1</v>
      </c>
      <c r="F31" s="145"/>
      <c r="G31" s="145"/>
      <c r="H31" s="145"/>
      <c r="I31" s="146"/>
      <c r="L31" s="144"/>
    </row>
    <row r="32" s="1" customFormat="1" ht="6.96" customHeight="1">
      <c r="B32" s="39"/>
      <c r="I32" s="140"/>
      <c r="L32" s="39"/>
    </row>
    <row r="33" s="1" customFormat="1" ht="6.96" customHeight="1">
      <c r="B33" s="39"/>
      <c r="D33" s="67"/>
      <c r="E33" s="67"/>
      <c r="F33" s="67"/>
      <c r="G33" s="67"/>
      <c r="H33" s="67"/>
      <c r="I33" s="147"/>
      <c r="J33" s="67"/>
      <c r="K33" s="67"/>
      <c r="L33" s="39"/>
    </row>
    <row r="34" s="1" customFormat="1" ht="25.44" customHeight="1">
      <c r="B34" s="39"/>
      <c r="D34" s="148" t="s">
        <v>33</v>
      </c>
      <c r="I34" s="140"/>
      <c r="J34" s="149">
        <f>ROUND(J92, 2)</f>
        <v>0</v>
      </c>
      <c r="L34" s="39"/>
    </row>
    <row r="35" s="1" customFormat="1" ht="6.96" customHeight="1">
      <c r="B35" s="39"/>
      <c r="D35" s="67"/>
      <c r="E35" s="67"/>
      <c r="F35" s="67"/>
      <c r="G35" s="67"/>
      <c r="H35" s="67"/>
      <c r="I35" s="147"/>
      <c r="J35" s="67"/>
      <c r="K35" s="67"/>
      <c r="L35" s="39"/>
    </row>
    <row r="36" s="1" customFormat="1" ht="14.4" customHeight="1">
      <c r="B36" s="39"/>
      <c r="F36" s="150" t="s">
        <v>35</v>
      </c>
      <c r="I36" s="151" t="s">
        <v>34</v>
      </c>
      <c r="J36" s="150" t="s">
        <v>36</v>
      </c>
      <c r="L36" s="39"/>
    </row>
    <row r="37" s="1" customFormat="1" ht="14.4" customHeight="1">
      <c r="B37" s="39"/>
      <c r="D37" s="138" t="s">
        <v>37</v>
      </c>
      <c r="E37" s="138" t="s">
        <v>38</v>
      </c>
      <c r="F37" s="152">
        <f>ROUND((SUM(BE92:BE152)),  2)</f>
        <v>0</v>
      </c>
      <c r="I37" s="153">
        <v>0.20999999999999999</v>
      </c>
      <c r="J37" s="152">
        <f>ROUND(((SUM(BE92:BE152))*I37),  2)</f>
        <v>0</v>
      </c>
      <c r="L37" s="39"/>
    </row>
    <row r="38" s="1" customFormat="1" ht="14.4" customHeight="1">
      <c r="B38" s="39"/>
      <c r="E38" s="138" t="s">
        <v>39</v>
      </c>
      <c r="F38" s="152">
        <f>ROUND((SUM(BF92:BF152)),  2)</f>
        <v>0</v>
      </c>
      <c r="I38" s="153">
        <v>0.14999999999999999</v>
      </c>
      <c r="J38" s="152">
        <f>ROUND(((SUM(BF92:BF152))*I38),  2)</f>
        <v>0</v>
      </c>
      <c r="L38" s="39"/>
    </row>
    <row r="39" hidden="1" s="1" customFormat="1" ht="14.4" customHeight="1">
      <c r="B39" s="39"/>
      <c r="E39" s="138" t="s">
        <v>40</v>
      </c>
      <c r="F39" s="152">
        <f>ROUND((SUM(BG92:BG152)),  2)</f>
        <v>0</v>
      </c>
      <c r="I39" s="153">
        <v>0.20999999999999999</v>
      </c>
      <c r="J39" s="152">
        <f>0</f>
        <v>0</v>
      </c>
      <c r="L39" s="39"/>
    </row>
    <row r="40" hidden="1" s="1" customFormat="1" ht="14.4" customHeight="1">
      <c r="B40" s="39"/>
      <c r="E40" s="138" t="s">
        <v>41</v>
      </c>
      <c r="F40" s="152">
        <f>ROUND((SUM(BH92:BH152)),  2)</f>
        <v>0</v>
      </c>
      <c r="I40" s="153">
        <v>0.14999999999999999</v>
      </c>
      <c r="J40" s="152">
        <f>0</f>
        <v>0</v>
      </c>
      <c r="L40" s="39"/>
    </row>
    <row r="41" hidden="1" s="1" customFormat="1" ht="14.4" customHeight="1">
      <c r="B41" s="39"/>
      <c r="E41" s="138" t="s">
        <v>42</v>
      </c>
      <c r="F41" s="152">
        <f>ROUND((SUM(BI92:BI152)),  2)</f>
        <v>0</v>
      </c>
      <c r="I41" s="153">
        <v>0</v>
      </c>
      <c r="J41" s="152">
        <f>0</f>
        <v>0</v>
      </c>
      <c r="L41" s="39"/>
    </row>
    <row r="42" s="1" customFormat="1" ht="6.96" customHeight="1">
      <c r="B42" s="39"/>
      <c r="I42" s="140"/>
      <c r="L42" s="39"/>
    </row>
    <row r="43" s="1" customFormat="1" ht="25.44" customHeight="1">
      <c r="B43" s="39"/>
      <c r="C43" s="154"/>
      <c r="D43" s="155" t="s">
        <v>43</v>
      </c>
      <c r="E43" s="156"/>
      <c r="F43" s="156"/>
      <c r="G43" s="157" t="s">
        <v>44</v>
      </c>
      <c r="H43" s="158" t="s">
        <v>45</v>
      </c>
      <c r="I43" s="159"/>
      <c r="J43" s="160">
        <f>SUM(J34:J41)</f>
        <v>0</v>
      </c>
      <c r="K43" s="161"/>
      <c r="L43" s="39"/>
    </row>
    <row r="44" s="1" customFormat="1" ht="14.4" customHeight="1">
      <c r="B44" s="162"/>
      <c r="C44" s="163"/>
      <c r="D44" s="163"/>
      <c r="E44" s="163"/>
      <c r="F44" s="163"/>
      <c r="G44" s="163"/>
      <c r="H44" s="163"/>
      <c r="I44" s="164"/>
      <c r="J44" s="163"/>
      <c r="K44" s="163"/>
      <c r="L44" s="39"/>
    </row>
    <row r="48" s="1" customFormat="1" ht="6.96" customHeight="1">
      <c r="B48" s="165"/>
      <c r="C48" s="166"/>
      <c r="D48" s="166"/>
      <c r="E48" s="166"/>
      <c r="F48" s="166"/>
      <c r="G48" s="166"/>
      <c r="H48" s="166"/>
      <c r="I48" s="167"/>
      <c r="J48" s="166"/>
      <c r="K48" s="166"/>
      <c r="L48" s="39"/>
    </row>
    <row r="49" s="1" customFormat="1" ht="24.96" customHeight="1">
      <c r="B49" s="34"/>
      <c r="C49" s="19" t="s">
        <v>134</v>
      </c>
      <c r="D49" s="35"/>
      <c r="E49" s="35"/>
      <c r="F49" s="35"/>
      <c r="G49" s="35"/>
      <c r="H49" s="35"/>
      <c r="I49" s="140"/>
      <c r="J49" s="35"/>
      <c r="K49" s="35"/>
      <c r="L49" s="39"/>
    </row>
    <row r="50" s="1" customFormat="1" ht="6.96" customHeight="1">
      <c r="B50" s="34"/>
      <c r="C50" s="35"/>
      <c r="D50" s="35"/>
      <c r="E50" s="35"/>
      <c r="F50" s="35"/>
      <c r="G50" s="35"/>
      <c r="H50" s="35"/>
      <c r="I50" s="140"/>
      <c r="J50" s="35"/>
      <c r="K50" s="35"/>
      <c r="L50" s="39"/>
    </row>
    <row r="51" s="1" customFormat="1" ht="12" customHeight="1">
      <c r="B51" s="34"/>
      <c r="C51" s="28" t="s">
        <v>16</v>
      </c>
      <c r="D51" s="35"/>
      <c r="E51" s="35"/>
      <c r="F51" s="35"/>
      <c r="G51" s="35"/>
      <c r="H51" s="35"/>
      <c r="I51" s="140"/>
      <c r="J51" s="35"/>
      <c r="K51" s="35"/>
      <c r="L51" s="39"/>
    </row>
    <row r="52" s="1" customFormat="1" ht="16.5" customHeight="1">
      <c r="B52" s="34"/>
      <c r="C52" s="35"/>
      <c r="D52" s="35"/>
      <c r="E52" s="168" t="str">
        <f>E7</f>
        <v>Oprava TV v úseku Obrnice-Žatec</v>
      </c>
      <c r="F52" s="28"/>
      <c r="G52" s="28"/>
      <c r="H52" s="28"/>
      <c r="I52" s="140"/>
      <c r="J52" s="35"/>
      <c r="K52" s="35"/>
      <c r="L52" s="39"/>
    </row>
    <row r="53" ht="12" customHeight="1">
      <c r="B53" s="17"/>
      <c r="C53" s="28" t="s">
        <v>128</v>
      </c>
      <c r="D53" s="18"/>
      <c r="E53" s="18"/>
      <c r="F53" s="18"/>
      <c r="G53" s="18"/>
      <c r="H53" s="18"/>
      <c r="I53" s="133"/>
      <c r="J53" s="18"/>
      <c r="K53" s="18"/>
      <c r="L53" s="16"/>
    </row>
    <row r="54" ht="16.5" customHeight="1">
      <c r="B54" s="17"/>
      <c r="C54" s="18"/>
      <c r="D54" s="18"/>
      <c r="E54" s="168" t="s">
        <v>129</v>
      </c>
      <c r="F54" s="18"/>
      <c r="G54" s="18"/>
      <c r="H54" s="18"/>
      <c r="I54" s="133"/>
      <c r="J54" s="18"/>
      <c r="K54" s="18"/>
      <c r="L54" s="16"/>
    </row>
    <row r="55" ht="12" customHeight="1">
      <c r="B55" s="17"/>
      <c r="C55" s="28" t="s">
        <v>130</v>
      </c>
      <c r="D55" s="18"/>
      <c r="E55" s="18"/>
      <c r="F55" s="18"/>
      <c r="G55" s="18"/>
      <c r="H55" s="18"/>
      <c r="I55" s="133"/>
      <c r="J55" s="18"/>
      <c r="K55" s="18"/>
      <c r="L55" s="16"/>
    </row>
    <row r="56" s="1" customFormat="1" ht="16.5" customHeight="1">
      <c r="B56" s="34"/>
      <c r="C56" s="35"/>
      <c r="D56" s="35"/>
      <c r="E56" s="28" t="s">
        <v>473</v>
      </c>
      <c r="F56" s="35"/>
      <c r="G56" s="35"/>
      <c r="H56" s="35"/>
      <c r="I56" s="140"/>
      <c r="J56" s="35"/>
      <c r="K56" s="35"/>
      <c r="L56" s="39"/>
    </row>
    <row r="57" s="1" customFormat="1" ht="12" customHeight="1">
      <c r="B57" s="34"/>
      <c r="C57" s="28" t="s">
        <v>132</v>
      </c>
      <c r="D57" s="35"/>
      <c r="E57" s="35"/>
      <c r="F57" s="35"/>
      <c r="G57" s="35"/>
      <c r="H57" s="35"/>
      <c r="I57" s="140"/>
      <c r="J57" s="35"/>
      <c r="K57" s="35"/>
      <c r="L57" s="39"/>
    </row>
    <row r="58" s="1" customFormat="1" ht="16.5" customHeight="1">
      <c r="B58" s="34"/>
      <c r="C58" s="35"/>
      <c r="D58" s="35"/>
      <c r="E58" s="60" t="str">
        <f>E13</f>
        <v>SO 1.2.1 - SOÚŽI</v>
      </c>
      <c r="F58" s="35"/>
      <c r="G58" s="35"/>
      <c r="H58" s="35"/>
      <c r="I58" s="140"/>
      <c r="J58" s="35"/>
      <c r="K58" s="35"/>
      <c r="L58" s="39"/>
    </row>
    <row r="59" s="1" customFormat="1" ht="6.96" customHeight="1">
      <c r="B59" s="34"/>
      <c r="C59" s="35"/>
      <c r="D59" s="35"/>
      <c r="E59" s="35"/>
      <c r="F59" s="35"/>
      <c r="G59" s="35"/>
      <c r="H59" s="35"/>
      <c r="I59" s="140"/>
      <c r="J59" s="35"/>
      <c r="K59" s="35"/>
      <c r="L59" s="39"/>
    </row>
    <row r="60" s="1" customFormat="1" ht="12" customHeight="1">
      <c r="B60" s="34"/>
      <c r="C60" s="28" t="s">
        <v>20</v>
      </c>
      <c r="D60" s="35"/>
      <c r="E60" s="35"/>
      <c r="F60" s="23" t="str">
        <f>F16</f>
        <v xml:space="preserve"> </v>
      </c>
      <c r="G60" s="35"/>
      <c r="H60" s="35"/>
      <c r="I60" s="142" t="s">
        <v>22</v>
      </c>
      <c r="J60" s="63" t="str">
        <f>IF(J16="","",J16)</f>
        <v>11. 3. 2019</v>
      </c>
      <c r="K60" s="35"/>
      <c r="L60" s="39"/>
    </row>
    <row r="61" s="1" customFormat="1" ht="6.96" customHeight="1">
      <c r="B61" s="34"/>
      <c r="C61" s="35"/>
      <c r="D61" s="35"/>
      <c r="E61" s="35"/>
      <c r="F61" s="35"/>
      <c r="G61" s="35"/>
      <c r="H61" s="35"/>
      <c r="I61" s="140"/>
      <c r="J61" s="35"/>
      <c r="K61" s="35"/>
      <c r="L61" s="39"/>
    </row>
    <row r="62" s="1" customFormat="1" ht="13.65" customHeight="1">
      <c r="B62" s="34"/>
      <c r="C62" s="28" t="s">
        <v>24</v>
      </c>
      <c r="D62" s="35"/>
      <c r="E62" s="35"/>
      <c r="F62" s="23" t="str">
        <f>E19</f>
        <v xml:space="preserve"> </v>
      </c>
      <c r="G62" s="35"/>
      <c r="H62" s="35"/>
      <c r="I62" s="142" t="s">
        <v>29</v>
      </c>
      <c r="J62" s="32" t="str">
        <f>E25</f>
        <v xml:space="preserve"> </v>
      </c>
      <c r="K62" s="35"/>
      <c r="L62" s="39"/>
    </row>
    <row r="63" s="1" customFormat="1" ht="13.65" customHeight="1">
      <c r="B63" s="34"/>
      <c r="C63" s="28" t="s">
        <v>27</v>
      </c>
      <c r="D63" s="35"/>
      <c r="E63" s="35"/>
      <c r="F63" s="23" t="str">
        <f>IF(E22="","",E22)</f>
        <v>Vyplň údaj</v>
      </c>
      <c r="G63" s="35"/>
      <c r="H63" s="35"/>
      <c r="I63" s="142" t="s">
        <v>31</v>
      </c>
      <c r="J63" s="32" t="str">
        <f>E28</f>
        <v xml:space="preserve"> </v>
      </c>
      <c r="K63" s="35"/>
      <c r="L63" s="39"/>
    </row>
    <row r="64" s="1" customFormat="1" ht="10.32" customHeight="1">
      <c r="B64" s="34"/>
      <c r="C64" s="35"/>
      <c r="D64" s="35"/>
      <c r="E64" s="35"/>
      <c r="F64" s="35"/>
      <c r="G64" s="35"/>
      <c r="H64" s="35"/>
      <c r="I64" s="140"/>
      <c r="J64" s="35"/>
      <c r="K64" s="35"/>
      <c r="L64" s="39"/>
    </row>
    <row r="65" s="1" customFormat="1" ht="29.28" customHeight="1">
      <c r="B65" s="34"/>
      <c r="C65" s="169" t="s">
        <v>135</v>
      </c>
      <c r="D65" s="170"/>
      <c r="E65" s="170"/>
      <c r="F65" s="170"/>
      <c r="G65" s="170"/>
      <c r="H65" s="170"/>
      <c r="I65" s="171"/>
      <c r="J65" s="172" t="s">
        <v>136</v>
      </c>
      <c r="K65" s="170"/>
      <c r="L65" s="39"/>
    </row>
    <row r="66" s="1" customFormat="1" ht="10.32" customHeight="1">
      <c r="B66" s="34"/>
      <c r="C66" s="35"/>
      <c r="D66" s="35"/>
      <c r="E66" s="35"/>
      <c r="F66" s="35"/>
      <c r="G66" s="35"/>
      <c r="H66" s="35"/>
      <c r="I66" s="140"/>
      <c r="J66" s="35"/>
      <c r="K66" s="35"/>
      <c r="L66" s="39"/>
    </row>
    <row r="67" s="1" customFormat="1" ht="22.8" customHeight="1">
      <c r="B67" s="34"/>
      <c r="C67" s="173" t="s">
        <v>137</v>
      </c>
      <c r="D67" s="35"/>
      <c r="E67" s="35"/>
      <c r="F67" s="35"/>
      <c r="G67" s="35"/>
      <c r="H67" s="35"/>
      <c r="I67" s="140"/>
      <c r="J67" s="94">
        <f>J92</f>
        <v>0</v>
      </c>
      <c r="K67" s="35"/>
      <c r="L67" s="39"/>
      <c r="AU67" s="13" t="s">
        <v>138</v>
      </c>
    </row>
    <row r="68" s="8" customFormat="1" ht="24.96" customHeight="1">
      <c r="B68" s="174"/>
      <c r="C68" s="175"/>
      <c r="D68" s="176" t="s">
        <v>139</v>
      </c>
      <c r="E68" s="177"/>
      <c r="F68" s="177"/>
      <c r="G68" s="177"/>
      <c r="H68" s="177"/>
      <c r="I68" s="178"/>
      <c r="J68" s="179">
        <f>J93</f>
        <v>0</v>
      </c>
      <c r="K68" s="175"/>
      <c r="L68" s="180"/>
    </row>
    <row r="69" s="1" customFormat="1" ht="21.84" customHeight="1">
      <c r="B69" s="34"/>
      <c r="C69" s="35"/>
      <c r="D69" s="35"/>
      <c r="E69" s="35"/>
      <c r="F69" s="35"/>
      <c r="G69" s="35"/>
      <c r="H69" s="35"/>
      <c r="I69" s="140"/>
      <c r="J69" s="35"/>
      <c r="K69" s="35"/>
      <c r="L69" s="39"/>
    </row>
    <row r="70" s="1" customFormat="1" ht="6.96" customHeight="1">
      <c r="B70" s="53"/>
      <c r="C70" s="54"/>
      <c r="D70" s="54"/>
      <c r="E70" s="54"/>
      <c r="F70" s="54"/>
      <c r="G70" s="54"/>
      <c r="H70" s="54"/>
      <c r="I70" s="164"/>
      <c r="J70" s="54"/>
      <c r="K70" s="54"/>
      <c r="L70" s="39"/>
    </row>
    <row r="74" s="1" customFormat="1" ht="6.96" customHeight="1">
      <c r="B74" s="55"/>
      <c r="C74" s="56"/>
      <c r="D74" s="56"/>
      <c r="E74" s="56"/>
      <c r="F74" s="56"/>
      <c r="G74" s="56"/>
      <c r="H74" s="56"/>
      <c r="I74" s="167"/>
      <c r="J74" s="56"/>
      <c r="K74" s="56"/>
      <c r="L74" s="39"/>
    </row>
    <row r="75" s="1" customFormat="1" ht="24.96" customHeight="1">
      <c r="B75" s="34"/>
      <c r="C75" s="19" t="s">
        <v>140</v>
      </c>
      <c r="D75" s="35"/>
      <c r="E75" s="35"/>
      <c r="F75" s="35"/>
      <c r="G75" s="35"/>
      <c r="H75" s="35"/>
      <c r="I75" s="140"/>
      <c r="J75" s="35"/>
      <c r="K75" s="35"/>
      <c r="L75" s="39"/>
    </row>
    <row r="76" s="1" customFormat="1" ht="6.96" customHeight="1">
      <c r="B76" s="34"/>
      <c r="C76" s="35"/>
      <c r="D76" s="35"/>
      <c r="E76" s="35"/>
      <c r="F76" s="35"/>
      <c r="G76" s="35"/>
      <c r="H76" s="35"/>
      <c r="I76" s="140"/>
      <c r="J76" s="35"/>
      <c r="K76" s="35"/>
      <c r="L76" s="39"/>
    </row>
    <row r="77" s="1" customFormat="1" ht="12" customHeight="1">
      <c r="B77" s="34"/>
      <c r="C77" s="28" t="s">
        <v>16</v>
      </c>
      <c r="D77" s="35"/>
      <c r="E77" s="35"/>
      <c r="F77" s="35"/>
      <c r="G77" s="35"/>
      <c r="H77" s="35"/>
      <c r="I77" s="140"/>
      <c r="J77" s="35"/>
      <c r="K77" s="35"/>
      <c r="L77" s="39"/>
    </row>
    <row r="78" s="1" customFormat="1" ht="16.5" customHeight="1">
      <c r="B78" s="34"/>
      <c r="C78" s="35"/>
      <c r="D78" s="35"/>
      <c r="E78" s="168" t="str">
        <f>E7</f>
        <v>Oprava TV v úseku Obrnice-Žatec</v>
      </c>
      <c r="F78" s="28"/>
      <c r="G78" s="28"/>
      <c r="H78" s="28"/>
      <c r="I78" s="140"/>
      <c r="J78" s="35"/>
      <c r="K78" s="35"/>
      <c r="L78" s="39"/>
    </row>
    <row r="79" ht="12" customHeight="1">
      <c r="B79" s="17"/>
      <c r="C79" s="28" t="s">
        <v>128</v>
      </c>
      <c r="D79" s="18"/>
      <c r="E79" s="18"/>
      <c r="F79" s="18"/>
      <c r="G79" s="18"/>
      <c r="H79" s="18"/>
      <c r="I79" s="133"/>
      <c r="J79" s="18"/>
      <c r="K79" s="18"/>
      <c r="L79" s="16"/>
    </row>
    <row r="80" ht="16.5" customHeight="1">
      <c r="B80" s="17"/>
      <c r="C80" s="18"/>
      <c r="D80" s="18"/>
      <c r="E80" s="168" t="s">
        <v>129</v>
      </c>
      <c r="F80" s="18"/>
      <c r="G80" s="18"/>
      <c r="H80" s="18"/>
      <c r="I80" s="133"/>
      <c r="J80" s="18"/>
      <c r="K80" s="18"/>
      <c r="L80" s="16"/>
    </row>
    <row r="81" ht="12" customHeight="1">
      <c r="B81" s="17"/>
      <c r="C81" s="28" t="s">
        <v>130</v>
      </c>
      <c r="D81" s="18"/>
      <c r="E81" s="18"/>
      <c r="F81" s="18"/>
      <c r="G81" s="18"/>
      <c r="H81" s="18"/>
      <c r="I81" s="133"/>
      <c r="J81" s="18"/>
      <c r="K81" s="18"/>
      <c r="L81" s="16"/>
    </row>
    <row r="82" s="1" customFormat="1" ht="16.5" customHeight="1">
      <c r="B82" s="34"/>
      <c r="C82" s="35"/>
      <c r="D82" s="35"/>
      <c r="E82" s="28" t="s">
        <v>473</v>
      </c>
      <c r="F82" s="35"/>
      <c r="G82" s="35"/>
      <c r="H82" s="35"/>
      <c r="I82" s="140"/>
      <c r="J82" s="35"/>
      <c r="K82" s="35"/>
      <c r="L82" s="39"/>
    </row>
    <row r="83" s="1" customFormat="1" ht="12" customHeight="1">
      <c r="B83" s="34"/>
      <c r="C83" s="28" t="s">
        <v>132</v>
      </c>
      <c r="D83" s="35"/>
      <c r="E83" s="35"/>
      <c r="F83" s="35"/>
      <c r="G83" s="35"/>
      <c r="H83" s="35"/>
      <c r="I83" s="140"/>
      <c r="J83" s="35"/>
      <c r="K83" s="35"/>
      <c r="L83" s="39"/>
    </row>
    <row r="84" s="1" customFormat="1" ht="16.5" customHeight="1">
      <c r="B84" s="34"/>
      <c r="C84" s="35"/>
      <c r="D84" s="35"/>
      <c r="E84" s="60" t="str">
        <f>E13</f>
        <v>SO 1.2.1 - SOÚŽI</v>
      </c>
      <c r="F84" s="35"/>
      <c r="G84" s="35"/>
      <c r="H84" s="35"/>
      <c r="I84" s="140"/>
      <c r="J84" s="35"/>
      <c r="K84" s="35"/>
      <c r="L84" s="39"/>
    </row>
    <row r="85" s="1" customFormat="1" ht="6.96" customHeight="1">
      <c r="B85" s="34"/>
      <c r="C85" s="35"/>
      <c r="D85" s="35"/>
      <c r="E85" s="35"/>
      <c r="F85" s="35"/>
      <c r="G85" s="35"/>
      <c r="H85" s="35"/>
      <c r="I85" s="140"/>
      <c r="J85" s="35"/>
      <c r="K85" s="35"/>
      <c r="L85" s="39"/>
    </row>
    <row r="86" s="1" customFormat="1" ht="12" customHeight="1">
      <c r="B86" s="34"/>
      <c r="C86" s="28" t="s">
        <v>20</v>
      </c>
      <c r="D86" s="35"/>
      <c r="E86" s="35"/>
      <c r="F86" s="23" t="str">
        <f>F16</f>
        <v xml:space="preserve"> </v>
      </c>
      <c r="G86" s="35"/>
      <c r="H86" s="35"/>
      <c r="I86" s="142" t="s">
        <v>22</v>
      </c>
      <c r="J86" s="63" t="str">
        <f>IF(J16="","",J16)</f>
        <v>11. 3. 2019</v>
      </c>
      <c r="K86" s="35"/>
      <c r="L86" s="39"/>
    </row>
    <row r="87" s="1" customFormat="1" ht="6.96" customHeight="1">
      <c r="B87" s="34"/>
      <c r="C87" s="35"/>
      <c r="D87" s="35"/>
      <c r="E87" s="35"/>
      <c r="F87" s="35"/>
      <c r="G87" s="35"/>
      <c r="H87" s="35"/>
      <c r="I87" s="140"/>
      <c r="J87" s="35"/>
      <c r="K87" s="35"/>
      <c r="L87" s="39"/>
    </row>
    <row r="88" s="1" customFormat="1" ht="13.65" customHeight="1">
      <c r="B88" s="34"/>
      <c r="C88" s="28" t="s">
        <v>24</v>
      </c>
      <c r="D88" s="35"/>
      <c r="E88" s="35"/>
      <c r="F88" s="23" t="str">
        <f>E19</f>
        <v xml:space="preserve"> </v>
      </c>
      <c r="G88" s="35"/>
      <c r="H88" s="35"/>
      <c r="I88" s="142" t="s">
        <v>29</v>
      </c>
      <c r="J88" s="32" t="str">
        <f>E25</f>
        <v xml:space="preserve"> </v>
      </c>
      <c r="K88" s="35"/>
      <c r="L88" s="39"/>
    </row>
    <row r="89" s="1" customFormat="1" ht="13.65" customHeight="1">
      <c r="B89" s="34"/>
      <c r="C89" s="28" t="s">
        <v>27</v>
      </c>
      <c r="D89" s="35"/>
      <c r="E89" s="35"/>
      <c r="F89" s="23" t="str">
        <f>IF(E22="","",E22)</f>
        <v>Vyplň údaj</v>
      </c>
      <c r="G89" s="35"/>
      <c r="H89" s="35"/>
      <c r="I89" s="142" t="s">
        <v>31</v>
      </c>
      <c r="J89" s="32" t="str">
        <f>E28</f>
        <v xml:space="preserve"> </v>
      </c>
      <c r="K89" s="35"/>
      <c r="L89" s="39"/>
    </row>
    <row r="90" s="1" customFormat="1" ht="10.32" customHeight="1">
      <c r="B90" s="34"/>
      <c r="C90" s="35"/>
      <c r="D90" s="35"/>
      <c r="E90" s="35"/>
      <c r="F90" s="35"/>
      <c r="G90" s="35"/>
      <c r="H90" s="35"/>
      <c r="I90" s="140"/>
      <c r="J90" s="35"/>
      <c r="K90" s="35"/>
      <c r="L90" s="39"/>
    </row>
    <row r="91" s="9" customFormat="1" ht="29.28" customHeight="1">
      <c r="B91" s="181"/>
      <c r="C91" s="182" t="s">
        <v>141</v>
      </c>
      <c r="D91" s="183" t="s">
        <v>52</v>
      </c>
      <c r="E91" s="183" t="s">
        <v>48</v>
      </c>
      <c r="F91" s="183" t="s">
        <v>49</v>
      </c>
      <c r="G91" s="183" t="s">
        <v>142</v>
      </c>
      <c r="H91" s="183" t="s">
        <v>143</v>
      </c>
      <c r="I91" s="184" t="s">
        <v>144</v>
      </c>
      <c r="J91" s="183" t="s">
        <v>136</v>
      </c>
      <c r="K91" s="185" t="s">
        <v>145</v>
      </c>
      <c r="L91" s="186"/>
      <c r="M91" s="84" t="s">
        <v>1</v>
      </c>
      <c r="N91" s="85" t="s">
        <v>37</v>
      </c>
      <c r="O91" s="85" t="s">
        <v>146</v>
      </c>
      <c r="P91" s="85" t="s">
        <v>147</v>
      </c>
      <c r="Q91" s="85" t="s">
        <v>148</v>
      </c>
      <c r="R91" s="85" t="s">
        <v>149</v>
      </c>
      <c r="S91" s="85" t="s">
        <v>150</v>
      </c>
      <c r="T91" s="86" t="s">
        <v>151</v>
      </c>
    </row>
    <row r="92" s="1" customFormat="1" ht="22.8" customHeight="1">
      <c r="B92" s="34"/>
      <c r="C92" s="91" t="s">
        <v>152</v>
      </c>
      <c r="D92" s="35"/>
      <c r="E92" s="35"/>
      <c r="F92" s="35"/>
      <c r="G92" s="35"/>
      <c r="H92" s="35"/>
      <c r="I92" s="140"/>
      <c r="J92" s="187">
        <f>BK92</f>
        <v>0</v>
      </c>
      <c r="K92" s="35"/>
      <c r="L92" s="39"/>
      <c r="M92" s="87"/>
      <c r="N92" s="88"/>
      <c r="O92" s="88"/>
      <c r="P92" s="188">
        <f>P93</f>
        <v>0</v>
      </c>
      <c r="Q92" s="88"/>
      <c r="R92" s="188">
        <f>R93</f>
        <v>0</v>
      </c>
      <c r="S92" s="88"/>
      <c r="T92" s="189">
        <f>T93</f>
        <v>0</v>
      </c>
      <c r="AT92" s="13" t="s">
        <v>66</v>
      </c>
      <c r="AU92" s="13" t="s">
        <v>138</v>
      </c>
      <c r="BK92" s="190">
        <f>BK93</f>
        <v>0</v>
      </c>
    </row>
    <row r="93" s="10" customFormat="1" ht="25.92" customHeight="1">
      <c r="B93" s="191"/>
      <c r="C93" s="192"/>
      <c r="D93" s="193" t="s">
        <v>66</v>
      </c>
      <c r="E93" s="194" t="s">
        <v>153</v>
      </c>
      <c r="F93" s="194" t="s">
        <v>154</v>
      </c>
      <c r="G93" s="192"/>
      <c r="H93" s="192"/>
      <c r="I93" s="195"/>
      <c r="J93" s="196">
        <f>BK93</f>
        <v>0</v>
      </c>
      <c r="K93" s="192"/>
      <c r="L93" s="197"/>
      <c r="M93" s="198"/>
      <c r="N93" s="199"/>
      <c r="O93" s="199"/>
      <c r="P93" s="200">
        <f>SUM(P94:P152)</f>
        <v>0</v>
      </c>
      <c r="Q93" s="199"/>
      <c r="R93" s="200">
        <f>SUM(R94:R152)</f>
        <v>0</v>
      </c>
      <c r="S93" s="199"/>
      <c r="T93" s="201">
        <f>SUM(T94:T152)</f>
        <v>0</v>
      </c>
      <c r="AR93" s="202" t="s">
        <v>155</v>
      </c>
      <c r="AT93" s="203" t="s">
        <v>66</v>
      </c>
      <c r="AU93" s="203" t="s">
        <v>67</v>
      </c>
      <c r="AY93" s="202" t="s">
        <v>156</v>
      </c>
      <c r="BK93" s="204">
        <f>SUM(BK94:BK152)</f>
        <v>0</v>
      </c>
    </row>
    <row r="94" s="1" customFormat="1" ht="22.5" customHeight="1">
      <c r="B94" s="34"/>
      <c r="C94" s="205" t="s">
        <v>74</v>
      </c>
      <c r="D94" s="205" t="s">
        <v>157</v>
      </c>
      <c r="E94" s="206" t="s">
        <v>475</v>
      </c>
      <c r="F94" s="207" t="s">
        <v>476</v>
      </c>
      <c r="G94" s="208" t="s">
        <v>160</v>
      </c>
      <c r="H94" s="209">
        <v>27</v>
      </c>
      <c r="I94" s="210"/>
      <c r="J94" s="211">
        <f>ROUND(I94*H94,2)</f>
        <v>0</v>
      </c>
      <c r="K94" s="207" t="s">
        <v>161</v>
      </c>
      <c r="L94" s="39"/>
      <c r="M94" s="212" t="s">
        <v>1</v>
      </c>
      <c r="N94" s="213" t="s">
        <v>38</v>
      </c>
      <c r="O94" s="7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AR94" s="13" t="s">
        <v>162</v>
      </c>
      <c r="AT94" s="13" t="s">
        <v>157</v>
      </c>
      <c r="AU94" s="13" t="s">
        <v>74</v>
      </c>
      <c r="AY94" s="13" t="s">
        <v>156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3" t="s">
        <v>74</v>
      </c>
      <c r="BK94" s="216">
        <f>ROUND(I94*H94,2)</f>
        <v>0</v>
      </c>
      <c r="BL94" s="13" t="s">
        <v>162</v>
      </c>
      <c r="BM94" s="13" t="s">
        <v>477</v>
      </c>
    </row>
    <row r="95" s="1" customFormat="1">
      <c r="B95" s="34"/>
      <c r="C95" s="35"/>
      <c r="D95" s="217" t="s">
        <v>164</v>
      </c>
      <c r="E95" s="35"/>
      <c r="F95" s="218" t="s">
        <v>476</v>
      </c>
      <c r="G95" s="35"/>
      <c r="H95" s="35"/>
      <c r="I95" s="140"/>
      <c r="J95" s="35"/>
      <c r="K95" s="35"/>
      <c r="L95" s="39"/>
      <c r="M95" s="219"/>
      <c r="N95" s="75"/>
      <c r="O95" s="75"/>
      <c r="P95" s="75"/>
      <c r="Q95" s="75"/>
      <c r="R95" s="75"/>
      <c r="S95" s="75"/>
      <c r="T95" s="76"/>
      <c r="AT95" s="13" t="s">
        <v>164</v>
      </c>
      <c r="AU95" s="13" t="s">
        <v>74</v>
      </c>
    </row>
    <row r="96" s="1" customFormat="1" ht="22.5" customHeight="1">
      <c r="B96" s="34"/>
      <c r="C96" s="205" t="s">
        <v>76</v>
      </c>
      <c r="D96" s="205" t="s">
        <v>157</v>
      </c>
      <c r="E96" s="206" t="s">
        <v>478</v>
      </c>
      <c r="F96" s="207" t="s">
        <v>479</v>
      </c>
      <c r="G96" s="208" t="s">
        <v>160</v>
      </c>
      <c r="H96" s="209">
        <v>1</v>
      </c>
      <c r="I96" s="210"/>
      <c r="J96" s="211">
        <f>ROUND(I96*H96,2)</f>
        <v>0</v>
      </c>
      <c r="K96" s="207" t="s">
        <v>161</v>
      </c>
      <c r="L96" s="39"/>
      <c r="M96" s="212" t="s">
        <v>1</v>
      </c>
      <c r="N96" s="213" t="s">
        <v>38</v>
      </c>
      <c r="O96" s="7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AR96" s="13" t="s">
        <v>162</v>
      </c>
      <c r="AT96" s="13" t="s">
        <v>157</v>
      </c>
      <c r="AU96" s="13" t="s">
        <v>74</v>
      </c>
      <c r="AY96" s="13" t="s">
        <v>156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3" t="s">
        <v>74</v>
      </c>
      <c r="BK96" s="216">
        <f>ROUND(I96*H96,2)</f>
        <v>0</v>
      </c>
      <c r="BL96" s="13" t="s">
        <v>162</v>
      </c>
      <c r="BM96" s="13" t="s">
        <v>480</v>
      </c>
    </row>
    <row r="97" s="1" customFormat="1">
      <c r="B97" s="34"/>
      <c r="C97" s="35"/>
      <c r="D97" s="217" t="s">
        <v>164</v>
      </c>
      <c r="E97" s="35"/>
      <c r="F97" s="218" t="s">
        <v>479</v>
      </c>
      <c r="G97" s="35"/>
      <c r="H97" s="35"/>
      <c r="I97" s="140"/>
      <c r="J97" s="35"/>
      <c r="K97" s="35"/>
      <c r="L97" s="39"/>
      <c r="M97" s="219"/>
      <c r="N97" s="75"/>
      <c r="O97" s="75"/>
      <c r="P97" s="75"/>
      <c r="Q97" s="75"/>
      <c r="R97" s="75"/>
      <c r="S97" s="75"/>
      <c r="T97" s="76"/>
      <c r="AT97" s="13" t="s">
        <v>164</v>
      </c>
      <c r="AU97" s="13" t="s">
        <v>74</v>
      </c>
    </row>
    <row r="98" s="1" customFormat="1" ht="22.5" customHeight="1">
      <c r="B98" s="34"/>
      <c r="C98" s="205" t="s">
        <v>84</v>
      </c>
      <c r="D98" s="205" t="s">
        <v>157</v>
      </c>
      <c r="E98" s="206" t="s">
        <v>481</v>
      </c>
      <c r="F98" s="207" t="s">
        <v>482</v>
      </c>
      <c r="G98" s="208" t="s">
        <v>160</v>
      </c>
      <c r="H98" s="209">
        <v>12</v>
      </c>
      <c r="I98" s="210"/>
      <c r="J98" s="211">
        <f>ROUND(I98*H98,2)</f>
        <v>0</v>
      </c>
      <c r="K98" s="207" t="s">
        <v>161</v>
      </c>
      <c r="L98" s="39"/>
      <c r="M98" s="212" t="s">
        <v>1</v>
      </c>
      <c r="N98" s="213" t="s">
        <v>38</v>
      </c>
      <c r="O98" s="7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AR98" s="13" t="s">
        <v>162</v>
      </c>
      <c r="AT98" s="13" t="s">
        <v>157</v>
      </c>
      <c r="AU98" s="13" t="s">
        <v>74</v>
      </c>
      <c r="AY98" s="13" t="s">
        <v>156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3" t="s">
        <v>74</v>
      </c>
      <c r="BK98" s="216">
        <f>ROUND(I98*H98,2)</f>
        <v>0</v>
      </c>
      <c r="BL98" s="13" t="s">
        <v>162</v>
      </c>
      <c r="BM98" s="13" t="s">
        <v>483</v>
      </c>
    </row>
    <row r="99" s="1" customFormat="1">
      <c r="B99" s="34"/>
      <c r="C99" s="35"/>
      <c r="D99" s="217" t="s">
        <v>164</v>
      </c>
      <c r="E99" s="35"/>
      <c r="F99" s="218" t="s">
        <v>482</v>
      </c>
      <c r="G99" s="35"/>
      <c r="H99" s="35"/>
      <c r="I99" s="140"/>
      <c r="J99" s="35"/>
      <c r="K99" s="35"/>
      <c r="L99" s="39"/>
      <c r="M99" s="219"/>
      <c r="N99" s="75"/>
      <c r="O99" s="75"/>
      <c r="P99" s="75"/>
      <c r="Q99" s="75"/>
      <c r="R99" s="75"/>
      <c r="S99" s="75"/>
      <c r="T99" s="76"/>
      <c r="AT99" s="13" t="s">
        <v>164</v>
      </c>
      <c r="AU99" s="13" t="s">
        <v>74</v>
      </c>
    </row>
    <row r="100" s="1" customFormat="1" ht="22.5" customHeight="1">
      <c r="B100" s="34"/>
      <c r="C100" s="205" t="s">
        <v>155</v>
      </c>
      <c r="D100" s="205" t="s">
        <v>157</v>
      </c>
      <c r="E100" s="206" t="s">
        <v>484</v>
      </c>
      <c r="F100" s="207" t="s">
        <v>485</v>
      </c>
      <c r="G100" s="208" t="s">
        <v>160</v>
      </c>
      <c r="H100" s="209">
        <v>14</v>
      </c>
      <c r="I100" s="210"/>
      <c r="J100" s="211">
        <f>ROUND(I100*H100,2)</f>
        <v>0</v>
      </c>
      <c r="K100" s="207" t="s">
        <v>161</v>
      </c>
      <c r="L100" s="39"/>
      <c r="M100" s="212" t="s">
        <v>1</v>
      </c>
      <c r="N100" s="213" t="s">
        <v>38</v>
      </c>
      <c r="O100" s="7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AR100" s="13" t="s">
        <v>162</v>
      </c>
      <c r="AT100" s="13" t="s">
        <v>157</v>
      </c>
      <c r="AU100" s="13" t="s">
        <v>74</v>
      </c>
      <c r="AY100" s="13" t="s">
        <v>156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3" t="s">
        <v>74</v>
      </c>
      <c r="BK100" s="216">
        <f>ROUND(I100*H100,2)</f>
        <v>0</v>
      </c>
      <c r="BL100" s="13" t="s">
        <v>162</v>
      </c>
      <c r="BM100" s="13" t="s">
        <v>486</v>
      </c>
    </row>
    <row r="101" s="1" customFormat="1">
      <c r="B101" s="34"/>
      <c r="C101" s="35"/>
      <c r="D101" s="217" t="s">
        <v>164</v>
      </c>
      <c r="E101" s="35"/>
      <c r="F101" s="218" t="s">
        <v>485</v>
      </c>
      <c r="G101" s="35"/>
      <c r="H101" s="35"/>
      <c r="I101" s="140"/>
      <c r="J101" s="35"/>
      <c r="K101" s="35"/>
      <c r="L101" s="39"/>
      <c r="M101" s="219"/>
      <c r="N101" s="75"/>
      <c r="O101" s="75"/>
      <c r="P101" s="75"/>
      <c r="Q101" s="75"/>
      <c r="R101" s="75"/>
      <c r="S101" s="75"/>
      <c r="T101" s="76"/>
      <c r="AT101" s="13" t="s">
        <v>164</v>
      </c>
      <c r="AU101" s="13" t="s">
        <v>74</v>
      </c>
    </row>
    <row r="102" s="1" customFormat="1" ht="22.5" customHeight="1">
      <c r="B102" s="34"/>
      <c r="C102" s="205" t="s">
        <v>178</v>
      </c>
      <c r="D102" s="205" t="s">
        <v>157</v>
      </c>
      <c r="E102" s="206" t="s">
        <v>487</v>
      </c>
      <c r="F102" s="207" t="s">
        <v>488</v>
      </c>
      <c r="G102" s="208" t="s">
        <v>160</v>
      </c>
      <c r="H102" s="209">
        <v>42</v>
      </c>
      <c r="I102" s="210"/>
      <c r="J102" s="211">
        <f>ROUND(I102*H102,2)</f>
        <v>0</v>
      </c>
      <c r="K102" s="207" t="s">
        <v>161</v>
      </c>
      <c r="L102" s="39"/>
      <c r="M102" s="212" t="s">
        <v>1</v>
      </c>
      <c r="N102" s="213" t="s">
        <v>38</v>
      </c>
      <c r="O102" s="7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AR102" s="13" t="s">
        <v>162</v>
      </c>
      <c r="AT102" s="13" t="s">
        <v>157</v>
      </c>
      <c r="AU102" s="13" t="s">
        <v>74</v>
      </c>
      <c r="AY102" s="13" t="s">
        <v>156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3" t="s">
        <v>74</v>
      </c>
      <c r="BK102" s="216">
        <f>ROUND(I102*H102,2)</f>
        <v>0</v>
      </c>
      <c r="BL102" s="13" t="s">
        <v>162</v>
      </c>
      <c r="BM102" s="13" t="s">
        <v>489</v>
      </c>
    </row>
    <row r="103" s="1" customFormat="1">
      <c r="B103" s="34"/>
      <c r="C103" s="35"/>
      <c r="D103" s="217" t="s">
        <v>164</v>
      </c>
      <c r="E103" s="35"/>
      <c r="F103" s="218" t="s">
        <v>490</v>
      </c>
      <c r="G103" s="35"/>
      <c r="H103" s="35"/>
      <c r="I103" s="140"/>
      <c r="J103" s="35"/>
      <c r="K103" s="35"/>
      <c r="L103" s="39"/>
      <c r="M103" s="219"/>
      <c r="N103" s="75"/>
      <c r="O103" s="75"/>
      <c r="P103" s="75"/>
      <c r="Q103" s="75"/>
      <c r="R103" s="75"/>
      <c r="S103" s="75"/>
      <c r="T103" s="76"/>
      <c r="AT103" s="13" t="s">
        <v>164</v>
      </c>
      <c r="AU103" s="13" t="s">
        <v>74</v>
      </c>
    </row>
    <row r="104" s="1" customFormat="1" ht="22.5" customHeight="1">
      <c r="B104" s="34"/>
      <c r="C104" s="205" t="s">
        <v>182</v>
      </c>
      <c r="D104" s="205" t="s">
        <v>157</v>
      </c>
      <c r="E104" s="206" t="s">
        <v>183</v>
      </c>
      <c r="F104" s="207" t="s">
        <v>184</v>
      </c>
      <c r="G104" s="208" t="s">
        <v>160</v>
      </c>
      <c r="H104" s="209">
        <v>300</v>
      </c>
      <c r="I104" s="210"/>
      <c r="J104" s="211">
        <f>ROUND(I104*H104,2)</f>
        <v>0</v>
      </c>
      <c r="K104" s="207" t="s">
        <v>161</v>
      </c>
      <c r="L104" s="39"/>
      <c r="M104" s="212" t="s">
        <v>1</v>
      </c>
      <c r="N104" s="213" t="s">
        <v>38</v>
      </c>
      <c r="O104" s="7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AR104" s="13" t="s">
        <v>162</v>
      </c>
      <c r="AT104" s="13" t="s">
        <v>157</v>
      </c>
      <c r="AU104" s="13" t="s">
        <v>74</v>
      </c>
      <c r="AY104" s="13" t="s">
        <v>156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3" t="s">
        <v>74</v>
      </c>
      <c r="BK104" s="216">
        <f>ROUND(I104*H104,2)</f>
        <v>0</v>
      </c>
      <c r="BL104" s="13" t="s">
        <v>162</v>
      </c>
      <c r="BM104" s="13" t="s">
        <v>491</v>
      </c>
    </row>
    <row r="105" s="1" customFormat="1">
      <c r="B105" s="34"/>
      <c r="C105" s="35"/>
      <c r="D105" s="217" t="s">
        <v>164</v>
      </c>
      <c r="E105" s="35"/>
      <c r="F105" s="218" t="s">
        <v>184</v>
      </c>
      <c r="G105" s="35"/>
      <c r="H105" s="35"/>
      <c r="I105" s="140"/>
      <c r="J105" s="35"/>
      <c r="K105" s="35"/>
      <c r="L105" s="39"/>
      <c r="M105" s="219"/>
      <c r="N105" s="75"/>
      <c r="O105" s="75"/>
      <c r="P105" s="75"/>
      <c r="Q105" s="75"/>
      <c r="R105" s="75"/>
      <c r="S105" s="75"/>
      <c r="T105" s="76"/>
      <c r="AT105" s="13" t="s">
        <v>164</v>
      </c>
      <c r="AU105" s="13" t="s">
        <v>74</v>
      </c>
    </row>
    <row r="106" s="1" customFormat="1" ht="22.5" customHeight="1">
      <c r="B106" s="34"/>
      <c r="C106" s="205" t="s">
        <v>186</v>
      </c>
      <c r="D106" s="205" t="s">
        <v>157</v>
      </c>
      <c r="E106" s="206" t="s">
        <v>195</v>
      </c>
      <c r="F106" s="207" t="s">
        <v>196</v>
      </c>
      <c r="G106" s="208" t="s">
        <v>197</v>
      </c>
      <c r="H106" s="209">
        <v>2100</v>
      </c>
      <c r="I106" s="210"/>
      <c r="J106" s="211">
        <f>ROUND(I106*H106,2)</f>
        <v>0</v>
      </c>
      <c r="K106" s="207" t="s">
        <v>161</v>
      </c>
      <c r="L106" s="39"/>
      <c r="M106" s="212" t="s">
        <v>1</v>
      </c>
      <c r="N106" s="213" t="s">
        <v>38</v>
      </c>
      <c r="O106" s="7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AR106" s="13" t="s">
        <v>162</v>
      </c>
      <c r="AT106" s="13" t="s">
        <v>157</v>
      </c>
      <c r="AU106" s="13" t="s">
        <v>74</v>
      </c>
      <c r="AY106" s="13" t="s">
        <v>156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3" t="s">
        <v>74</v>
      </c>
      <c r="BK106" s="216">
        <f>ROUND(I106*H106,2)</f>
        <v>0</v>
      </c>
      <c r="BL106" s="13" t="s">
        <v>162</v>
      </c>
      <c r="BM106" s="13" t="s">
        <v>492</v>
      </c>
    </row>
    <row r="107" s="1" customFormat="1">
      <c r="B107" s="34"/>
      <c r="C107" s="35"/>
      <c r="D107" s="217" t="s">
        <v>164</v>
      </c>
      <c r="E107" s="35"/>
      <c r="F107" s="218" t="s">
        <v>196</v>
      </c>
      <c r="G107" s="35"/>
      <c r="H107" s="35"/>
      <c r="I107" s="140"/>
      <c r="J107" s="35"/>
      <c r="K107" s="35"/>
      <c r="L107" s="39"/>
      <c r="M107" s="219"/>
      <c r="N107" s="75"/>
      <c r="O107" s="75"/>
      <c r="P107" s="75"/>
      <c r="Q107" s="75"/>
      <c r="R107" s="75"/>
      <c r="S107" s="75"/>
      <c r="T107" s="76"/>
      <c r="AT107" s="13" t="s">
        <v>164</v>
      </c>
      <c r="AU107" s="13" t="s">
        <v>74</v>
      </c>
    </row>
    <row r="108" s="1" customFormat="1" ht="22.5" customHeight="1">
      <c r="B108" s="34"/>
      <c r="C108" s="205" t="s">
        <v>190</v>
      </c>
      <c r="D108" s="205" t="s">
        <v>157</v>
      </c>
      <c r="E108" s="206" t="s">
        <v>200</v>
      </c>
      <c r="F108" s="207" t="s">
        <v>201</v>
      </c>
      <c r="G108" s="208" t="s">
        <v>160</v>
      </c>
      <c r="H108" s="209">
        <v>6</v>
      </c>
      <c r="I108" s="210"/>
      <c r="J108" s="211">
        <f>ROUND(I108*H108,2)</f>
        <v>0</v>
      </c>
      <c r="K108" s="207" t="s">
        <v>161</v>
      </c>
      <c r="L108" s="39"/>
      <c r="M108" s="212" t="s">
        <v>1</v>
      </c>
      <c r="N108" s="213" t="s">
        <v>38</v>
      </c>
      <c r="O108" s="7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AR108" s="13" t="s">
        <v>162</v>
      </c>
      <c r="AT108" s="13" t="s">
        <v>157</v>
      </c>
      <c r="AU108" s="13" t="s">
        <v>74</v>
      </c>
      <c r="AY108" s="13" t="s">
        <v>156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3" t="s">
        <v>74</v>
      </c>
      <c r="BK108" s="216">
        <f>ROUND(I108*H108,2)</f>
        <v>0</v>
      </c>
      <c r="BL108" s="13" t="s">
        <v>162</v>
      </c>
      <c r="BM108" s="13" t="s">
        <v>493</v>
      </c>
    </row>
    <row r="109" s="1" customFormat="1">
      <c r="B109" s="34"/>
      <c r="C109" s="35"/>
      <c r="D109" s="217" t="s">
        <v>164</v>
      </c>
      <c r="E109" s="35"/>
      <c r="F109" s="218" t="s">
        <v>201</v>
      </c>
      <c r="G109" s="35"/>
      <c r="H109" s="35"/>
      <c r="I109" s="140"/>
      <c r="J109" s="35"/>
      <c r="K109" s="35"/>
      <c r="L109" s="39"/>
      <c r="M109" s="219"/>
      <c r="N109" s="75"/>
      <c r="O109" s="75"/>
      <c r="P109" s="75"/>
      <c r="Q109" s="75"/>
      <c r="R109" s="75"/>
      <c r="S109" s="75"/>
      <c r="T109" s="76"/>
      <c r="AT109" s="13" t="s">
        <v>164</v>
      </c>
      <c r="AU109" s="13" t="s">
        <v>74</v>
      </c>
    </row>
    <row r="110" s="1" customFormat="1" ht="22.5" customHeight="1">
      <c r="B110" s="34"/>
      <c r="C110" s="205" t="s">
        <v>194</v>
      </c>
      <c r="D110" s="205" t="s">
        <v>157</v>
      </c>
      <c r="E110" s="206" t="s">
        <v>204</v>
      </c>
      <c r="F110" s="207" t="s">
        <v>205</v>
      </c>
      <c r="G110" s="208" t="s">
        <v>160</v>
      </c>
      <c r="H110" s="209">
        <v>6</v>
      </c>
      <c r="I110" s="210"/>
      <c r="J110" s="211">
        <f>ROUND(I110*H110,2)</f>
        <v>0</v>
      </c>
      <c r="K110" s="207" t="s">
        <v>161</v>
      </c>
      <c r="L110" s="39"/>
      <c r="M110" s="212" t="s">
        <v>1</v>
      </c>
      <c r="N110" s="213" t="s">
        <v>38</v>
      </c>
      <c r="O110" s="7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AR110" s="13" t="s">
        <v>162</v>
      </c>
      <c r="AT110" s="13" t="s">
        <v>157</v>
      </c>
      <c r="AU110" s="13" t="s">
        <v>74</v>
      </c>
      <c r="AY110" s="13" t="s">
        <v>156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3" t="s">
        <v>74</v>
      </c>
      <c r="BK110" s="216">
        <f>ROUND(I110*H110,2)</f>
        <v>0</v>
      </c>
      <c r="BL110" s="13" t="s">
        <v>162</v>
      </c>
      <c r="BM110" s="13" t="s">
        <v>494</v>
      </c>
    </row>
    <row r="111" s="1" customFormat="1">
      <c r="B111" s="34"/>
      <c r="C111" s="35"/>
      <c r="D111" s="217" t="s">
        <v>164</v>
      </c>
      <c r="E111" s="35"/>
      <c r="F111" s="218" t="s">
        <v>205</v>
      </c>
      <c r="G111" s="35"/>
      <c r="H111" s="35"/>
      <c r="I111" s="140"/>
      <c r="J111" s="35"/>
      <c r="K111" s="35"/>
      <c r="L111" s="39"/>
      <c r="M111" s="219"/>
      <c r="N111" s="75"/>
      <c r="O111" s="75"/>
      <c r="P111" s="75"/>
      <c r="Q111" s="75"/>
      <c r="R111" s="75"/>
      <c r="S111" s="75"/>
      <c r="T111" s="76"/>
      <c r="AT111" s="13" t="s">
        <v>164</v>
      </c>
      <c r="AU111" s="13" t="s">
        <v>74</v>
      </c>
    </row>
    <row r="112" s="1" customFormat="1" ht="22.5" customHeight="1">
      <c r="B112" s="34"/>
      <c r="C112" s="205" t="s">
        <v>199</v>
      </c>
      <c r="D112" s="205" t="s">
        <v>157</v>
      </c>
      <c r="E112" s="206" t="s">
        <v>208</v>
      </c>
      <c r="F112" s="207" t="s">
        <v>209</v>
      </c>
      <c r="G112" s="208" t="s">
        <v>160</v>
      </c>
      <c r="H112" s="209">
        <v>6</v>
      </c>
      <c r="I112" s="210"/>
      <c r="J112" s="211">
        <f>ROUND(I112*H112,2)</f>
        <v>0</v>
      </c>
      <c r="K112" s="207" t="s">
        <v>161</v>
      </c>
      <c r="L112" s="39"/>
      <c r="M112" s="212" t="s">
        <v>1</v>
      </c>
      <c r="N112" s="213" t="s">
        <v>38</v>
      </c>
      <c r="O112" s="7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AR112" s="13" t="s">
        <v>162</v>
      </c>
      <c r="AT112" s="13" t="s">
        <v>157</v>
      </c>
      <c r="AU112" s="13" t="s">
        <v>74</v>
      </c>
      <c r="AY112" s="13" t="s">
        <v>156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3" t="s">
        <v>74</v>
      </c>
      <c r="BK112" s="216">
        <f>ROUND(I112*H112,2)</f>
        <v>0</v>
      </c>
      <c r="BL112" s="13" t="s">
        <v>162</v>
      </c>
      <c r="BM112" s="13" t="s">
        <v>495</v>
      </c>
    </row>
    <row r="113" s="1" customFormat="1">
      <c r="B113" s="34"/>
      <c r="C113" s="35"/>
      <c r="D113" s="217" t="s">
        <v>164</v>
      </c>
      <c r="E113" s="35"/>
      <c r="F113" s="218" t="s">
        <v>209</v>
      </c>
      <c r="G113" s="35"/>
      <c r="H113" s="35"/>
      <c r="I113" s="140"/>
      <c r="J113" s="35"/>
      <c r="K113" s="35"/>
      <c r="L113" s="39"/>
      <c r="M113" s="219"/>
      <c r="N113" s="75"/>
      <c r="O113" s="75"/>
      <c r="P113" s="75"/>
      <c r="Q113" s="75"/>
      <c r="R113" s="75"/>
      <c r="S113" s="75"/>
      <c r="T113" s="76"/>
      <c r="AT113" s="13" t="s">
        <v>164</v>
      </c>
      <c r="AU113" s="13" t="s">
        <v>74</v>
      </c>
    </row>
    <row r="114" s="1" customFormat="1" ht="22.5" customHeight="1">
      <c r="B114" s="34"/>
      <c r="C114" s="205" t="s">
        <v>203</v>
      </c>
      <c r="D114" s="205" t="s">
        <v>157</v>
      </c>
      <c r="E114" s="206" t="s">
        <v>212</v>
      </c>
      <c r="F114" s="207" t="s">
        <v>213</v>
      </c>
      <c r="G114" s="208" t="s">
        <v>214</v>
      </c>
      <c r="H114" s="209">
        <v>2.1000000000000001</v>
      </c>
      <c r="I114" s="210"/>
      <c r="J114" s="211">
        <f>ROUND(I114*H114,2)</f>
        <v>0</v>
      </c>
      <c r="K114" s="207" t="s">
        <v>161</v>
      </c>
      <c r="L114" s="39"/>
      <c r="M114" s="212" t="s">
        <v>1</v>
      </c>
      <c r="N114" s="213" t="s">
        <v>38</v>
      </c>
      <c r="O114" s="7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AR114" s="13" t="s">
        <v>162</v>
      </c>
      <c r="AT114" s="13" t="s">
        <v>157</v>
      </c>
      <c r="AU114" s="13" t="s">
        <v>74</v>
      </c>
      <c r="AY114" s="13" t="s">
        <v>156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3" t="s">
        <v>74</v>
      </c>
      <c r="BK114" s="216">
        <f>ROUND(I114*H114,2)</f>
        <v>0</v>
      </c>
      <c r="BL114" s="13" t="s">
        <v>162</v>
      </c>
      <c r="BM114" s="13" t="s">
        <v>496</v>
      </c>
    </row>
    <row r="115" s="1" customFormat="1">
      <c r="B115" s="34"/>
      <c r="C115" s="35"/>
      <c r="D115" s="217" t="s">
        <v>164</v>
      </c>
      <c r="E115" s="35"/>
      <c r="F115" s="218" t="s">
        <v>216</v>
      </c>
      <c r="G115" s="35"/>
      <c r="H115" s="35"/>
      <c r="I115" s="140"/>
      <c r="J115" s="35"/>
      <c r="K115" s="35"/>
      <c r="L115" s="39"/>
      <c r="M115" s="219"/>
      <c r="N115" s="75"/>
      <c r="O115" s="75"/>
      <c r="P115" s="75"/>
      <c r="Q115" s="75"/>
      <c r="R115" s="75"/>
      <c r="S115" s="75"/>
      <c r="T115" s="76"/>
      <c r="AT115" s="13" t="s">
        <v>164</v>
      </c>
      <c r="AU115" s="13" t="s">
        <v>74</v>
      </c>
    </row>
    <row r="116" s="1" customFormat="1" ht="22.5" customHeight="1">
      <c r="B116" s="34"/>
      <c r="C116" s="205" t="s">
        <v>207</v>
      </c>
      <c r="D116" s="205" t="s">
        <v>157</v>
      </c>
      <c r="E116" s="206" t="s">
        <v>218</v>
      </c>
      <c r="F116" s="207" t="s">
        <v>219</v>
      </c>
      <c r="G116" s="208" t="s">
        <v>214</v>
      </c>
      <c r="H116" s="209">
        <v>2.1000000000000001</v>
      </c>
      <c r="I116" s="210"/>
      <c r="J116" s="211">
        <f>ROUND(I116*H116,2)</f>
        <v>0</v>
      </c>
      <c r="K116" s="207" t="s">
        <v>161</v>
      </c>
      <c r="L116" s="39"/>
      <c r="M116" s="212" t="s">
        <v>1</v>
      </c>
      <c r="N116" s="213" t="s">
        <v>38</v>
      </c>
      <c r="O116" s="7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AR116" s="13" t="s">
        <v>162</v>
      </c>
      <c r="AT116" s="13" t="s">
        <v>157</v>
      </c>
      <c r="AU116" s="13" t="s">
        <v>74</v>
      </c>
      <c r="AY116" s="13" t="s">
        <v>156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3" t="s">
        <v>74</v>
      </c>
      <c r="BK116" s="216">
        <f>ROUND(I116*H116,2)</f>
        <v>0</v>
      </c>
      <c r="BL116" s="13" t="s">
        <v>162</v>
      </c>
      <c r="BM116" s="13" t="s">
        <v>497</v>
      </c>
    </row>
    <row r="117" s="1" customFormat="1">
      <c r="B117" s="34"/>
      <c r="C117" s="35"/>
      <c r="D117" s="217" t="s">
        <v>164</v>
      </c>
      <c r="E117" s="35"/>
      <c r="F117" s="218" t="s">
        <v>221</v>
      </c>
      <c r="G117" s="35"/>
      <c r="H117" s="35"/>
      <c r="I117" s="140"/>
      <c r="J117" s="35"/>
      <c r="K117" s="35"/>
      <c r="L117" s="39"/>
      <c r="M117" s="219"/>
      <c r="N117" s="75"/>
      <c r="O117" s="75"/>
      <c r="P117" s="75"/>
      <c r="Q117" s="75"/>
      <c r="R117" s="75"/>
      <c r="S117" s="75"/>
      <c r="T117" s="76"/>
      <c r="AT117" s="13" t="s">
        <v>164</v>
      </c>
      <c r="AU117" s="13" t="s">
        <v>74</v>
      </c>
    </row>
    <row r="118" s="1" customFormat="1" ht="22.5" customHeight="1">
      <c r="B118" s="34"/>
      <c r="C118" s="205" t="s">
        <v>211</v>
      </c>
      <c r="D118" s="205" t="s">
        <v>157</v>
      </c>
      <c r="E118" s="206" t="s">
        <v>273</v>
      </c>
      <c r="F118" s="207" t="s">
        <v>274</v>
      </c>
      <c r="G118" s="208" t="s">
        <v>160</v>
      </c>
      <c r="H118" s="209">
        <v>7</v>
      </c>
      <c r="I118" s="210"/>
      <c r="J118" s="211">
        <f>ROUND(I118*H118,2)</f>
        <v>0</v>
      </c>
      <c r="K118" s="207" t="s">
        <v>161</v>
      </c>
      <c r="L118" s="39"/>
      <c r="M118" s="212" t="s">
        <v>1</v>
      </c>
      <c r="N118" s="213" t="s">
        <v>38</v>
      </c>
      <c r="O118" s="7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AR118" s="13" t="s">
        <v>162</v>
      </c>
      <c r="AT118" s="13" t="s">
        <v>157</v>
      </c>
      <c r="AU118" s="13" t="s">
        <v>74</v>
      </c>
      <c r="AY118" s="13" t="s">
        <v>156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3" t="s">
        <v>74</v>
      </c>
      <c r="BK118" s="216">
        <f>ROUND(I118*H118,2)</f>
        <v>0</v>
      </c>
      <c r="BL118" s="13" t="s">
        <v>162</v>
      </c>
      <c r="BM118" s="13" t="s">
        <v>498</v>
      </c>
    </row>
    <row r="119" s="1" customFormat="1">
      <c r="B119" s="34"/>
      <c r="C119" s="35"/>
      <c r="D119" s="217" t="s">
        <v>164</v>
      </c>
      <c r="E119" s="35"/>
      <c r="F119" s="218" t="s">
        <v>276</v>
      </c>
      <c r="G119" s="35"/>
      <c r="H119" s="35"/>
      <c r="I119" s="140"/>
      <c r="J119" s="35"/>
      <c r="K119" s="35"/>
      <c r="L119" s="39"/>
      <c r="M119" s="219"/>
      <c r="N119" s="75"/>
      <c r="O119" s="75"/>
      <c r="P119" s="75"/>
      <c r="Q119" s="75"/>
      <c r="R119" s="75"/>
      <c r="S119" s="75"/>
      <c r="T119" s="76"/>
      <c r="AT119" s="13" t="s">
        <v>164</v>
      </c>
      <c r="AU119" s="13" t="s">
        <v>74</v>
      </c>
    </row>
    <row r="120" s="1" customFormat="1" ht="22.5" customHeight="1">
      <c r="B120" s="34"/>
      <c r="C120" s="205" t="s">
        <v>217</v>
      </c>
      <c r="D120" s="205" t="s">
        <v>157</v>
      </c>
      <c r="E120" s="206" t="s">
        <v>278</v>
      </c>
      <c r="F120" s="207" t="s">
        <v>279</v>
      </c>
      <c r="G120" s="208" t="s">
        <v>280</v>
      </c>
      <c r="H120" s="209">
        <v>87</v>
      </c>
      <c r="I120" s="210"/>
      <c r="J120" s="211">
        <f>ROUND(I120*H120,2)</f>
        <v>0</v>
      </c>
      <c r="K120" s="207" t="s">
        <v>161</v>
      </c>
      <c r="L120" s="39"/>
      <c r="M120" s="212" t="s">
        <v>1</v>
      </c>
      <c r="N120" s="213" t="s">
        <v>38</v>
      </c>
      <c r="O120" s="7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AR120" s="13" t="s">
        <v>162</v>
      </c>
      <c r="AT120" s="13" t="s">
        <v>157</v>
      </c>
      <c r="AU120" s="13" t="s">
        <v>74</v>
      </c>
      <c r="AY120" s="13" t="s">
        <v>156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3" t="s">
        <v>74</v>
      </c>
      <c r="BK120" s="216">
        <f>ROUND(I120*H120,2)</f>
        <v>0</v>
      </c>
      <c r="BL120" s="13" t="s">
        <v>162</v>
      </c>
      <c r="BM120" s="13" t="s">
        <v>499</v>
      </c>
    </row>
    <row r="121" s="1" customFormat="1">
      <c r="B121" s="34"/>
      <c r="C121" s="35"/>
      <c r="D121" s="217" t="s">
        <v>164</v>
      </c>
      <c r="E121" s="35"/>
      <c r="F121" s="218" t="s">
        <v>282</v>
      </c>
      <c r="G121" s="35"/>
      <c r="H121" s="35"/>
      <c r="I121" s="140"/>
      <c r="J121" s="35"/>
      <c r="K121" s="35"/>
      <c r="L121" s="39"/>
      <c r="M121" s="219"/>
      <c r="N121" s="75"/>
      <c r="O121" s="75"/>
      <c r="P121" s="75"/>
      <c r="Q121" s="75"/>
      <c r="R121" s="75"/>
      <c r="S121" s="75"/>
      <c r="T121" s="76"/>
      <c r="AT121" s="13" t="s">
        <v>164</v>
      </c>
      <c r="AU121" s="13" t="s">
        <v>74</v>
      </c>
    </row>
    <row r="122" s="1" customFormat="1" ht="22.5" customHeight="1">
      <c r="B122" s="34"/>
      <c r="C122" s="205" t="s">
        <v>8</v>
      </c>
      <c r="D122" s="205" t="s">
        <v>157</v>
      </c>
      <c r="E122" s="206" t="s">
        <v>299</v>
      </c>
      <c r="F122" s="207" t="s">
        <v>300</v>
      </c>
      <c r="G122" s="208" t="s">
        <v>160</v>
      </c>
      <c r="H122" s="209">
        <v>14</v>
      </c>
      <c r="I122" s="210"/>
      <c r="J122" s="211">
        <f>ROUND(I122*H122,2)</f>
        <v>0</v>
      </c>
      <c r="K122" s="207" t="s">
        <v>161</v>
      </c>
      <c r="L122" s="39"/>
      <c r="M122" s="212" t="s">
        <v>1</v>
      </c>
      <c r="N122" s="213" t="s">
        <v>38</v>
      </c>
      <c r="O122" s="7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AR122" s="13" t="s">
        <v>162</v>
      </c>
      <c r="AT122" s="13" t="s">
        <v>157</v>
      </c>
      <c r="AU122" s="13" t="s">
        <v>74</v>
      </c>
      <c r="AY122" s="13" t="s">
        <v>156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3" t="s">
        <v>74</v>
      </c>
      <c r="BK122" s="216">
        <f>ROUND(I122*H122,2)</f>
        <v>0</v>
      </c>
      <c r="BL122" s="13" t="s">
        <v>162</v>
      </c>
      <c r="BM122" s="13" t="s">
        <v>500</v>
      </c>
    </row>
    <row r="123" s="1" customFormat="1">
      <c r="B123" s="34"/>
      <c r="C123" s="35"/>
      <c r="D123" s="217" t="s">
        <v>164</v>
      </c>
      <c r="E123" s="35"/>
      <c r="F123" s="218" t="s">
        <v>302</v>
      </c>
      <c r="G123" s="35"/>
      <c r="H123" s="35"/>
      <c r="I123" s="140"/>
      <c r="J123" s="35"/>
      <c r="K123" s="35"/>
      <c r="L123" s="39"/>
      <c r="M123" s="219"/>
      <c r="N123" s="75"/>
      <c r="O123" s="75"/>
      <c r="P123" s="75"/>
      <c r="Q123" s="75"/>
      <c r="R123" s="75"/>
      <c r="S123" s="75"/>
      <c r="T123" s="76"/>
      <c r="AT123" s="13" t="s">
        <v>164</v>
      </c>
      <c r="AU123" s="13" t="s">
        <v>74</v>
      </c>
    </row>
    <row r="124" s="1" customFormat="1" ht="22.5" customHeight="1">
      <c r="B124" s="34"/>
      <c r="C124" s="205" t="s">
        <v>225</v>
      </c>
      <c r="D124" s="205" t="s">
        <v>157</v>
      </c>
      <c r="E124" s="206" t="s">
        <v>319</v>
      </c>
      <c r="F124" s="207" t="s">
        <v>320</v>
      </c>
      <c r="G124" s="208" t="s">
        <v>160</v>
      </c>
      <c r="H124" s="209">
        <v>300</v>
      </c>
      <c r="I124" s="210"/>
      <c r="J124" s="211">
        <f>ROUND(I124*H124,2)</f>
        <v>0</v>
      </c>
      <c r="K124" s="207" t="s">
        <v>161</v>
      </c>
      <c r="L124" s="39"/>
      <c r="M124" s="212" t="s">
        <v>1</v>
      </c>
      <c r="N124" s="213" t="s">
        <v>38</v>
      </c>
      <c r="O124" s="7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AR124" s="13" t="s">
        <v>162</v>
      </c>
      <c r="AT124" s="13" t="s">
        <v>157</v>
      </c>
      <c r="AU124" s="13" t="s">
        <v>74</v>
      </c>
      <c r="AY124" s="13" t="s">
        <v>156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3" t="s">
        <v>74</v>
      </c>
      <c r="BK124" s="216">
        <f>ROUND(I124*H124,2)</f>
        <v>0</v>
      </c>
      <c r="BL124" s="13" t="s">
        <v>162</v>
      </c>
      <c r="BM124" s="13" t="s">
        <v>501</v>
      </c>
    </row>
    <row r="125" s="1" customFormat="1">
      <c r="B125" s="34"/>
      <c r="C125" s="35"/>
      <c r="D125" s="217" t="s">
        <v>164</v>
      </c>
      <c r="E125" s="35"/>
      <c r="F125" s="218" t="s">
        <v>322</v>
      </c>
      <c r="G125" s="35"/>
      <c r="H125" s="35"/>
      <c r="I125" s="140"/>
      <c r="J125" s="35"/>
      <c r="K125" s="35"/>
      <c r="L125" s="39"/>
      <c r="M125" s="219"/>
      <c r="N125" s="75"/>
      <c r="O125" s="75"/>
      <c r="P125" s="75"/>
      <c r="Q125" s="75"/>
      <c r="R125" s="75"/>
      <c r="S125" s="75"/>
      <c r="T125" s="76"/>
      <c r="AT125" s="13" t="s">
        <v>164</v>
      </c>
      <c r="AU125" s="13" t="s">
        <v>74</v>
      </c>
    </row>
    <row r="126" s="1" customFormat="1" ht="22.5" customHeight="1">
      <c r="B126" s="34"/>
      <c r="C126" s="220" t="s">
        <v>229</v>
      </c>
      <c r="D126" s="220" t="s">
        <v>344</v>
      </c>
      <c r="E126" s="221" t="s">
        <v>502</v>
      </c>
      <c r="F126" s="222" t="s">
        <v>503</v>
      </c>
      <c r="G126" s="223" t="s">
        <v>197</v>
      </c>
      <c r="H126" s="224">
        <v>265</v>
      </c>
      <c r="I126" s="225"/>
      <c r="J126" s="226">
        <f>ROUND(I126*H126,2)</f>
        <v>0</v>
      </c>
      <c r="K126" s="222" t="s">
        <v>161</v>
      </c>
      <c r="L126" s="227"/>
      <c r="M126" s="228" t="s">
        <v>1</v>
      </c>
      <c r="N126" s="229" t="s">
        <v>38</v>
      </c>
      <c r="O126" s="7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AR126" s="13" t="s">
        <v>347</v>
      </c>
      <c r="AT126" s="13" t="s">
        <v>344</v>
      </c>
      <c r="AU126" s="13" t="s">
        <v>74</v>
      </c>
      <c r="AY126" s="13" t="s">
        <v>156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3" t="s">
        <v>74</v>
      </c>
      <c r="BK126" s="216">
        <f>ROUND(I126*H126,2)</f>
        <v>0</v>
      </c>
      <c r="BL126" s="13" t="s">
        <v>347</v>
      </c>
      <c r="BM126" s="13" t="s">
        <v>504</v>
      </c>
    </row>
    <row r="127" s="1" customFormat="1">
      <c r="B127" s="34"/>
      <c r="C127" s="35"/>
      <c r="D127" s="217" t="s">
        <v>164</v>
      </c>
      <c r="E127" s="35"/>
      <c r="F127" s="218" t="s">
        <v>503</v>
      </c>
      <c r="G127" s="35"/>
      <c r="H127" s="35"/>
      <c r="I127" s="140"/>
      <c r="J127" s="35"/>
      <c r="K127" s="35"/>
      <c r="L127" s="39"/>
      <c r="M127" s="219"/>
      <c r="N127" s="75"/>
      <c r="O127" s="75"/>
      <c r="P127" s="75"/>
      <c r="Q127" s="75"/>
      <c r="R127" s="75"/>
      <c r="S127" s="75"/>
      <c r="T127" s="76"/>
      <c r="AT127" s="13" t="s">
        <v>164</v>
      </c>
      <c r="AU127" s="13" t="s">
        <v>74</v>
      </c>
    </row>
    <row r="128" s="1" customFormat="1" ht="22.5" customHeight="1">
      <c r="B128" s="34"/>
      <c r="C128" s="220" t="s">
        <v>233</v>
      </c>
      <c r="D128" s="220" t="s">
        <v>344</v>
      </c>
      <c r="E128" s="221" t="s">
        <v>505</v>
      </c>
      <c r="F128" s="222" t="s">
        <v>506</v>
      </c>
      <c r="G128" s="223" t="s">
        <v>160</v>
      </c>
      <c r="H128" s="224">
        <v>15</v>
      </c>
      <c r="I128" s="225"/>
      <c r="J128" s="226">
        <f>ROUND(I128*H128,2)</f>
        <v>0</v>
      </c>
      <c r="K128" s="222" t="s">
        <v>161</v>
      </c>
      <c r="L128" s="227"/>
      <c r="M128" s="228" t="s">
        <v>1</v>
      </c>
      <c r="N128" s="229" t="s">
        <v>38</v>
      </c>
      <c r="O128" s="7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AR128" s="13" t="s">
        <v>347</v>
      </c>
      <c r="AT128" s="13" t="s">
        <v>344</v>
      </c>
      <c r="AU128" s="13" t="s">
        <v>74</v>
      </c>
      <c r="AY128" s="13" t="s">
        <v>156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3" t="s">
        <v>74</v>
      </c>
      <c r="BK128" s="216">
        <f>ROUND(I128*H128,2)</f>
        <v>0</v>
      </c>
      <c r="BL128" s="13" t="s">
        <v>347</v>
      </c>
      <c r="BM128" s="13" t="s">
        <v>507</v>
      </c>
    </row>
    <row r="129" s="1" customFormat="1">
      <c r="B129" s="34"/>
      <c r="C129" s="35"/>
      <c r="D129" s="217" t="s">
        <v>164</v>
      </c>
      <c r="E129" s="35"/>
      <c r="F129" s="218" t="s">
        <v>506</v>
      </c>
      <c r="G129" s="35"/>
      <c r="H129" s="35"/>
      <c r="I129" s="140"/>
      <c r="J129" s="35"/>
      <c r="K129" s="35"/>
      <c r="L129" s="39"/>
      <c r="M129" s="219"/>
      <c r="N129" s="75"/>
      <c r="O129" s="75"/>
      <c r="P129" s="75"/>
      <c r="Q129" s="75"/>
      <c r="R129" s="75"/>
      <c r="S129" s="75"/>
      <c r="T129" s="76"/>
      <c r="AT129" s="13" t="s">
        <v>164</v>
      </c>
      <c r="AU129" s="13" t="s">
        <v>74</v>
      </c>
    </row>
    <row r="130" s="1" customFormat="1" ht="22.5" customHeight="1">
      <c r="B130" s="34"/>
      <c r="C130" s="220" t="s">
        <v>237</v>
      </c>
      <c r="D130" s="220" t="s">
        <v>344</v>
      </c>
      <c r="E130" s="221" t="s">
        <v>508</v>
      </c>
      <c r="F130" s="222" t="s">
        <v>509</v>
      </c>
      <c r="G130" s="223" t="s">
        <v>160</v>
      </c>
      <c r="H130" s="224">
        <v>8</v>
      </c>
      <c r="I130" s="225"/>
      <c r="J130" s="226">
        <f>ROUND(I130*H130,2)</f>
        <v>0</v>
      </c>
      <c r="K130" s="222" t="s">
        <v>161</v>
      </c>
      <c r="L130" s="227"/>
      <c r="M130" s="228" t="s">
        <v>1</v>
      </c>
      <c r="N130" s="229" t="s">
        <v>38</v>
      </c>
      <c r="O130" s="7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AR130" s="13" t="s">
        <v>347</v>
      </c>
      <c r="AT130" s="13" t="s">
        <v>344</v>
      </c>
      <c r="AU130" s="13" t="s">
        <v>74</v>
      </c>
      <c r="AY130" s="13" t="s">
        <v>156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3" t="s">
        <v>74</v>
      </c>
      <c r="BK130" s="216">
        <f>ROUND(I130*H130,2)</f>
        <v>0</v>
      </c>
      <c r="BL130" s="13" t="s">
        <v>347</v>
      </c>
      <c r="BM130" s="13" t="s">
        <v>510</v>
      </c>
    </row>
    <row r="131" s="1" customFormat="1">
      <c r="B131" s="34"/>
      <c r="C131" s="35"/>
      <c r="D131" s="217" t="s">
        <v>164</v>
      </c>
      <c r="E131" s="35"/>
      <c r="F131" s="218" t="s">
        <v>509</v>
      </c>
      <c r="G131" s="35"/>
      <c r="H131" s="35"/>
      <c r="I131" s="140"/>
      <c r="J131" s="35"/>
      <c r="K131" s="35"/>
      <c r="L131" s="39"/>
      <c r="M131" s="219"/>
      <c r="N131" s="75"/>
      <c r="O131" s="75"/>
      <c r="P131" s="75"/>
      <c r="Q131" s="75"/>
      <c r="R131" s="75"/>
      <c r="S131" s="75"/>
      <c r="T131" s="76"/>
      <c r="AT131" s="13" t="s">
        <v>164</v>
      </c>
      <c r="AU131" s="13" t="s">
        <v>74</v>
      </c>
    </row>
    <row r="132" s="1" customFormat="1" ht="22.5" customHeight="1">
      <c r="B132" s="34"/>
      <c r="C132" s="220" t="s">
        <v>241</v>
      </c>
      <c r="D132" s="220" t="s">
        <v>344</v>
      </c>
      <c r="E132" s="221" t="s">
        <v>511</v>
      </c>
      <c r="F132" s="222" t="s">
        <v>512</v>
      </c>
      <c r="G132" s="223" t="s">
        <v>160</v>
      </c>
      <c r="H132" s="224">
        <v>4</v>
      </c>
      <c r="I132" s="225"/>
      <c r="J132" s="226">
        <f>ROUND(I132*H132,2)</f>
        <v>0</v>
      </c>
      <c r="K132" s="222" t="s">
        <v>161</v>
      </c>
      <c r="L132" s="227"/>
      <c r="M132" s="228" t="s">
        <v>1</v>
      </c>
      <c r="N132" s="229" t="s">
        <v>38</v>
      </c>
      <c r="O132" s="7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AR132" s="13" t="s">
        <v>347</v>
      </c>
      <c r="AT132" s="13" t="s">
        <v>344</v>
      </c>
      <c r="AU132" s="13" t="s">
        <v>74</v>
      </c>
      <c r="AY132" s="13" t="s">
        <v>156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3" t="s">
        <v>74</v>
      </c>
      <c r="BK132" s="216">
        <f>ROUND(I132*H132,2)</f>
        <v>0</v>
      </c>
      <c r="BL132" s="13" t="s">
        <v>347</v>
      </c>
      <c r="BM132" s="13" t="s">
        <v>513</v>
      </c>
    </row>
    <row r="133" s="1" customFormat="1">
      <c r="B133" s="34"/>
      <c r="C133" s="35"/>
      <c r="D133" s="217" t="s">
        <v>164</v>
      </c>
      <c r="E133" s="35"/>
      <c r="F133" s="218" t="s">
        <v>512</v>
      </c>
      <c r="G133" s="35"/>
      <c r="H133" s="35"/>
      <c r="I133" s="140"/>
      <c r="J133" s="35"/>
      <c r="K133" s="35"/>
      <c r="L133" s="39"/>
      <c r="M133" s="219"/>
      <c r="N133" s="75"/>
      <c r="O133" s="75"/>
      <c r="P133" s="75"/>
      <c r="Q133" s="75"/>
      <c r="R133" s="75"/>
      <c r="S133" s="75"/>
      <c r="T133" s="76"/>
      <c r="AT133" s="13" t="s">
        <v>164</v>
      </c>
      <c r="AU133" s="13" t="s">
        <v>74</v>
      </c>
    </row>
    <row r="134" s="1" customFormat="1" ht="22.5" customHeight="1">
      <c r="B134" s="34"/>
      <c r="C134" s="220" t="s">
        <v>7</v>
      </c>
      <c r="D134" s="220" t="s">
        <v>344</v>
      </c>
      <c r="E134" s="221" t="s">
        <v>514</v>
      </c>
      <c r="F134" s="222" t="s">
        <v>515</v>
      </c>
      <c r="G134" s="223" t="s">
        <v>160</v>
      </c>
      <c r="H134" s="224">
        <v>1</v>
      </c>
      <c r="I134" s="225"/>
      <c r="J134" s="226">
        <f>ROUND(I134*H134,2)</f>
        <v>0</v>
      </c>
      <c r="K134" s="222" t="s">
        <v>161</v>
      </c>
      <c r="L134" s="227"/>
      <c r="M134" s="228" t="s">
        <v>1</v>
      </c>
      <c r="N134" s="229" t="s">
        <v>38</v>
      </c>
      <c r="O134" s="7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AR134" s="13" t="s">
        <v>347</v>
      </c>
      <c r="AT134" s="13" t="s">
        <v>344</v>
      </c>
      <c r="AU134" s="13" t="s">
        <v>74</v>
      </c>
      <c r="AY134" s="13" t="s">
        <v>156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3" t="s">
        <v>74</v>
      </c>
      <c r="BK134" s="216">
        <f>ROUND(I134*H134,2)</f>
        <v>0</v>
      </c>
      <c r="BL134" s="13" t="s">
        <v>347</v>
      </c>
      <c r="BM134" s="13" t="s">
        <v>516</v>
      </c>
    </row>
    <row r="135" s="1" customFormat="1">
      <c r="B135" s="34"/>
      <c r="C135" s="35"/>
      <c r="D135" s="217" t="s">
        <v>164</v>
      </c>
      <c r="E135" s="35"/>
      <c r="F135" s="218" t="s">
        <v>515</v>
      </c>
      <c r="G135" s="35"/>
      <c r="H135" s="35"/>
      <c r="I135" s="140"/>
      <c r="J135" s="35"/>
      <c r="K135" s="35"/>
      <c r="L135" s="39"/>
      <c r="M135" s="219"/>
      <c r="N135" s="75"/>
      <c r="O135" s="75"/>
      <c r="P135" s="75"/>
      <c r="Q135" s="75"/>
      <c r="R135" s="75"/>
      <c r="S135" s="75"/>
      <c r="T135" s="76"/>
      <c r="AT135" s="13" t="s">
        <v>164</v>
      </c>
      <c r="AU135" s="13" t="s">
        <v>74</v>
      </c>
    </row>
    <row r="136" s="1" customFormat="1" ht="22.5" customHeight="1">
      <c r="B136" s="34"/>
      <c r="C136" s="220" t="s">
        <v>248</v>
      </c>
      <c r="D136" s="220" t="s">
        <v>344</v>
      </c>
      <c r="E136" s="221" t="s">
        <v>517</v>
      </c>
      <c r="F136" s="222" t="s">
        <v>518</v>
      </c>
      <c r="G136" s="223" t="s">
        <v>160</v>
      </c>
      <c r="H136" s="224">
        <v>1</v>
      </c>
      <c r="I136" s="225"/>
      <c r="J136" s="226">
        <f>ROUND(I136*H136,2)</f>
        <v>0</v>
      </c>
      <c r="K136" s="222" t="s">
        <v>161</v>
      </c>
      <c r="L136" s="227"/>
      <c r="M136" s="228" t="s">
        <v>1</v>
      </c>
      <c r="N136" s="229" t="s">
        <v>38</v>
      </c>
      <c r="O136" s="7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AR136" s="13" t="s">
        <v>347</v>
      </c>
      <c r="AT136" s="13" t="s">
        <v>344</v>
      </c>
      <c r="AU136" s="13" t="s">
        <v>74</v>
      </c>
      <c r="AY136" s="13" t="s">
        <v>156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3" t="s">
        <v>74</v>
      </c>
      <c r="BK136" s="216">
        <f>ROUND(I136*H136,2)</f>
        <v>0</v>
      </c>
      <c r="BL136" s="13" t="s">
        <v>347</v>
      </c>
      <c r="BM136" s="13" t="s">
        <v>519</v>
      </c>
    </row>
    <row r="137" s="1" customFormat="1">
      <c r="B137" s="34"/>
      <c r="C137" s="35"/>
      <c r="D137" s="217" t="s">
        <v>164</v>
      </c>
      <c r="E137" s="35"/>
      <c r="F137" s="218" t="s">
        <v>518</v>
      </c>
      <c r="G137" s="35"/>
      <c r="H137" s="35"/>
      <c r="I137" s="140"/>
      <c r="J137" s="35"/>
      <c r="K137" s="35"/>
      <c r="L137" s="39"/>
      <c r="M137" s="219"/>
      <c r="N137" s="75"/>
      <c r="O137" s="75"/>
      <c r="P137" s="75"/>
      <c r="Q137" s="75"/>
      <c r="R137" s="75"/>
      <c r="S137" s="75"/>
      <c r="T137" s="76"/>
      <c r="AT137" s="13" t="s">
        <v>164</v>
      </c>
      <c r="AU137" s="13" t="s">
        <v>74</v>
      </c>
    </row>
    <row r="138" s="1" customFormat="1" ht="22.5" customHeight="1">
      <c r="B138" s="34"/>
      <c r="C138" s="220" t="s">
        <v>252</v>
      </c>
      <c r="D138" s="220" t="s">
        <v>344</v>
      </c>
      <c r="E138" s="221" t="s">
        <v>520</v>
      </c>
      <c r="F138" s="222" t="s">
        <v>521</v>
      </c>
      <c r="G138" s="223" t="s">
        <v>160</v>
      </c>
      <c r="H138" s="224">
        <v>10</v>
      </c>
      <c r="I138" s="225"/>
      <c r="J138" s="226">
        <f>ROUND(I138*H138,2)</f>
        <v>0</v>
      </c>
      <c r="K138" s="222" t="s">
        <v>161</v>
      </c>
      <c r="L138" s="227"/>
      <c r="M138" s="228" t="s">
        <v>1</v>
      </c>
      <c r="N138" s="229" t="s">
        <v>38</v>
      </c>
      <c r="O138" s="7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AR138" s="13" t="s">
        <v>347</v>
      </c>
      <c r="AT138" s="13" t="s">
        <v>344</v>
      </c>
      <c r="AU138" s="13" t="s">
        <v>74</v>
      </c>
      <c r="AY138" s="13" t="s">
        <v>156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3" t="s">
        <v>74</v>
      </c>
      <c r="BK138" s="216">
        <f>ROUND(I138*H138,2)</f>
        <v>0</v>
      </c>
      <c r="BL138" s="13" t="s">
        <v>347</v>
      </c>
      <c r="BM138" s="13" t="s">
        <v>522</v>
      </c>
    </row>
    <row r="139" s="1" customFormat="1">
      <c r="B139" s="34"/>
      <c r="C139" s="35"/>
      <c r="D139" s="217" t="s">
        <v>164</v>
      </c>
      <c r="E139" s="35"/>
      <c r="F139" s="218" t="s">
        <v>521</v>
      </c>
      <c r="G139" s="35"/>
      <c r="H139" s="35"/>
      <c r="I139" s="140"/>
      <c r="J139" s="35"/>
      <c r="K139" s="35"/>
      <c r="L139" s="39"/>
      <c r="M139" s="219"/>
      <c r="N139" s="75"/>
      <c r="O139" s="75"/>
      <c r="P139" s="75"/>
      <c r="Q139" s="75"/>
      <c r="R139" s="75"/>
      <c r="S139" s="75"/>
      <c r="T139" s="76"/>
      <c r="AT139" s="13" t="s">
        <v>164</v>
      </c>
      <c r="AU139" s="13" t="s">
        <v>74</v>
      </c>
    </row>
    <row r="140" s="1" customFormat="1" ht="22.5" customHeight="1">
      <c r="B140" s="34"/>
      <c r="C140" s="220" t="s">
        <v>256</v>
      </c>
      <c r="D140" s="220" t="s">
        <v>344</v>
      </c>
      <c r="E140" s="221" t="s">
        <v>523</v>
      </c>
      <c r="F140" s="222" t="s">
        <v>524</v>
      </c>
      <c r="G140" s="223" t="s">
        <v>160</v>
      </c>
      <c r="H140" s="224">
        <v>1</v>
      </c>
      <c r="I140" s="225"/>
      <c r="J140" s="226">
        <f>ROUND(I140*H140,2)</f>
        <v>0</v>
      </c>
      <c r="K140" s="222" t="s">
        <v>161</v>
      </c>
      <c r="L140" s="227"/>
      <c r="M140" s="228" t="s">
        <v>1</v>
      </c>
      <c r="N140" s="229" t="s">
        <v>38</v>
      </c>
      <c r="O140" s="7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AR140" s="13" t="s">
        <v>347</v>
      </c>
      <c r="AT140" s="13" t="s">
        <v>344</v>
      </c>
      <c r="AU140" s="13" t="s">
        <v>74</v>
      </c>
      <c r="AY140" s="13" t="s">
        <v>156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3" t="s">
        <v>74</v>
      </c>
      <c r="BK140" s="216">
        <f>ROUND(I140*H140,2)</f>
        <v>0</v>
      </c>
      <c r="BL140" s="13" t="s">
        <v>347</v>
      </c>
      <c r="BM140" s="13" t="s">
        <v>525</v>
      </c>
    </row>
    <row r="141" s="1" customFormat="1">
      <c r="B141" s="34"/>
      <c r="C141" s="35"/>
      <c r="D141" s="217" t="s">
        <v>164</v>
      </c>
      <c r="E141" s="35"/>
      <c r="F141" s="218" t="s">
        <v>524</v>
      </c>
      <c r="G141" s="35"/>
      <c r="H141" s="35"/>
      <c r="I141" s="140"/>
      <c r="J141" s="35"/>
      <c r="K141" s="35"/>
      <c r="L141" s="39"/>
      <c r="M141" s="219"/>
      <c r="N141" s="75"/>
      <c r="O141" s="75"/>
      <c r="P141" s="75"/>
      <c r="Q141" s="75"/>
      <c r="R141" s="75"/>
      <c r="S141" s="75"/>
      <c r="T141" s="76"/>
      <c r="AT141" s="13" t="s">
        <v>164</v>
      </c>
      <c r="AU141" s="13" t="s">
        <v>74</v>
      </c>
    </row>
    <row r="142" s="1" customFormat="1" ht="22.5" customHeight="1">
      <c r="B142" s="34"/>
      <c r="C142" s="220" t="s">
        <v>260</v>
      </c>
      <c r="D142" s="220" t="s">
        <v>344</v>
      </c>
      <c r="E142" s="221" t="s">
        <v>378</v>
      </c>
      <c r="F142" s="222" t="s">
        <v>379</v>
      </c>
      <c r="G142" s="223" t="s">
        <v>160</v>
      </c>
      <c r="H142" s="224">
        <v>300</v>
      </c>
      <c r="I142" s="225"/>
      <c r="J142" s="226">
        <f>ROUND(I142*H142,2)</f>
        <v>0</v>
      </c>
      <c r="K142" s="222" t="s">
        <v>161</v>
      </c>
      <c r="L142" s="227"/>
      <c r="M142" s="228" t="s">
        <v>1</v>
      </c>
      <c r="N142" s="229" t="s">
        <v>38</v>
      </c>
      <c r="O142" s="7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AR142" s="13" t="s">
        <v>347</v>
      </c>
      <c r="AT142" s="13" t="s">
        <v>344</v>
      </c>
      <c r="AU142" s="13" t="s">
        <v>74</v>
      </c>
      <c r="AY142" s="13" t="s">
        <v>156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3" t="s">
        <v>74</v>
      </c>
      <c r="BK142" s="216">
        <f>ROUND(I142*H142,2)</f>
        <v>0</v>
      </c>
      <c r="BL142" s="13" t="s">
        <v>347</v>
      </c>
      <c r="BM142" s="13" t="s">
        <v>526</v>
      </c>
    </row>
    <row r="143" s="1" customFormat="1">
      <c r="B143" s="34"/>
      <c r="C143" s="35"/>
      <c r="D143" s="217" t="s">
        <v>164</v>
      </c>
      <c r="E143" s="35"/>
      <c r="F143" s="218" t="s">
        <v>379</v>
      </c>
      <c r="G143" s="35"/>
      <c r="H143" s="35"/>
      <c r="I143" s="140"/>
      <c r="J143" s="35"/>
      <c r="K143" s="35"/>
      <c r="L143" s="39"/>
      <c r="M143" s="219"/>
      <c r="N143" s="75"/>
      <c r="O143" s="75"/>
      <c r="P143" s="75"/>
      <c r="Q143" s="75"/>
      <c r="R143" s="75"/>
      <c r="S143" s="75"/>
      <c r="T143" s="76"/>
      <c r="AT143" s="13" t="s">
        <v>164</v>
      </c>
      <c r="AU143" s="13" t="s">
        <v>74</v>
      </c>
    </row>
    <row r="144" s="1" customFormat="1" ht="22.5" customHeight="1">
      <c r="B144" s="34"/>
      <c r="C144" s="220" t="s">
        <v>264</v>
      </c>
      <c r="D144" s="220" t="s">
        <v>344</v>
      </c>
      <c r="E144" s="221" t="s">
        <v>418</v>
      </c>
      <c r="F144" s="222" t="s">
        <v>419</v>
      </c>
      <c r="G144" s="223" t="s">
        <v>160</v>
      </c>
      <c r="H144" s="224">
        <v>35</v>
      </c>
      <c r="I144" s="225"/>
      <c r="J144" s="226">
        <f>ROUND(I144*H144,2)</f>
        <v>0</v>
      </c>
      <c r="K144" s="222" t="s">
        <v>161</v>
      </c>
      <c r="L144" s="227"/>
      <c r="M144" s="228" t="s">
        <v>1</v>
      </c>
      <c r="N144" s="229" t="s">
        <v>38</v>
      </c>
      <c r="O144" s="7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AR144" s="13" t="s">
        <v>347</v>
      </c>
      <c r="AT144" s="13" t="s">
        <v>344</v>
      </c>
      <c r="AU144" s="13" t="s">
        <v>74</v>
      </c>
      <c r="AY144" s="13" t="s">
        <v>156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3" t="s">
        <v>74</v>
      </c>
      <c r="BK144" s="216">
        <f>ROUND(I144*H144,2)</f>
        <v>0</v>
      </c>
      <c r="BL144" s="13" t="s">
        <v>347</v>
      </c>
      <c r="BM144" s="13" t="s">
        <v>527</v>
      </c>
    </row>
    <row r="145" s="1" customFormat="1">
      <c r="B145" s="34"/>
      <c r="C145" s="35"/>
      <c r="D145" s="217" t="s">
        <v>164</v>
      </c>
      <c r="E145" s="35"/>
      <c r="F145" s="218" t="s">
        <v>419</v>
      </c>
      <c r="G145" s="35"/>
      <c r="H145" s="35"/>
      <c r="I145" s="140"/>
      <c r="J145" s="35"/>
      <c r="K145" s="35"/>
      <c r="L145" s="39"/>
      <c r="M145" s="219"/>
      <c r="N145" s="75"/>
      <c r="O145" s="75"/>
      <c r="P145" s="75"/>
      <c r="Q145" s="75"/>
      <c r="R145" s="75"/>
      <c r="S145" s="75"/>
      <c r="T145" s="76"/>
      <c r="AT145" s="13" t="s">
        <v>164</v>
      </c>
      <c r="AU145" s="13" t="s">
        <v>74</v>
      </c>
    </row>
    <row r="146" s="1" customFormat="1" ht="22.5" customHeight="1">
      <c r="B146" s="34"/>
      <c r="C146" s="205" t="s">
        <v>268</v>
      </c>
      <c r="D146" s="205" t="s">
        <v>157</v>
      </c>
      <c r="E146" s="206" t="s">
        <v>442</v>
      </c>
      <c r="F146" s="207" t="s">
        <v>443</v>
      </c>
      <c r="G146" s="208" t="s">
        <v>160</v>
      </c>
      <c r="H146" s="209">
        <v>1</v>
      </c>
      <c r="I146" s="210"/>
      <c r="J146" s="211">
        <f>ROUND(I146*H146,2)</f>
        <v>0</v>
      </c>
      <c r="K146" s="207" t="s">
        <v>161</v>
      </c>
      <c r="L146" s="39"/>
      <c r="M146" s="212" t="s">
        <v>1</v>
      </c>
      <c r="N146" s="213" t="s">
        <v>38</v>
      </c>
      <c r="O146" s="7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AR146" s="13" t="s">
        <v>162</v>
      </c>
      <c r="AT146" s="13" t="s">
        <v>157</v>
      </c>
      <c r="AU146" s="13" t="s">
        <v>74</v>
      </c>
      <c r="AY146" s="13" t="s">
        <v>156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3" t="s">
        <v>74</v>
      </c>
      <c r="BK146" s="216">
        <f>ROUND(I146*H146,2)</f>
        <v>0</v>
      </c>
      <c r="BL146" s="13" t="s">
        <v>162</v>
      </c>
      <c r="BM146" s="13" t="s">
        <v>528</v>
      </c>
    </row>
    <row r="147" s="1" customFormat="1">
      <c r="B147" s="34"/>
      <c r="C147" s="35"/>
      <c r="D147" s="217" t="s">
        <v>164</v>
      </c>
      <c r="E147" s="35"/>
      <c r="F147" s="218" t="s">
        <v>445</v>
      </c>
      <c r="G147" s="35"/>
      <c r="H147" s="35"/>
      <c r="I147" s="140"/>
      <c r="J147" s="35"/>
      <c r="K147" s="35"/>
      <c r="L147" s="39"/>
      <c r="M147" s="219"/>
      <c r="N147" s="75"/>
      <c r="O147" s="75"/>
      <c r="P147" s="75"/>
      <c r="Q147" s="75"/>
      <c r="R147" s="75"/>
      <c r="S147" s="75"/>
      <c r="T147" s="76"/>
      <c r="AT147" s="13" t="s">
        <v>164</v>
      </c>
      <c r="AU147" s="13" t="s">
        <v>74</v>
      </c>
    </row>
    <row r="148" s="1" customFormat="1" ht="22.5" customHeight="1">
      <c r="B148" s="34"/>
      <c r="C148" s="220" t="s">
        <v>272</v>
      </c>
      <c r="D148" s="220" t="s">
        <v>344</v>
      </c>
      <c r="E148" s="221" t="s">
        <v>529</v>
      </c>
      <c r="F148" s="222" t="s">
        <v>530</v>
      </c>
      <c r="G148" s="223" t="s">
        <v>160</v>
      </c>
      <c r="H148" s="224">
        <v>270</v>
      </c>
      <c r="I148" s="225"/>
      <c r="J148" s="226">
        <f>ROUND(I148*H148,2)</f>
        <v>0</v>
      </c>
      <c r="K148" s="222" t="s">
        <v>161</v>
      </c>
      <c r="L148" s="227"/>
      <c r="M148" s="228" t="s">
        <v>1</v>
      </c>
      <c r="N148" s="229" t="s">
        <v>38</v>
      </c>
      <c r="O148" s="75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AR148" s="13" t="s">
        <v>162</v>
      </c>
      <c r="AT148" s="13" t="s">
        <v>344</v>
      </c>
      <c r="AU148" s="13" t="s">
        <v>74</v>
      </c>
      <c r="AY148" s="13" t="s">
        <v>156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3" t="s">
        <v>74</v>
      </c>
      <c r="BK148" s="216">
        <f>ROUND(I148*H148,2)</f>
        <v>0</v>
      </c>
      <c r="BL148" s="13" t="s">
        <v>162</v>
      </c>
      <c r="BM148" s="13" t="s">
        <v>531</v>
      </c>
    </row>
    <row r="149" s="1" customFormat="1">
      <c r="B149" s="34"/>
      <c r="C149" s="35"/>
      <c r="D149" s="217" t="s">
        <v>164</v>
      </c>
      <c r="E149" s="35"/>
      <c r="F149" s="218" t="s">
        <v>530</v>
      </c>
      <c r="G149" s="35"/>
      <c r="H149" s="35"/>
      <c r="I149" s="140"/>
      <c r="J149" s="35"/>
      <c r="K149" s="35"/>
      <c r="L149" s="39"/>
      <c r="M149" s="219"/>
      <c r="N149" s="75"/>
      <c r="O149" s="75"/>
      <c r="P149" s="75"/>
      <c r="Q149" s="75"/>
      <c r="R149" s="75"/>
      <c r="S149" s="75"/>
      <c r="T149" s="76"/>
      <c r="AT149" s="13" t="s">
        <v>164</v>
      </c>
      <c r="AU149" s="13" t="s">
        <v>74</v>
      </c>
    </row>
    <row r="150" s="1" customFormat="1">
      <c r="B150" s="34"/>
      <c r="C150" s="35"/>
      <c r="D150" s="217" t="s">
        <v>532</v>
      </c>
      <c r="E150" s="35"/>
      <c r="F150" s="241" t="s">
        <v>533</v>
      </c>
      <c r="G150" s="35"/>
      <c r="H150" s="35"/>
      <c r="I150" s="140"/>
      <c r="J150" s="35"/>
      <c r="K150" s="35"/>
      <c r="L150" s="39"/>
      <c r="M150" s="219"/>
      <c r="N150" s="75"/>
      <c r="O150" s="75"/>
      <c r="P150" s="75"/>
      <c r="Q150" s="75"/>
      <c r="R150" s="75"/>
      <c r="S150" s="75"/>
      <c r="T150" s="76"/>
      <c r="AT150" s="13" t="s">
        <v>532</v>
      </c>
      <c r="AU150" s="13" t="s">
        <v>74</v>
      </c>
    </row>
    <row r="151" s="1" customFormat="1" ht="22.5" customHeight="1">
      <c r="B151" s="34"/>
      <c r="C151" s="205" t="s">
        <v>277</v>
      </c>
      <c r="D151" s="205" t="s">
        <v>157</v>
      </c>
      <c r="E151" s="206" t="s">
        <v>447</v>
      </c>
      <c r="F151" s="207" t="s">
        <v>448</v>
      </c>
      <c r="G151" s="208" t="s">
        <v>160</v>
      </c>
      <c r="H151" s="209">
        <v>5</v>
      </c>
      <c r="I151" s="210"/>
      <c r="J151" s="211">
        <f>ROUND(I151*H151,2)</f>
        <v>0</v>
      </c>
      <c r="K151" s="207" t="s">
        <v>161</v>
      </c>
      <c r="L151" s="39"/>
      <c r="M151" s="212" t="s">
        <v>1</v>
      </c>
      <c r="N151" s="213" t="s">
        <v>38</v>
      </c>
      <c r="O151" s="75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AR151" s="13" t="s">
        <v>162</v>
      </c>
      <c r="AT151" s="13" t="s">
        <v>157</v>
      </c>
      <c r="AU151" s="13" t="s">
        <v>74</v>
      </c>
      <c r="AY151" s="13" t="s">
        <v>156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3" t="s">
        <v>74</v>
      </c>
      <c r="BK151" s="216">
        <f>ROUND(I151*H151,2)</f>
        <v>0</v>
      </c>
      <c r="BL151" s="13" t="s">
        <v>162</v>
      </c>
      <c r="BM151" s="13" t="s">
        <v>534</v>
      </c>
    </row>
    <row r="152" s="1" customFormat="1">
      <c r="B152" s="34"/>
      <c r="C152" s="35"/>
      <c r="D152" s="217" t="s">
        <v>164</v>
      </c>
      <c r="E152" s="35"/>
      <c r="F152" s="218" t="s">
        <v>448</v>
      </c>
      <c r="G152" s="35"/>
      <c r="H152" s="35"/>
      <c r="I152" s="140"/>
      <c r="J152" s="35"/>
      <c r="K152" s="35"/>
      <c r="L152" s="39"/>
      <c r="M152" s="230"/>
      <c r="N152" s="231"/>
      <c r="O152" s="231"/>
      <c r="P152" s="231"/>
      <c r="Q152" s="231"/>
      <c r="R152" s="231"/>
      <c r="S152" s="231"/>
      <c r="T152" s="232"/>
      <c r="AT152" s="13" t="s">
        <v>164</v>
      </c>
      <c r="AU152" s="13" t="s">
        <v>74</v>
      </c>
    </row>
    <row r="153" s="1" customFormat="1" ht="6.96" customHeight="1">
      <c r="B153" s="53"/>
      <c r="C153" s="54"/>
      <c r="D153" s="54"/>
      <c r="E153" s="54"/>
      <c r="F153" s="54"/>
      <c r="G153" s="54"/>
      <c r="H153" s="54"/>
      <c r="I153" s="164"/>
      <c r="J153" s="54"/>
      <c r="K153" s="54"/>
      <c r="L153" s="39"/>
    </row>
  </sheetData>
  <sheetProtection sheet="1" autoFilter="0" formatColumns="0" formatRows="0" objects="1" scenarios="1" spinCount="100000" saltValue="gm494LWKude9DJ8pknRXTLxZiHr8vngzRzTZjDaV0tt/mr1rcobE1ZOZ0yVAtYbMLud/vpwdxzTUnv2f+eHU8Q==" hashValue="hdS7D/ZDD7YJpgwoQmrO5WejT+QqsGaxbdCKq3XEf6kNuwwkbrUhtIZWjfzL8dm4V/ElJhvmMy2R+x6TEu3X0w==" algorithmName="SHA-512" password="CC35"/>
  <autoFilter ref="C91:K152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8:H78"/>
    <mergeCell ref="E82:H82"/>
    <mergeCell ref="E80:H80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3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95</v>
      </c>
    </row>
    <row r="3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6"/>
      <c r="AT3" s="13" t="s">
        <v>76</v>
      </c>
    </row>
    <row r="4" ht="24.96" customHeight="1">
      <c r="B4" s="16"/>
      <c r="D4" s="137" t="s">
        <v>127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38" t="s">
        <v>16</v>
      </c>
      <c r="L6" s="16"/>
    </row>
    <row r="7" ht="16.5" customHeight="1">
      <c r="B7" s="16"/>
      <c r="E7" s="139" t="str">
        <f>'Rekapitulace stavby'!K6</f>
        <v>Oprava TV v úseku Obrnice-Žatec</v>
      </c>
      <c r="F7" s="138"/>
      <c r="G7" s="138"/>
      <c r="H7" s="138"/>
      <c r="L7" s="16"/>
    </row>
    <row r="8">
      <c r="B8" s="16"/>
      <c r="D8" s="138" t="s">
        <v>128</v>
      </c>
      <c r="L8" s="16"/>
    </row>
    <row r="9" ht="16.5" customHeight="1">
      <c r="B9" s="16"/>
      <c r="E9" s="139" t="s">
        <v>129</v>
      </c>
      <c r="L9" s="16"/>
    </row>
    <row r="10" ht="12" customHeight="1">
      <c r="B10" s="16"/>
      <c r="D10" s="138" t="s">
        <v>130</v>
      </c>
      <c r="L10" s="16"/>
    </row>
    <row r="11" s="1" customFormat="1" ht="16.5" customHeight="1">
      <c r="B11" s="39"/>
      <c r="E11" s="138" t="s">
        <v>473</v>
      </c>
      <c r="F11" s="1"/>
      <c r="G11" s="1"/>
      <c r="H11" s="1"/>
      <c r="I11" s="140"/>
      <c r="L11" s="39"/>
    </row>
    <row r="12" s="1" customFormat="1" ht="12" customHeight="1">
      <c r="B12" s="39"/>
      <c r="D12" s="138" t="s">
        <v>132</v>
      </c>
      <c r="I12" s="140"/>
      <c r="L12" s="39"/>
    </row>
    <row r="13" s="1" customFormat="1" ht="36.96" customHeight="1">
      <c r="B13" s="39"/>
      <c r="E13" s="141" t="s">
        <v>535</v>
      </c>
      <c r="F13" s="1"/>
      <c r="G13" s="1"/>
      <c r="H13" s="1"/>
      <c r="I13" s="140"/>
      <c r="L13" s="39"/>
    </row>
    <row r="14" s="1" customFormat="1">
      <c r="B14" s="39"/>
      <c r="I14" s="140"/>
      <c r="L14" s="39"/>
    </row>
    <row r="15" s="1" customFormat="1" ht="12" customHeight="1">
      <c r="B15" s="39"/>
      <c r="D15" s="138" t="s">
        <v>18</v>
      </c>
      <c r="F15" s="13" t="s">
        <v>1</v>
      </c>
      <c r="I15" s="142" t="s">
        <v>19</v>
      </c>
      <c r="J15" s="13" t="s">
        <v>1</v>
      </c>
      <c r="L15" s="39"/>
    </row>
    <row r="16" s="1" customFormat="1" ht="12" customHeight="1">
      <c r="B16" s="39"/>
      <c r="D16" s="138" t="s">
        <v>20</v>
      </c>
      <c r="F16" s="13" t="s">
        <v>21</v>
      </c>
      <c r="I16" s="142" t="s">
        <v>22</v>
      </c>
      <c r="J16" s="143" t="str">
        <f>'Rekapitulace stavby'!AN8</f>
        <v>11. 3. 2019</v>
      </c>
      <c r="L16" s="39"/>
    </row>
    <row r="17" s="1" customFormat="1" ht="10.8" customHeight="1">
      <c r="B17" s="39"/>
      <c r="I17" s="140"/>
      <c r="L17" s="39"/>
    </row>
    <row r="18" s="1" customFormat="1" ht="12" customHeight="1">
      <c r="B18" s="39"/>
      <c r="D18" s="138" t="s">
        <v>24</v>
      </c>
      <c r="I18" s="142" t="s">
        <v>25</v>
      </c>
      <c r="J18" s="13" t="str">
        <f>IF('Rekapitulace stavby'!AN10="","",'Rekapitulace stavby'!AN10)</f>
        <v/>
      </c>
      <c r="L18" s="39"/>
    </row>
    <row r="19" s="1" customFormat="1" ht="18" customHeight="1">
      <c r="B19" s="39"/>
      <c r="E19" s="13" t="str">
        <f>IF('Rekapitulace stavby'!E11="","",'Rekapitulace stavby'!E11)</f>
        <v xml:space="preserve"> </v>
      </c>
      <c r="I19" s="142" t="s">
        <v>26</v>
      </c>
      <c r="J19" s="13" t="str">
        <f>IF('Rekapitulace stavby'!AN11="","",'Rekapitulace stavby'!AN11)</f>
        <v/>
      </c>
      <c r="L19" s="39"/>
    </row>
    <row r="20" s="1" customFormat="1" ht="6.96" customHeight="1">
      <c r="B20" s="39"/>
      <c r="I20" s="140"/>
      <c r="L20" s="39"/>
    </row>
    <row r="21" s="1" customFormat="1" ht="12" customHeight="1">
      <c r="B21" s="39"/>
      <c r="D21" s="138" t="s">
        <v>27</v>
      </c>
      <c r="I21" s="142" t="s">
        <v>25</v>
      </c>
      <c r="J21" s="29" t="str">
        <f>'Rekapitulace stavby'!AN13</f>
        <v>Vyplň údaj</v>
      </c>
      <c r="L21" s="39"/>
    </row>
    <row r="22" s="1" customFormat="1" ht="18" customHeight="1">
      <c r="B22" s="39"/>
      <c r="E22" s="29" t="str">
        <f>'Rekapitulace stavby'!E14</f>
        <v>Vyplň údaj</v>
      </c>
      <c r="F22" s="13"/>
      <c r="G22" s="13"/>
      <c r="H22" s="13"/>
      <c r="I22" s="142" t="s">
        <v>26</v>
      </c>
      <c r="J22" s="29" t="str">
        <f>'Rekapitulace stavby'!AN14</f>
        <v>Vyplň údaj</v>
      </c>
      <c r="L22" s="39"/>
    </row>
    <row r="23" s="1" customFormat="1" ht="6.96" customHeight="1">
      <c r="B23" s="39"/>
      <c r="I23" s="140"/>
      <c r="L23" s="39"/>
    </row>
    <row r="24" s="1" customFormat="1" ht="12" customHeight="1">
      <c r="B24" s="39"/>
      <c r="D24" s="138" t="s">
        <v>29</v>
      </c>
      <c r="I24" s="142" t="s">
        <v>25</v>
      </c>
      <c r="J24" s="13" t="str">
        <f>IF('Rekapitulace stavby'!AN16="","",'Rekapitulace stavby'!AN16)</f>
        <v/>
      </c>
      <c r="L24" s="39"/>
    </row>
    <row r="25" s="1" customFormat="1" ht="18" customHeight="1">
      <c r="B25" s="39"/>
      <c r="E25" s="13" t="str">
        <f>IF('Rekapitulace stavby'!E17="","",'Rekapitulace stavby'!E17)</f>
        <v xml:space="preserve"> </v>
      </c>
      <c r="I25" s="142" t="s">
        <v>26</v>
      </c>
      <c r="J25" s="13" t="str">
        <f>IF('Rekapitulace stavby'!AN17="","",'Rekapitulace stavby'!AN17)</f>
        <v/>
      </c>
      <c r="L25" s="39"/>
    </row>
    <row r="26" s="1" customFormat="1" ht="6.96" customHeight="1">
      <c r="B26" s="39"/>
      <c r="I26" s="140"/>
      <c r="L26" s="39"/>
    </row>
    <row r="27" s="1" customFormat="1" ht="12" customHeight="1">
      <c r="B27" s="39"/>
      <c r="D27" s="138" t="s">
        <v>31</v>
      </c>
      <c r="I27" s="142" t="s">
        <v>25</v>
      </c>
      <c r="J27" s="13" t="str">
        <f>IF('Rekapitulace stavby'!AN19="","",'Rekapitulace stavby'!AN19)</f>
        <v/>
      </c>
      <c r="L27" s="39"/>
    </row>
    <row r="28" s="1" customFormat="1" ht="18" customHeight="1">
      <c r="B28" s="39"/>
      <c r="E28" s="13" t="str">
        <f>IF('Rekapitulace stavby'!E20="","",'Rekapitulace stavby'!E20)</f>
        <v xml:space="preserve"> </v>
      </c>
      <c r="I28" s="142" t="s">
        <v>26</v>
      </c>
      <c r="J28" s="13" t="str">
        <f>IF('Rekapitulace stavby'!AN20="","",'Rekapitulace stavby'!AN20)</f>
        <v/>
      </c>
      <c r="L28" s="39"/>
    </row>
    <row r="29" s="1" customFormat="1" ht="6.96" customHeight="1">
      <c r="B29" s="39"/>
      <c r="I29" s="140"/>
      <c r="L29" s="39"/>
    </row>
    <row r="30" s="1" customFormat="1" ht="12" customHeight="1">
      <c r="B30" s="39"/>
      <c r="D30" s="138" t="s">
        <v>32</v>
      </c>
      <c r="I30" s="140"/>
      <c r="L30" s="39"/>
    </row>
    <row r="31" s="7" customFormat="1" ht="16.5" customHeight="1">
      <c r="B31" s="144"/>
      <c r="E31" s="145" t="s">
        <v>1</v>
      </c>
      <c r="F31" s="145"/>
      <c r="G31" s="145"/>
      <c r="H31" s="145"/>
      <c r="I31" s="146"/>
      <c r="L31" s="144"/>
    </row>
    <row r="32" s="1" customFormat="1" ht="6.96" customHeight="1">
      <c r="B32" s="39"/>
      <c r="I32" s="140"/>
      <c r="L32" s="39"/>
    </row>
    <row r="33" s="1" customFormat="1" ht="6.96" customHeight="1">
      <c r="B33" s="39"/>
      <c r="D33" s="67"/>
      <c r="E33" s="67"/>
      <c r="F33" s="67"/>
      <c r="G33" s="67"/>
      <c r="H33" s="67"/>
      <c r="I33" s="147"/>
      <c r="J33" s="67"/>
      <c r="K33" s="67"/>
      <c r="L33" s="39"/>
    </row>
    <row r="34" s="1" customFormat="1" ht="25.44" customHeight="1">
      <c r="B34" s="39"/>
      <c r="D34" s="148" t="s">
        <v>33</v>
      </c>
      <c r="I34" s="140"/>
      <c r="J34" s="149">
        <f>ROUND(J94, 2)</f>
        <v>0</v>
      </c>
      <c r="L34" s="39"/>
    </row>
    <row r="35" s="1" customFormat="1" ht="6.96" customHeight="1">
      <c r="B35" s="39"/>
      <c r="D35" s="67"/>
      <c r="E35" s="67"/>
      <c r="F35" s="67"/>
      <c r="G35" s="67"/>
      <c r="H35" s="67"/>
      <c r="I35" s="147"/>
      <c r="J35" s="67"/>
      <c r="K35" s="67"/>
      <c r="L35" s="39"/>
    </row>
    <row r="36" s="1" customFormat="1" ht="14.4" customHeight="1">
      <c r="B36" s="39"/>
      <c r="F36" s="150" t="s">
        <v>35</v>
      </c>
      <c r="I36" s="151" t="s">
        <v>34</v>
      </c>
      <c r="J36" s="150" t="s">
        <v>36</v>
      </c>
      <c r="L36" s="39"/>
    </row>
    <row r="37" s="1" customFormat="1" ht="14.4" customHeight="1">
      <c r="B37" s="39"/>
      <c r="D37" s="138" t="s">
        <v>37</v>
      </c>
      <c r="E37" s="138" t="s">
        <v>38</v>
      </c>
      <c r="F37" s="152">
        <f>ROUND((SUM(BE94:BE103)),  2)</f>
        <v>0</v>
      </c>
      <c r="I37" s="153">
        <v>0.20999999999999999</v>
      </c>
      <c r="J37" s="152">
        <f>ROUND(((SUM(BE94:BE103))*I37),  2)</f>
        <v>0</v>
      </c>
      <c r="L37" s="39"/>
    </row>
    <row r="38" s="1" customFormat="1" ht="14.4" customHeight="1">
      <c r="B38" s="39"/>
      <c r="E38" s="138" t="s">
        <v>39</v>
      </c>
      <c r="F38" s="152">
        <f>ROUND((SUM(BF94:BF103)),  2)</f>
        <v>0</v>
      </c>
      <c r="I38" s="153">
        <v>0.14999999999999999</v>
      </c>
      <c r="J38" s="152">
        <f>ROUND(((SUM(BF94:BF103))*I38),  2)</f>
        <v>0</v>
      </c>
      <c r="L38" s="39"/>
    </row>
    <row r="39" hidden="1" s="1" customFormat="1" ht="14.4" customHeight="1">
      <c r="B39" s="39"/>
      <c r="E39" s="138" t="s">
        <v>40</v>
      </c>
      <c r="F39" s="152">
        <f>ROUND((SUM(BG94:BG103)),  2)</f>
        <v>0</v>
      </c>
      <c r="I39" s="153">
        <v>0.20999999999999999</v>
      </c>
      <c r="J39" s="152">
        <f>0</f>
        <v>0</v>
      </c>
      <c r="L39" s="39"/>
    </row>
    <row r="40" hidden="1" s="1" customFormat="1" ht="14.4" customHeight="1">
      <c r="B40" s="39"/>
      <c r="E40" s="138" t="s">
        <v>41</v>
      </c>
      <c r="F40" s="152">
        <f>ROUND((SUM(BH94:BH103)),  2)</f>
        <v>0</v>
      </c>
      <c r="I40" s="153">
        <v>0.14999999999999999</v>
      </c>
      <c r="J40" s="152">
        <f>0</f>
        <v>0</v>
      </c>
      <c r="L40" s="39"/>
    </row>
    <row r="41" hidden="1" s="1" customFormat="1" ht="14.4" customHeight="1">
      <c r="B41" s="39"/>
      <c r="E41" s="138" t="s">
        <v>42</v>
      </c>
      <c r="F41" s="152">
        <f>ROUND((SUM(BI94:BI103)),  2)</f>
        <v>0</v>
      </c>
      <c r="I41" s="153">
        <v>0</v>
      </c>
      <c r="J41" s="152">
        <f>0</f>
        <v>0</v>
      </c>
      <c r="L41" s="39"/>
    </row>
    <row r="42" s="1" customFormat="1" ht="6.96" customHeight="1">
      <c r="B42" s="39"/>
      <c r="I42" s="140"/>
      <c r="L42" s="39"/>
    </row>
    <row r="43" s="1" customFormat="1" ht="25.44" customHeight="1">
      <c r="B43" s="39"/>
      <c r="C43" s="154"/>
      <c r="D43" s="155" t="s">
        <v>43</v>
      </c>
      <c r="E43" s="156"/>
      <c r="F43" s="156"/>
      <c r="G43" s="157" t="s">
        <v>44</v>
      </c>
      <c r="H43" s="158" t="s">
        <v>45</v>
      </c>
      <c r="I43" s="159"/>
      <c r="J43" s="160">
        <f>SUM(J34:J41)</f>
        <v>0</v>
      </c>
      <c r="K43" s="161"/>
      <c r="L43" s="39"/>
    </row>
    <row r="44" s="1" customFormat="1" ht="14.4" customHeight="1">
      <c r="B44" s="162"/>
      <c r="C44" s="163"/>
      <c r="D44" s="163"/>
      <c r="E44" s="163"/>
      <c r="F44" s="163"/>
      <c r="G44" s="163"/>
      <c r="H44" s="163"/>
      <c r="I44" s="164"/>
      <c r="J44" s="163"/>
      <c r="K44" s="163"/>
      <c r="L44" s="39"/>
    </row>
    <row r="48" s="1" customFormat="1" ht="6.96" customHeight="1">
      <c r="B48" s="165"/>
      <c r="C48" s="166"/>
      <c r="D48" s="166"/>
      <c r="E48" s="166"/>
      <c r="F48" s="166"/>
      <c r="G48" s="166"/>
      <c r="H48" s="166"/>
      <c r="I48" s="167"/>
      <c r="J48" s="166"/>
      <c r="K48" s="166"/>
      <c r="L48" s="39"/>
    </row>
    <row r="49" s="1" customFormat="1" ht="24.96" customHeight="1">
      <c r="B49" s="34"/>
      <c r="C49" s="19" t="s">
        <v>134</v>
      </c>
      <c r="D49" s="35"/>
      <c r="E49" s="35"/>
      <c r="F49" s="35"/>
      <c r="G49" s="35"/>
      <c r="H49" s="35"/>
      <c r="I49" s="140"/>
      <c r="J49" s="35"/>
      <c r="K49" s="35"/>
      <c r="L49" s="39"/>
    </row>
    <row r="50" s="1" customFormat="1" ht="6.96" customHeight="1">
      <c r="B50" s="34"/>
      <c r="C50" s="35"/>
      <c r="D50" s="35"/>
      <c r="E50" s="35"/>
      <c r="F50" s="35"/>
      <c r="G50" s="35"/>
      <c r="H50" s="35"/>
      <c r="I50" s="140"/>
      <c r="J50" s="35"/>
      <c r="K50" s="35"/>
      <c r="L50" s="39"/>
    </row>
    <row r="51" s="1" customFormat="1" ht="12" customHeight="1">
      <c r="B51" s="34"/>
      <c r="C51" s="28" t="s">
        <v>16</v>
      </c>
      <c r="D51" s="35"/>
      <c r="E51" s="35"/>
      <c r="F51" s="35"/>
      <c r="G51" s="35"/>
      <c r="H51" s="35"/>
      <c r="I51" s="140"/>
      <c r="J51" s="35"/>
      <c r="K51" s="35"/>
      <c r="L51" s="39"/>
    </row>
    <row r="52" s="1" customFormat="1" ht="16.5" customHeight="1">
      <c r="B52" s="34"/>
      <c r="C52" s="35"/>
      <c r="D52" s="35"/>
      <c r="E52" s="168" t="str">
        <f>E7</f>
        <v>Oprava TV v úseku Obrnice-Žatec</v>
      </c>
      <c r="F52" s="28"/>
      <c r="G52" s="28"/>
      <c r="H52" s="28"/>
      <c r="I52" s="140"/>
      <c r="J52" s="35"/>
      <c r="K52" s="35"/>
      <c r="L52" s="39"/>
    </row>
    <row r="53" ht="12" customHeight="1">
      <c r="B53" s="17"/>
      <c r="C53" s="28" t="s">
        <v>128</v>
      </c>
      <c r="D53" s="18"/>
      <c r="E53" s="18"/>
      <c r="F53" s="18"/>
      <c r="G53" s="18"/>
      <c r="H53" s="18"/>
      <c r="I53" s="133"/>
      <c r="J53" s="18"/>
      <c r="K53" s="18"/>
      <c r="L53" s="16"/>
    </row>
    <row r="54" ht="16.5" customHeight="1">
      <c r="B54" s="17"/>
      <c r="C54" s="18"/>
      <c r="D54" s="18"/>
      <c r="E54" s="168" t="s">
        <v>129</v>
      </c>
      <c r="F54" s="18"/>
      <c r="G54" s="18"/>
      <c r="H54" s="18"/>
      <c r="I54" s="133"/>
      <c r="J54" s="18"/>
      <c r="K54" s="18"/>
      <c r="L54" s="16"/>
    </row>
    <row r="55" ht="12" customHeight="1">
      <c r="B55" s="17"/>
      <c r="C55" s="28" t="s">
        <v>130</v>
      </c>
      <c r="D55" s="18"/>
      <c r="E55" s="18"/>
      <c r="F55" s="18"/>
      <c r="G55" s="18"/>
      <c r="H55" s="18"/>
      <c r="I55" s="133"/>
      <c r="J55" s="18"/>
      <c r="K55" s="18"/>
      <c r="L55" s="16"/>
    </row>
    <row r="56" s="1" customFormat="1" ht="16.5" customHeight="1">
      <c r="B56" s="34"/>
      <c r="C56" s="35"/>
      <c r="D56" s="35"/>
      <c r="E56" s="28" t="s">
        <v>473</v>
      </c>
      <c r="F56" s="35"/>
      <c r="G56" s="35"/>
      <c r="H56" s="35"/>
      <c r="I56" s="140"/>
      <c r="J56" s="35"/>
      <c r="K56" s="35"/>
      <c r="L56" s="39"/>
    </row>
    <row r="57" s="1" customFormat="1" ht="12" customHeight="1">
      <c r="B57" s="34"/>
      <c r="C57" s="28" t="s">
        <v>132</v>
      </c>
      <c r="D57" s="35"/>
      <c r="E57" s="35"/>
      <c r="F57" s="35"/>
      <c r="G57" s="35"/>
      <c r="H57" s="35"/>
      <c r="I57" s="140"/>
      <c r="J57" s="35"/>
      <c r="K57" s="35"/>
      <c r="L57" s="39"/>
    </row>
    <row r="58" s="1" customFormat="1" ht="16.5" customHeight="1">
      <c r="B58" s="34"/>
      <c r="C58" s="35"/>
      <c r="D58" s="35"/>
      <c r="E58" s="60" t="str">
        <f>E13</f>
        <v>SO 1.2.2 - ÚRS</v>
      </c>
      <c r="F58" s="35"/>
      <c r="G58" s="35"/>
      <c r="H58" s="35"/>
      <c r="I58" s="140"/>
      <c r="J58" s="35"/>
      <c r="K58" s="35"/>
      <c r="L58" s="39"/>
    </row>
    <row r="59" s="1" customFormat="1" ht="6.96" customHeight="1">
      <c r="B59" s="34"/>
      <c r="C59" s="35"/>
      <c r="D59" s="35"/>
      <c r="E59" s="35"/>
      <c r="F59" s="35"/>
      <c r="G59" s="35"/>
      <c r="H59" s="35"/>
      <c r="I59" s="140"/>
      <c r="J59" s="35"/>
      <c r="K59" s="35"/>
      <c r="L59" s="39"/>
    </row>
    <row r="60" s="1" customFormat="1" ht="12" customHeight="1">
      <c r="B60" s="34"/>
      <c r="C60" s="28" t="s">
        <v>20</v>
      </c>
      <c r="D60" s="35"/>
      <c r="E60" s="35"/>
      <c r="F60" s="23" t="str">
        <f>F16</f>
        <v xml:space="preserve"> </v>
      </c>
      <c r="G60" s="35"/>
      <c r="H60" s="35"/>
      <c r="I60" s="142" t="s">
        <v>22</v>
      </c>
      <c r="J60" s="63" t="str">
        <f>IF(J16="","",J16)</f>
        <v>11. 3. 2019</v>
      </c>
      <c r="K60" s="35"/>
      <c r="L60" s="39"/>
    </row>
    <row r="61" s="1" customFormat="1" ht="6.96" customHeight="1">
      <c r="B61" s="34"/>
      <c r="C61" s="35"/>
      <c r="D61" s="35"/>
      <c r="E61" s="35"/>
      <c r="F61" s="35"/>
      <c r="G61" s="35"/>
      <c r="H61" s="35"/>
      <c r="I61" s="140"/>
      <c r="J61" s="35"/>
      <c r="K61" s="35"/>
      <c r="L61" s="39"/>
    </row>
    <row r="62" s="1" customFormat="1" ht="13.65" customHeight="1">
      <c r="B62" s="34"/>
      <c r="C62" s="28" t="s">
        <v>24</v>
      </c>
      <c r="D62" s="35"/>
      <c r="E62" s="35"/>
      <c r="F62" s="23" t="str">
        <f>E19</f>
        <v xml:space="preserve"> </v>
      </c>
      <c r="G62" s="35"/>
      <c r="H62" s="35"/>
      <c r="I62" s="142" t="s">
        <v>29</v>
      </c>
      <c r="J62" s="32" t="str">
        <f>E25</f>
        <v xml:space="preserve"> </v>
      </c>
      <c r="K62" s="35"/>
      <c r="L62" s="39"/>
    </row>
    <row r="63" s="1" customFormat="1" ht="13.65" customHeight="1">
      <c r="B63" s="34"/>
      <c r="C63" s="28" t="s">
        <v>27</v>
      </c>
      <c r="D63" s="35"/>
      <c r="E63" s="35"/>
      <c r="F63" s="23" t="str">
        <f>IF(E22="","",E22)</f>
        <v>Vyplň údaj</v>
      </c>
      <c r="G63" s="35"/>
      <c r="H63" s="35"/>
      <c r="I63" s="142" t="s">
        <v>31</v>
      </c>
      <c r="J63" s="32" t="str">
        <f>E28</f>
        <v xml:space="preserve"> </v>
      </c>
      <c r="K63" s="35"/>
      <c r="L63" s="39"/>
    </row>
    <row r="64" s="1" customFormat="1" ht="10.32" customHeight="1">
      <c r="B64" s="34"/>
      <c r="C64" s="35"/>
      <c r="D64" s="35"/>
      <c r="E64" s="35"/>
      <c r="F64" s="35"/>
      <c r="G64" s="35"/>
      <c r="H64" s="35"/>
      <c r="I64" s="140"/>
      <c r="J64" s="35"/>
      <c r="K64" s="35"/>
      <c r="L64" s="39"/>
    </row>
    <row r="65" s="1" customFormat="1" ht="29.28" customHeight="1">
      <c r="B65" s="34"/>
      <c r="C65" s="169" t="s">
        <v>135</v>
      </c>
      <c r="D65" s="170"/>
      <c r="E65" s="170"/>
      <c r="F65" s="170"/>
      <c r="G65" s="170"/>
      <c r="H65" s="170"/>
      <c r="I65" s="171"/>
      <c r="J65" s="172" t="s">
        <v>136</v>
      </c>
      <c r="K65" s="170"/>
      <c r="L65" s="39"/>
    </row>
    <row r="66" s="1" customFormat="1" ht="10.32" customHeight="1">
      <c r="B66" s="34"/>
      <c r="C66" s="35"/>
      <c r="D66" s="35"/>
      <c r="E66" s="35"/>
      <c r="F66" s="35"/>
      <c r="G66" s="35"/>
      <c r="H66" s="35"/>
      <c r="I66" s="140"/>
      <c r="J66" s="35"/>
      <c r="K66" s="35"/>
      <c r="L66" s="39"/>
    </row>
    <row r="67" s="1" customFormat="1" ht="22.8" customHeight="1">
      <c r="B67" s="34"/>
      <c r="C67" s="173" t="s">
        <v>137</v>
      </c>
      <c r="D67" s="35"/>
      <c r="E67" s="35"/>
      <c r="F67" s="35"/>
      <c r="G67" s="35"/>
      <c r="H67" s="35"/>
      <c r="I67" s="140"/>
      <c r="J67" s="94">
        <f>J94</f>
        <v>0</v>
      </c>
      <c r="K67" s="35"/>
      <c r="L67" s="39"/>
      <c r="AU67" s="13" t="s">
        <v>138</v>
      </c>
    </row>
    <row r="68" s="8" customFormat="1" ht="24.96" customHeight="1">
      <c r="B68" s="174"/>
      <c r="C68" s="175"/>
      <c r="D68" s="176" t="s">
        <v>451</v>
      </c>
      <c r="E68" s="177"/>
      <c r="F68" s="177"/>
      <c r="G68" s="177"/>
      <c r="H68" s="177"/>
      <c r="I68" s="178"/>
      <c r="J68" s="179">
        <f>J95</f>
        <v>0</v>
      </c>
      <c r="K68" s="175"/>
      <c r="L68" s="180"/>
    </row>
    <row r="69" s="11" customFormat="1" ht="19.92" customHeight="1">
      <c r="B69" s="233"/>
      <c r="C69" s="117"/>
      <c r="D69" s="234" t="s">
        <v>452</v>
      </c>
      <c r="E69" s="235"/>
      <c r="F69" s="235"/>
      <c r="G69" s="235"/>
      <c r="H69" s="235"/>
      <c r="I69" s="236"/>
      <c r="J69" s="237">
        <f>J96</f>
        <v>0</v>
      </c>
      <c r="K69" s="117"/>
      <c r="L69" s="238"/>
    </row>
    <row r="70" s="11" customFormat="1" ht="19.92" customHeight="1">
      <c r="B70" s="233"/>
      <c r="C70" s="117"/>
      <c r="D70" s="234" t="s">
        <v>453</v>
      </c>
      <c r="E70" s="235"/>
      <c r="F70" s="235"/>
      <c r="G70" s="235"/>
      <c r="H70" s="235"/>
      <c r="I70" s="236"/>
      <c r="J70" s="237">
        <f>J99</f>
        <v>0</v>
      </c>
      <c r="K70" s="117"/>
      <c r="L70" s="238"/>
    </row>
    <row r="71" s="1" customFormat="1" ht="21.84" customHeight="1">
      <c r="B71" s="34"/>
      <c r="C71" s="35"/>
      <c r="D71" s="35"/>
      <c r="E71" s="35"/>
      <c r="F71" s="35"/>
      <c r="G71" s="35"/>
      <c r="H71" s="35"/>
      <c r="I71" s="140"/>
      <c r="J71" s="35"/>
      <c r="K71" s="35"/>
      <c r="L71" s="39"/>
    </row>
    <row r="72" s="1" customFormat="1" ht="6.96" customHeight="1">
      <c r="B72" s="53"/>
      <c r="C72" s="54"/>
      <c r="D72" s="54"/>
      <c r="E72" s="54"/>
      <c r="F72" s="54"/>
      <c r="G72" s="54"/>
      <c r="H72" s="54"/>
      <c r="I72" s="164"/>
      <c r="J72" s="54"/>
      <c r="K72" s="54"/>
      <c r="L72" s="39"/>
    </row>
    <row r="76" s="1" customFormat="1" ht="6.96" customHeight="1">
      <c r="B76" s="55"/>
      <c r="C76" s="56"/>
      <c r="D76" s="56"/>
      <c r="E76" s="56"/>
      <c r="F76" s="56"/>
      <c r="G76" s="56"/>
      <c r="H76" s="56"/>
      <c r="I76" s="167"/>
      <c r="J76" s="56"/>
      <c r="K76" s="56"/>
      <c r="L76" s="39"/>
    </row>
    <row r="77" s="1" customFormat="1" ht="24.96" customHeight="1">
      <c r="B77" s="34"/>
      <c r="C77" s="19" t="s">
        <v>140</v>
      </c>
      <c r="D77" s="35"/>
      <c r="E77" s="35"/>
      <c r="F77" s="35"/>
      <c r="G77" s="35"/>
      <c r="H77" s="35"/>
      <c r="I77" s="140"/>
      <c r="J77" s="35"/>
      <c r="K77" s="35"/>
      <c r="L77" s="39"/>
    </row>
    <row r="78" s="1" customFormat="1" ht="6.96" customHeight="1">
      <c r="B78" s="34"/>
      <c r="C78" s="35"/>
      <c r="D78" s="35"/>
      <c r="E78" s="35"/>
      <c r="F78" s="35"/>
      <c r="G78" s="35"/>
      <c r="H78" s="35"/>
      <c r="I78" s="140"/>
      <c r="J78" s="35"/>
      <c r="K78" s="35"/>
      <c r="L78" s="39"/>
    </row>
    <row r="79" s="1" customFormat="1" ht="12" customHeight="1">
      <c r="B79" s="34"/>
      <c r="C79" s="28" t="s">
        <v>16</v>
      </c>
      <c r="D79" s="35"/>
      <c r="E79" s="35"/>
      <c r="F79" s="35"/>
      <c r="G79" s="35"/>
      <c r="H79" s="35"/>
      <c r="I79" s="140"/>
      <c r="J79" s="35"/>
      <c r="K79" s="35"/>
      <c r="L79" s="39"/>
    </row>
    <row r="80" s="1" customFormat="1" ht="16.5" customHeight="1">
      <c r="B80" s="34"/>
      <c r="C80" s="35"/>
      <c r="D80" s="35"/>
      <c r="E80" s="168" t="str">
        <f>E7</f>
        <v>Oprava TV v úseku Obrnice-Žatec</v>
      </c>
      <c r="F80" s="28"/>
      <c r="G80" s="28"/>
      <c r="H80" s="28"/>
      <c r="I80" s="140"/>
      <c r="J80" s="35"/>
      <c r="K80" s="35"/>
      <c r="L80" s="39"/>
    </row>
    <row r="81" ht="12" customHeight="1">
      <c r="B81" s="17"/>
      <c r="C81" s="28" t="s">
        <v>128</v>
      </c>
      <c r="D81" s="18"/>
      <c r="E81" s="18"/>
      <c r="F81" s="18"/>
      <c r="G81" s="18"/>
      <c r="H81" s="18"/>
      <c r="I81" s="133"/>
      <c r="J81" s="18"/>
      <c r="K81" s="18"/>
      <c r="L81" s="16"/>
    </row>
    <row r="82" ht="16.5" customHeight="1">
      <c r="B82" s="17"/>
      <c r="C82" s="18"/>
      <c r="D82" s="18"/>
      <c r="E82" s="168" t="s">
        <v>129</v>
      </c>
      <c r="F82" s="18"/>
      <c r="G82" s="18"/>
      <c r="H82" s="18"/>
      <c r="I82" s="133"/>
      <c r="J82" s="18"/>
      <c r="K82" s="18"/>
      <c r="L82" s="16"/>
    </row>
    <row r="83" ht="12" customHeight="1">
      <c r="B83" s="17"/>
      <c r="C83" s="28" t="s">
        <v>130</v>
      </c>
      <c r="D83" s="18"/>
      <c r="E83" s="18"/>
      <c r="F83" s="18"/>
      <c r="G83" s="18"/>
      <c r="H83" s="18"/>
      <c r="I83" s="133"/>
      <c r="J83" s="18"/>
      <c r="K83" s="18"/>
      <c r="L83" s="16"/>
    </row>
    <row r="84" s="1" customFormat="1" ht="16.5" customHeight="1">
      <c r="B84" s="34"/>
      <c r="C84" s="35"/>
      <c r="D84" s="35"/>
      <c r="E84" s="28" t="s">
        <v>473</v>
      </c>
      <c r="F84" s="35"/>
      <c r="G84" s="35"/>
      <c r="H84" s="35"/>
      <c r="I84" s="140"/>
      <c r="J84" s="35"/>
      <c r="K84" s="35"/>
      <c r="L84" s="39"/>
    </row>
    <row r="85" s="1" customFormat="1" ht="12" customHeight="1">
      <c r="B85" s="34"/>
      <c r="C85" s="28" t="s">
        <v>132</v>
      </c>
      <c r="D85" s="35"/>
      <c r="E85" s="35"/>
      <c r="F85" s="35"/>
      <c r="G85" s="35"/>
      <c r="H85" s="35"/>
      <c r="I85" s="140"/>
      <c r="J85" s="35"/>
      <c r="K85" s="35"/>
      <c r="L85" s="39"/>
    </row>
    <row r="86" s="1" customFormat="1" ht="16.5" customHeight="1">
      <c r="B86" s="34"/>
      <c r="C86" s="35"/>
      <c r="D86" s="35"/>
      <c r="E86" s="60" t="str">
        <f>E13</f>
        <v>SO 1.2.2 - ÚRS</v>
      </c>
      <c r="F86" s="35"/>
      <c r="G86" s="35"/>
      <c r="H86" s="35"/>
      <c r="I86" s="140"/>
      <c r="J86" s="35"/>
      <c r="K86" s="35"/>
      <c r="L86" s="39"/>
    </row>
    <row r="87" s="1" customFormat="1" ht="6.96" customHeight="1">
      <c r="B87" s="34"/>
      <c r="C87" s="35"/>
      <c r="D87" s="35"/>
      <c r="E87" s="35"/>
      <c r="F87" s="35"/>
      <c r="G87" s="35"/>
      <c r="H87" s="35"/>
      <c r="I87" s="140"/>
      <c r="J87" s="35"/>
      <c r="K87" s="35"/>
      <c r="L87" s="39"/>
    </row>
    <row r="88" s="1" customFormat="1" ht="12" customHeight="1">
      <c r="B88" s="34"/>
      <c r="C88" s="28" t="s">
        <v>20</v>
      </c>
      <c r="D88" s="35"/>
      <c r="E88" s="35"/>
      <c r="F88" s="23" t="str">
        <f>F16</f>
        <v xml:space="preserve"> </v>
      </c>
      <c r="G88" s="35"/>
      <c r="H88" s="35"/>
      <c r="I88" s="142" t="s">
        <v>22</v>
      </c>
      <c r="J88" s="63" t="str">
        <f>IF(J16="","",J16)</f>
        <v>11. 3. 2019</v>
      </c>
      <c r="K88" s="35"/>
      <c r="L88" s="39"/>
    </row>
    <row r="89" s="1" customFormat="1" ht="6.96" customHeight="1">
      <c r="B89" s="34"/>
      <c r="C89" s="35"/>
      <c r="D89" s="35"/>
      <c r="E89" s="35"/>
      <c r="F89" s="35"/>
      <c r="G89" s="35"/>
      <c r="H89" s="35"/>
      <c r="I89" s="140"/>
      <c r="J89" s="35"/>
      <c r="K89" s="35"/>
      <c r="L89" s="39"/>
    </row>
    <row r="90" s="1" customFormat="1" ht="13.65" customHeight="1">
      <c r="B90" s="34"/>
      <c r="C90" s="28" t="s">
        <v>24</v>
      </c>
      <c r="D90" s="35"/>
      <c r="E90" s="35"/>
      <c r="F90" s="23" t="str">
        <f>E19</f>
        <v xml:space="preserve"> </v>
      </c>
      <c r="G90" s="35"/>
      <c r="H90" s="35"/>
      <c r="I90" s="142" t="s">
        <v>29</v>
      </c>
      <c r="J90" s="32" t="str">
        <f>E25</f>
        <v xml:space="preserve"> </v>
      </c>
      <c r="K90" s="35"/>
      <c r="L90" s="39"/>
    </row>
    <row r="91" s="1" customFormat="1" ht="13.65" customHeight="1">
      <c r="B91" s="34"/>
      <c r="C91" s="28" t="s">
        <v>27</v>
      </c>
      <c r="D91" s="35"/>
      <c r="E91" s="35"/>
      <c r="F91" s="23" t="str">
        <f>IF(E22="","",E22)</f>
        <v>Vyplň údaj</v>
      </c>
      <c r="G91" s="35"/>
      <c r="H91" s="35"/>
      <c r="I91" s="142" t="s">
        <v>31</v>
      </c>
      <c r="J91" s="32" t="str">
        <f>E28</f>
        <v xml:space="preserve"> </v>
      </c>
      <c r="K91" s="35"/>
      <c r="L91" s="39"/>
    </row>
    <row r="92" s="1" customFormat="1" ht="10.32" customHeight="1">
      <c r="B92" s="34"/>
      <c r="C92" s="35"/>
      <c r="D92" s="35"/>
      <c r="E92" s="35"/>
      <c r="F92" s="35"/>
      <c r="G92" s="35"/>
      <c r="H92" s="35"/>
      <c r="I92" s="140"/>
      <c r="J92" s="35"/>
      <c r="K92" s="35"/>
      <c r="L92" s="39"/>
    </row>
    <row r="93" s="9" customFormat="1" ht="29.28" customHeight="1">
      <c r="B93" s="181"/>
      <c r="C93" s="182" t="s">
        <v>141</v>
      </c>
      <c r="D93" s="183" t="s">
        <v>52</v>
      </c>
      <c r="E93" s="183" t="s">
        <v>48</v>
      </c>
      <c r="F93" s="183" t="s">
        <v>49</v>
      </c>
      <c r="G93" s="183" t="s">
        <v>142</v>
      </c>
      <c r="H93" s="183" t="s">
        <v>143</v>
      </c>
      <c r="I93" s="184" t="s">
        <v>144</v>
      </c>
      <c r="J93" s="183" t="s">
        <v>136</v>
      </c>
      <c r="K93" s="185" t="s">
        <v>145</v>
      </c>
      <c r="L93" s="186"/>
      <c r="M93" s="84" t="s">
        <v>1</v>
      </c>
      <c r="N93" s="85" t="s">
        <v>37</v>
      </c>
      <c r="O93" s="85" t="s">
        <v>146</v>
      </c>
      <c r="P93" s="85" t="s">
        <v>147</v>
      </c>
      <c r="Q93" s="85" t="s">
        <v>148</v>
      </c>
      <c r="R93" s="85" t="s">
        <v>149</v>
      </c>
      <c r="S93" s="85" t="s">
        <v>150</v>
      </c>
      <c r="T93" s="86" t="s">
        <v>151</v>
      </c>
    </row>
    <row r="94" s="1" customFormat="1" ht="22.8" customHeight="1">
      <c r="B94" s="34"/>
      <c r="C94" s="91" t="s">
        <v>152</v>
      </c>
      <c r="D94" s="35"/>
      <c r="E94" s="35"/>
      <c r="F94" s="35"/>
      <c r="G94" s="35"/>
      <c r="H94" s="35"/>
      <c r="I94" s="140"/>
      <c r="J94" s="187">
        <f>BK94</f>
        <v>0</v>
      </c>
      <c r="K94" s="35"/>
      <c r="L94" s="39"/>
      <c r="M94" s="87"/>
      <c r="N94" s="88"/>
      <c r="O94" s="88"/>
      <c r="P94" s="188">
        <f>P95</f>
        <v>0</v>
      </c>
      <c r="Q94" s="88"/>
      <c r="R94" s="188">
        <f>R95</f>
        <v>0</v>
      </c>
      <c r="S94" s="88"/>
      <c r="T94" s="189">
        <f>T95</f>
        <v>9.5999999999999996</v>
      </c>
      <c r="AT94" s="13" t="s">
        <v>66</v>
      </c>
      <c r="AU94" s="13" t="s">
        <v>138</v>
      </c>
      <c r="BK94" s="190">
        <f>BK95</f>
        <v>0</v>
      </c>
    </row>
    <row r="95" s="10" customFormat="1" ht="25.92" customHeight="1">
      <c r="B95" s="191"/>
      <c r="C95" s="192"/>
      <c r="D95" s="193" t="s">
        <v>66</v>
      </c>
      <c r="E95" s="194" t="s">
        <v>454</v>
      </c>
      <c r="F95" s="194" t="s">
        <v>455</v>
      </c>
      <c r="G95" s="192"/>
      <c r="H95" s="192"/>
      <c r="I95" s="195"/>
      <c r="J95" s="196">
        <f>BK95</f>
        <v>0</v>
      </c>
      <c r="K95" s="192"/>
      <c r="L95" s="197"/>
      <c r="M95" s="198"/>
      <c r="N95" s="199"/>
      <c r="O95" s="199"/>
      <c r="P95" s="200">
        <f>P96+P99</f>
        <v>0</v>
      </c>
      <c r="Q95" s="199"/>
      <c r="R95" s="200">
        <f>R96+R99</f>
        <v>0</v>
      </c>
      <c r="S95" s="199"/>
      <c r="T95" s="201">
        <f>T96+T99</f>
        <v>9.5999999999999996</v>
      </c>
      <c r="AR95" s="202" t="s">
        <v>74</v>
      </c>
      <c r="AT95" s="203" t="s">
        <v>66</v>
      </c>
      <c r="AU95" s="203" t="s">
        <v>67</v>
      </c>
      <c r="AY95" s="202" t="s">
        <v>156</v>
      </c>
      <c r="BK95" s="204">
        <f>BK96+BK99</f>
        <v>0</v>
      </c>
    </row>
    <row r="96" s="10" customFormat="1" ht="22.8" customHeight="1">
      <c r="B96" s="191"/>
      <c r="C96" s="192"/>
      <c r="D96" s="193" t="s">
        <v>66</v>
      </c>
      <c r="E96" s="239" t="s">
        <v>194</v>
      </c>
      <c r="F96" s="239" t="s">
        <v>456</v>
      </c>
      <c r="G96" s="192"/>
      <c r="H96" s="192"/>
      <c r="I96" s="195"/>
      <c r="J96" s="240">
        <f>BK96</f>
        <v>0</v>
      </c>
      <c r="K96" s="192"/>
      <c r="L96" s="197"/>
      <c r="M96" s="198"/>
      <c r="N96" s="199"/>
      <c r="O96" s="199"/>
      <c r="P96" s="200">
        <f>SUM(P97:P98)</f>
        <v>0</v>
      </c>
      <c r="Q96" s="199"/>
      <c r="R96" s="200">
        <f>SUM(R97:R98)</f>
        <v>0</v>
      </c>
      <c r="S96" s="199"/>
      <c r="T96" s="201">
        <f>SUM(T97:T98)</f>
        <v>9.5999999999999996</v>
      </c>
      <c r="AR96" s="202" t="s">
        <v>74</v>
      </c>
      <c r="AT96" s="203" t="s">
        <v>66</v>
      </c>
      <c r="AU96" s="203" t="s">
        <v>74</v>
      </c>
      <c r="AY96" s="202" t="s">
        <v>156</v>
      </c>
      <c r="BK96" s="204">
        <f>SUM(BK97:BK98)</f>
        <v>0</v>
      </c>
    </row>
    <row r="97" s="1" customFormat="1" ht="16.5" customHeight="1">
      <c r="B97" s="34"/>
      <c r="C97" s="205" t="s">
        <v>74</v>
      </c>
      <c r="D97" s="205" t="s">
        <v>157</v>
      </c>
      <c r="E97" s="206" t="s">
        <v>457</v>
      </c>
      <c r="F97" s="207" t="s">
        <v>458</v>
      </c>
      <c r="G97" s="208" t="s">
        <v>168</v>
      </c>
      <c r="H97" s="209">
        <v>4</v>
      </c>
      <c r="I97" s="210"/>
      <c r="J97" s="211">
        <f>ROUND(I97*H97,2)</f>
        <v>0</v>
      </c>
      <c r="K97" s="207" t="s">
        <v>459</v>
      </c>
      <c r="L97" s="39"/>
      <c r="M97" s="212" t="s">
        <v>1</v>
      </c>
      <c r="N97" s="213" t="s">
        <v>38</v>
      </c>
      <c r="O97" s="75"/>
      <c r="P97" s="214">
        <f>O97*H97</f>
        <v>0</v>
      </c>
      <c r="Q97" s="214">
        <v>0</v>
      </c>
      <c r="R97" s="214">
        <f>Q97*H97</f>
        <v>0</v>
      </c>
      <c r="S97" s="214">
        <v>2.3999999999999999</v>
      </c>
      <c r="T97" s="215">
        <f>S97*H97</f>
        <v>9.5999999999999996</v>
      </c>
      <c r="AR97" s="13" t="s">
        <v>155</v>
      </c>
      <c r="AT97" s="13" t="s">
        <v>157</v>
      </c>
      <c r="AU97" s="13" t="s">
        <v>76</v>
      </c>
      <c r="AY97" s="13" t="s">
        <v>156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3" t="s">
        <v>74</v>
      </c>
      <c r="BK97" s="216">
        <f>ROUND(I97*H97,2)</f>
        <v>0</v>
      </c>
      <c r="BL97" s="13" t="s">
        <v>155</v>
      </c>
      <c r="BM97" s="13" t="s">
        <v>536</v>
      </c>
    </row>
    <row r="98" s="1" customFormat="1">
      <c r="B98" s="34"/>
      <c r="C98" s="35"/>
      <c r="D98" s="217" t="s">
        <v>164</v>
      </c>
      <c r="E98" s="35"/>
      <c r="F98" s="218" t="s">
        <v>461</v>
      </c>
      <c r="G98" s="35"/>
      <c r="H98" s="35"/>
      <c r="I98" s="140"/>
      <c r="J98" s="35"/>
      <c r="K98" s="35"/>
      <c r="L98" s="39"/>
      <c r="M98" s="219"/>
      <c r="N98" s="75"/>
      <c r="O98" s="75"/>
      <c r="P98" s="75"/>
      <c r="Q98" s="75"/>
      <c r="R98" s="75"/>
      <c r="S98" s="75"/>
      <c r="T98" s="76"/>
      <c r="AT98" s="13" t="s">
        <v>164</v>
      </c>
      <c r="AU98" s="13" t="s">
        <v>76</v>
      </c>
    </row>
    <row r="99" s="10" customFormat="1" ht="22.8" customHeight="1">
      <c r="B99" s="191"/>
      <c r="C99" s="192"/>
      <c r="D99" s="193" t="s">
        <v>66</v>
      </c>
      <c r="E99" s="239" t="s">
        <v>462</v>
      </c>
      <c r="F99" s="239" t="s">
        <v>463</v>
      </c>
      <c r="G99" s="192"/>
      <c r="H99" s="192"/>
      <c r="I99" s="195"/>
      <c r="J99" s="240">
        <f>BK99</f>
        <v>0</v>
      </c>
      <c r="K99" s="192"/>
      <c r="L99" s="197"/>
      <c r="M99" s="198"/>
      <c r="N99" s="199"/>
      <c r="O99" s="199"/>
      <c r="P99" s="200">
        <f>SUM(P100:P103)</f>
        <v>0</v>
      </c>
      <c r="Q99" s="199"/>
      <c r="R99" s="200">
        <f>SUM(R100:R103)</f>
        <v>0</v>
      </c>
      <c r="S99" s="199"/>
      <c r="T99" s="201">
        <f>SUM(T100:T103)</f>
        <v>0</v>
      </c>
      <c r="AR99" s="202" t="s">
        <v>74</v>
      </c>
      <c r="AT99" s="203" t="s">
        <v>66</v>
      </c>
      <c r="AU99" s="203" t="s">
        <v>74</v>
      </c>
      <c r="AY99" s="202" t="s">
        <v>156</v>
      </c>
      <c r="BK99" s="204">
        <f>SUM(BK100:BK103)</f>
        <v>0</v>
      </c>
    </row>
    <row r="100" s="1" customFormat="1" ht="16.5" customHeight="1">
      <c r="B100" s="34"/>
      <c r="C100" s="205" t="s">
        <v>76</v>
      </c>
      <c r="D100" s="205" t="s">
        <v>157</v>
      </c>
      <c r="E100" s="206" t="s">
        <v>464</v>
      </c>
      <c r="F100" s="207" t="s">
        <v>465</v>
      </c>
      <c r="G100" s="208" t="s">
        <v>466</v>
      </c>
      <c r="H100" s="209">
        <v>12</v>
      </c>
      <c r="I100" s="210"/>
      <c r="J100" s="211">
        <f>ROUND(I100*H100,2)</f>
        <v>0</v>
      </c>
      <c r="K100" s="207" t="s">
        <v>459</v>
      </c>
      <c r="L100" s="39"/>
      <c r="M100" s="212" t="s">
        <v>1</v>
      </c>
      <c r="N100" s="213" t="s">
        <v>38</v>
      </c>
      <c r="O100" s="7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AR100" s="13" t="s">
        <v>155</v>
      </c>
      <c r="AT100" s="13" t="s">
        <v>157</v>
      </c>
      <c r="AU100" s="13" t="s">
        <v>76</v>
      </c>
      <c r="AY100" s="13" t="s">
        <v>156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3" t="s">
        <v>74</v>
      </c>
      <c r="BK100" s="216">
        <f>ROUND(I100*H100,2)</f>
        <v>0</v>
      </c>
      <c r="BL100" s="13" t="s">
        <v>155</v>
      </c>
      <c r="BM100" s="13" t="s">
        <v>537</v>
      </c>
    </row>
    <row r="101" s="1" customFormat="1">
      <c r="B101" s="34"/>
      <c r="C101" s="35"/>
      <c r="D101" s="217" t="s">
        <v>164</v>
      </c>
      <c r="E101" s="35"/>
      <c r="F101" s="218" t="s">
        <v>468</v>
      </c>
      <c r="G101" s="35"/>
      <c r="H101" s="35"/>
      <c r="I101" s="140"/>
      <c r="J101" s="35"/>
      <c r="K101" s="35"/>
      <c r="L101" s="39"/>
      <c r="M101" s="219"/>
      <c r="N101" s="75"/>
      <c r="O101" s="75"/>
      <c r="P101" s="75"/>
      <c r="Q101" s="75"/>
      <c r="R101" s="75"/>
      <c r="S101" s="75"/>
      <c r="T101" s="76"/>
      <c r="AT101" s="13" t="s">
        <v>164</v>
      </c>
      <c r="AU101" s="13" t="s">
        <v>76</v>
      </c>
    </row>
    <row r="102" s="1" customFormat="1" ht="16.5" customHeight="1">
      <c r="B102" s="34"/>
      <c r="C102" s="205" t="s">
        <v>84</v>
      </c>
      <c r="D102" s="205" t="s">
        <v>157</v>
      </c>
      <c r="E102" s="206" t="s">
        <v>469</v>
      </c>
      <c r="F102" s="207" t="s">
        <v>470</v>
      </c>
      <c r="G102" s="208" t="s">
        <v>466</v>
      </c>
      <c r="H102" s="209">
        <v>12</v>
      </c>
      <c r="I102" s="210"/>
      <c r="J102" s="211">
        <f>ROUND(I102*H102,2)</f>
        <v>0</v>
      </c>
      <c r="K102" s="207" t="s">
        <v>459</v>
      </c>
      <c r="L102" s="39"/>
      <c r="M102" s="212" t="s">
        <v>1</v>
      </c>
      <c r="N102" s="213" t="s">
        <v>38</v>
      </c>
      <c r="O102" s="7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AR102" s="13" t="s">
        <v>155</v>
      </c>
      <c r="AT102" s="13" t="s">
        <v>157</v>
      </c>
      <c r="AU102" s="13" t="s">
        <v>76</v>
      </c>
      <c r="AY102" s="13" t="s">
        <v>156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3" t="s">
        <v>74</v>
      </c>
      <c r="BK102" s="216">
        <f>ROUND(I102*H102,2)</f>
        <v>0</v>
      </c>
      <c r="BL102" s="13" t="s">
        <v>155</v>
      </c>
      <c r="BM102" s="13" t="s">
        <v>538</v>
      </c>
    </row>
    <row r="103" s="1" customFormat="1">
      <c r="B103" s="34"/>
      <c r="C103" s="35"/>
      <c r="D103" s="217" t="s">
        <v>164</v>
      </c>
      <c r="E103" s="35"/>
      <c r="F103" s="218" t="s">
        <v>472</v>
      </c>
      <c r="G103" s="35"/>
      <c r="H103" s="35"/>
      <c r="I103" s="140"/>
      <c r="J103" s="35"/>
      <c r="K103" s="35"/>
      <c r="L103" s="39"/>
      <c r="M103" s="230"/>
      <c r="N103" s="231"/>
      <c r="O103" s="231"/>
      <c r="P103" s="231"/>
      <c r="Q103" s="231"/>
      <c r="R103" s="231"/>
      <c r="S103" s="231"/>
      <c r="T103" s="232"/>
      <c r="AT103" s="13" t="s">
        <v>164</v>
      </c>
      <c r="AU103" s="13" t="s">
        <v>76</v>
      </c>
    </row>
    <row r="104" s="1" customFormat="1" ht="6.96" customHeight="1">
      <c r="B104" s="53"/>
      <c r="C104" s="54"/>
      <c r="D104" s="54"/>
      <c r="E104" s="54"/>
      <c r="F104" s="54"/>
      <c r="G104" s="54"/>
      <c r="H104" s="54"/>
      <c r="I104" s="164"/>
      <c r="J104" s="54"/>
      <c r="K104" s="54"/>
      <c r="L104" s="39"/>
    </row>
  </sheetData>
  <sheetProtection sheet="1" autoFilter="0" formatColumns="0" formatRows="0" objects="1" scenarios="1" spinCount="100000" saltValue="DMFdYxfFs06K4vFEY4zgujemowG6xyqdiI/pkQ7k/W+eTLX/zk1H0uH1lfAgDKvhtXO6NESQdml5/ES8yrI3jg==" hashValue="bSvMbxWNlDO0Mae70fq2ZpR807pQUL15+CPJQSQvbRoz9j8RZmplQK0vE/cTQ/k6irVa88z03VxKDJATKzXwXQ==" algorithmName="SHA-512" password="CC35"/>
  <autoFilter ref="C93:K103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0:H80"/>
    <mergeCell ref="E84:H84"/>
    <mergeCell ref="E82:H82"/>
    <mergeCell ref="E86:H8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3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100</v>
      </c>
    </row>
    <row r="3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6"/>
      <c r="AT3" s="13" t="s">
        <v>76</v>
      </c>
    </row>
    <row r="4" ht="24.96" customHeight="1">
      <c r="B4" s="16"/>
      <c r="D4" s="137" t="s">
        <v>127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38" t="s">
        <v>16</v>
      </c>
      <c r="L6" s="16"/>
    </row>
    <row r="7" ht="16.5" customHeight="1">
      <c r="B7" s="16"/>
      <c r="E7" s="139" t="str">
        <f>'Rekapitulace stavby'!K6</f>
        <v>Oprava TV v úseku Obrnice-Žatec</v>
      </c>
      <c r="F7" s="138"/>
      <c r="G7" s="138"/>
      <c r="H7" s="138"/>
      <c r="L7" s="16"/>
    </row>
    <row r="8">
      <c r="B8" s="16"/>
      <c r="D8" s="138" t="s">
        <v>128</v>
      </c>
      <c r="L8" s="16"/>
    </row>
    <row r="9" ht="16.5" customHeight="1">
      <c r="B9" s="16"/>
      <c r="E9" s="139" t="s">
        <v>129</v>
      </c>
      <c r="L9" s="16"/>
    </row>
    <row r="10" ht="12" customHeight="1">
      <c r="B10" s="16"/>
      <c r="D10" s="138" t="s">
        <v>130</v>
      </c>
      <c r="L10" s="16"/>
    </row>
    <row r="11" s="1" customFormat="1" ht="16.5" customHeight="1">
      <c r="B11" s="39"/>
      <c r="E11" s="138" t="s">
        <v>539</v>
      </c>
      <c r="F11" s="1"/>
      <c r="G11" s="1"/>
      <c r="H11" s="1"/>
      <c r="I11" s="140"/>
      <c r="L11" s="39"/>
    </row>
    <row r="12" s="1" customFormat="1" ht="12" customHeight="1">
      <c r="B12" s="39"/>
      <c r="D12" s="138" t="s">
        <v>132</v>
      </c>
      <c r="I12" s="140"/>
      <c r="L12" s="39"/>
    </row>
    <row r="13" s="1" customFormat="1" ht="36.96" customHeight="1">
      <c r="B13" s="39"/>
      <c r="E13" s="141" t="s">
        <v>540</v>
      </c>
      <c r="F13" s="1"/>
      <c r="G13" s="1"/>
      <c r="H13" s="1"/>
      <c r="I13" s="140"/>
      <c r="L13" s="39"/>
    </row>
    <row r="14" s="1" customFormat="1">
      <c r="B14" s="39"/>
      <c r="I14" s="140"/>
      <c r="L14" s="39"/>
    </row>
    <row r="15" s="1" customFormat="1" ht="12" customHeight="1">
      <c r="B15" s="39"/>
      <c r="D15" s="138" t="s">
        <v>18</v>
      </c>
      <c r="F15" s="13" t="s">
        <v>1</v>
      </c>
      <c r="I15" s="142" t="s">
        <v>19</v>
      </c>
      <c r="J15" s="13" t="s">
        <v>1</v>
      </c>
      <c r="L15" s="39"/>
    </row>
    <row r="16" s="1" customFormat="1" ht="12" customHeight="1">
      <c r="B16" s="39"/>
      <c r="D16" s="138" t="s">
        <v>20</v>
      </c>
      <c r="F16" s="13" t="s">
        <v>21</v>
      </c>
      <c r="I16" s="142" t="s">
        <v>22</v>
      </c>
      <c r="J16" s="143" t="str">
        <f>'Rekapitulace stavby'!AN8</f>
        <v>11. 3. 2019</v>
      </c>
      <c r="L16" s="39"/>
    </row>
    <row r="17" s="1" customFormat="1" ht="10.8" customHeight="1">
      <c r="B17" s="39"/>
      <c r="I17" s="140"/>
      <c r="L17" s="39"/>
    </row>
    <row r="18" s="1" customFormat="1" ht="12" customHeight="1">
      <c r="B18" s="39"/>
      <c r="D18" s="138" t="s">
        <v>24</v>
      </c>
      <c r="I18" s="142" t="s">
        <v>25</v>
      </c>
      <c r="J18" s="13" t="str">
        <f>IF('Rekapitulace stavby'!AN10="","",'Rekapitulace stavby'!AN10)</f>
        <v/>
      </c>
      <c r="L18" s="39"/>
    </row>
    <row r="19" s="1" customFormat="1" ht="18" customHeight="1">
      <c r="B19" s="39"/>
      <c r="E19" s="13" t="str">
        <f>IF('Rekapitulace stavby'!E11="","",'Rekapitulace stavby'!E11)</f>
        <v xml:space="preserve"> </v>
      </c>
      <c r="I19" s="142" t="s">
        <v>26</v>
      </c>
      <c r="J19" s="13" t="str">
        <f>IF('Rekapitulace stavby'!AN11="","",'Rekapitulace stavby'!AN11)</f>
        <v/>
      </c>
      <c r="L19" s="39"/>
    </row>
    <row r="20" s="1" customFormat="1" ht="6.96" customHeight="1">
      <c r="B20" s="39"/>
      <c r="I20" s="140"/>
      <c r="L20" s="39"/>
    </row>
    <row r="21" s="1" customFormat="1" ht="12" customHeight="1">
      <c r="B21" s="39"/>
      <c r="D21" s="138" t="s">
        <v>27</v>
      </c>
      <c r="I21" s="142" t="s">
        <v>25</v>
      </c>
      <c r="J21" s="29" t="str">
        <f>'Rekapitulace stavby'!AN13</f>
        <v>Vyplň údaj</v>
      </c>
      <c r="L21" s="39"/>
    </row>
    <row r="22" s="1" customFormat="1" ht="18" customHeight="1">
      <c r="B22" s="39"/>
      <c r="E22" s="29" t="str">
        <f>'Rekapitulace stavby'!E14</f>
        <v>Vyplň údaj</v>
      </c>
      <c r="F22" s="13"/>
      <c r="G22" s="13"/>
      <c r="H22" s="13"/>
      <c r="I22" s="142" t="s">
        <v>26</v>
      </c>
      <c r="J22" s="29" t="str">
        <f>'Rekapitulace stavby'!AN14</f>
        <v>Vyplň údaj</v>
      </c>
      <c r="L22" s="39"/>
    </row>
    <row r="23" s="1" customFormat="1" ht="6.96" customHeight="1">
      <c r="B23" s="39"/>
      <c r="I23" s="140"/>
      <c r="L23" s="39"/>
    </row>
    <row r="24" s="1" customFormat="1" ht="12" customHeight="1">
      <c r="B24" s="39"/>
      <c r="D24" s="138" t="s">
        <v>29</v>
      </c>
      <c r="I24" s="142" t="s">
        <v>25</v>
      </c>
      <c r="J24" s="13" t="str">
        <f>IF('Rekapitulace stavby'!AN16="","",'Rekapitulace stavby'!AN16)</f>
        <v/>
      </c>
      <c r="L24" s="39"/>
    </row>
    <row r="25" s="1" customFormat="1" ht="18" customHeight="1">
      <c r="B25" s="39"/>
      <c r="E25" s="13" t="str">
        <f>IF('Rekapitulace stavby'!E17="","",'Rekapitulace stavby'!E17)</f>
        <v xml:space="preserve"> </v>
      </c>
      <c r="I25" s="142" t="s">
        <v>26</v>
      </c>
      <c r="J25" s="13" t="str">
        <f>IF('Rekapitulace stavby'!AN17="","",'Rekapitulace stavby'!AN17)</f>
        <v/>
      </c>
      <c r="L25" s="39"/>
    </row>
    <row r="26" s="1" customFormat="1" ht="6.96" customHeight="1">
      <c r="B26" s="39"/>
      <c r="I26" s="140"/>
      <c r="L26" s="39"/>
    </row>
    <row r="27" s="1" customFormat="1" ht="12" customHeight="1">
      <c r="B27" s="39"/>
      <c r="D27" s="138" t="s">
        <v>31</v>
      </c>
      <c r="I27" s="142" t="s">
        <v>25</v>
      </c>
      <c r="J27" s="13" t="str">
        <f>IF('Rekapitulace stavby'!AN19="","",'Rekapitulace stavby'!AN19)</f>
        <v/>
      </c>
      <c r="L27" s="39"/>
    </row>
    <row r="28" s="1" customFormat="1" ht="18" customHeight="1">
      <c r="B28" s="39"/>
      <c r="E28" s="13" t="str">
        <f>IF('Rekapitulace stavby'!E20="","",'Rekapitulace stavby'!E20)</f>
        <v xml:space="preserve"> </v>
      </c>
      <c r="I28" s="142" t="s">
        <v>26</v>
      </c>
      <c r="J28" s="13" t="str">
        <f>IF('Rekapitulace stavby'!AN20="","",'Rekapitulace stavby'!AN20)</f>
        <v/>
      </c>
      <c r="L28" s="39"/>
    </row>
    <row r="29" s="1" customFormat="1" ht="6.96" customHeight="1">
      <c r="B29" s="39"/>
      <c r="I29" s="140"/>
      <c r="L29" s="39"/>
    </row>
    <row r="30" s="1" customFormat="1" ht="12" customHeight="1">
      <c r="B30" s="39"/>
      <c r="D30" s="138" t="s">
        <v>32</v>
      </c>
      <c r="I30" s="140"/>
      <c r="L30" s="39"/>
    </row>
    <row r="31" s="7" customFormat="1" ht="16.5" customHeight="1">
      <c r="B31" s="144"/>
      <c r="E31" s="145" t="s">
        <v>1</v>
      </c>
      <c r="F31" s="145"/>
      <c r="G31" s="145"/>
      <c r="H31" s="145"/>
      <c r="I31" s="146"/>
      <c r="L31" s="144"/>
    </row>
    <row r="32" s="1" customFormat="1" ht="6.96" customHeight="1">
      <c r="B32" s="39"/>
      <c r="I32" s="140"/>
      <c r="L32" s="39"/>
    </row>
    <row r="33" s="1" customFormat="1" ht="6.96" customHeight="1">
      <c r="B33" s="39"/>
      <c r="D33" s="67"/>
      <c r="E33" s="67"/>
      <c r="F33" s="67"/>
      <c r="G33" s="67"/>
      <c r="H33" s="67"/>
      <c r="I33" s="147"/>
      <c r="J33" s="67"/>
      <c r="K33" s="67"/>
      <c r="L33" s="39"/>
    </row>
    <row r="34" s="1" customFormat="1" ht="25.44" customHeight="1">
      <c r="B34" s="39"/>
      <c r="D34" s="148" t="s">
        <v>33</v>
      </c>
      <c r="I34" s="140"/>
      <c r="J34" s="149">
        <f>ROUND(J92, 2)</f>
        <v>0</v>
      </c>
      <c r="L34" s="39"/>
    </row>
    <row r="35" s="1" customFormat="1" ht="6.96" customHeight="1">
      <c r="B35" s="39"/>
      <c r="D35" s="67"/>
      <c r="E35" s="67"/>
      <c r="F35" s="67"/>
      <c r="G35" s="67"/>
      <c r="H35" s="67"/>
      <c r="I35" s="147"/>
      <c r="J35" s="67"/>
      <c r="K35" s="67"/>
      <c r="L35" s="39"/>
    </row>
    <row r="36" s="1" customFormat="1" ht="14.4" customHeight="1">
      <c r="B36" s="39"/>
      <c r="F36" s="150" t="s">
        <v>35</v>
      </c>
      <c r="I36" s="151" t="s">
        <v>34</v>
      </c>
      <c r="J36" s="150" t="s">
        <v>36</v>
      </c>
      <c r="L36" s="39"/>
    </row>
    <row r="37" s="1" customFormat="1" ht="14.4" customHeight="1">
      <c r="B37" s="39"/>
      <c r="D37" s="138" t="s">
        <v>37</v>
      </c>
      <c r="E37" s="138" t="s">
        <v>38</v>
      </c>
      <c r="F37" s="152">
        <f>ROUND((SUM(BE92:BE171)),  2)</f>
        <v>0</v>
      </c>
      <c r="I37" s="153">
        <v>0.20999999999999999</v>
      </c>
      <c r="J37" s="152">
        <f>ROUND(((SUM(BE92:BE171))*I37),  2)</f>
        <v>0</v>
      </c>
      <c r="L37" s="39"/>
    </row>
    <row r="38" s="1" customFormat="1" ht="14.4" customHeight="1">
      <c r="B38" s="39"/>
      <c r="E38" s="138" t="s">
        <v>39</v>
      </c>
      <c r="F38" s="152">
        <f>ROUND((SUM(BF92:BF171)),  2)</f>
        <v>0</v>
      </c>
      <c r="I38" s="153">
        <v>0.14999999999999999</v>
      </c>
      <c r="J38" s="152">
        <f>ROUND(((SUM(BF92:BF171))*I38),  2)</f>
        <v>0</v>
      </c>
      <c r="L38" s="39"/>
    </row>
    <row r="39" hidden="1" s="1" customFormat="1" ht="14.4" customHeight="1">
      <c r="B39" s="39"/>
      <c r="E39" s="138" t="s">
        <v>40</v>
      </c>
      <c r="F39" s="152">
        <f>ROUND((SUM(BG92:BG171)),  2)</f>
        <v>0</v>
      </c>
      <c r="I39" s="153">
        <v>0.20999999999999999</v>
      </c>
      <c r="J39" s="152">
        <f>0</f>
        <v>0</v>
      </c>
      <c r="L39" s="39"/>
    </row>
    <row r="40" hidden="1" s="1" customFormat="1" ht="14.4" customHeight="1">
      <c r="B40" s="39"/>
      <c r="E40" s="138" t="s">
        <v>41</v>
      </c>
      <c r="F40" s="152">
        <f>ROUND((SUM(BH92:BH171)),  2)</f>
        <v>0</v>
      </c>
      <c r="I40" s="153">
        <v>0.14999999999999999</v>
      </c>
      <c r="J40" s="152">
        <f>0</f>
        <v>0</v>
      </c>
      <c r="L40" s="39"/>
    </row>
    <row r="41" hidden="1" s="1" customFormat="1" ht="14.4" customHeight="1">
      <c r="B41" s="39"/>
      <c r="E41" s="138" t="s">
        <v>42</v>
      </c>
      <c r="F41" s="152">
        <f>ROUND((SUM(BI92:BI171)),  2)</f>
        <v>0</v>
      </c>
      <c r="I41" s="153">
        <v>0</v>
      </c>
      <c r="J41" s="152">
        <f>0</f>
        <v>0</v>
      </c>
      <c r="L41" s="39"/>
    </row>
    <row r="42" s="1" customFormat="1" ht="6.96" customHeight="1">
      <c r="B42" s="39"/>
      <c r="I42" s="140"/>
      <c r="L42" s="39"/>
    </row>
    <row r="43" s="1" customFormat="1" ht="25.44" customHeight="1">
      <c r="B43" s="39"/>
      <c r="C43" s="154"/>
      <c r="D43" s="155" t="s">
        <v>43</v>
      </c>
      <c r="E43" s="156"/>
      <c r="F43" s="156"/>
      <c r="G43" s="157" t="s">
        <v>44</v>
      </c>
      <c r="H43" s="158" t="s">
        <v>45</v>
      </c>
      <c r="I43" s="159"/>
      <c r="J43" s="160">
        <f>SUM(J34:J41)</f>
        <v>0</v>
      </c>
      <c r="K43" s="161"/>
      <c r="L43" s="39"/>
    </row>
    <row r="44" s="1" customFormat="1" ht="14.4" customHeight="1">
      <c r="B44" s="162"/>
      <c r="C44" s="163"/>
      <c r="D44" s="163"/>
      <c r="E44" s="163"/>
      <c r="F44" s="163"/>
      <c r="G44" s="163"/>
      <c r="H44" s="163"/>
      <c r="I44" s="164"/>
      <c r="J44" s="163"/>
      <c r="K44" s="163"/>
      <c r="L44" s="39"/>
    </row>
    <row r="48" s="1" customFormat="1" ht="6.96" customHeight="1">
      <c r="B48" s="165"/>
      <c r="C48" s="166"/>
      <c r="D48" s="166"/>
      <c r="E48" s="166"/>
      <c r="F48" s="166"/>
      <c r="G48" s="166"/>
      <c r="H48" s="166"/>
      <c r="I48" s="167"/>
      <c r="J48" s="166"/>
      <c r="K48" s="166"/>
      <c r="L48" s="39"/>
    </row>
    <row r="49" s="1" customFormat="1" ht="24.96" customHeight="1">
      <c r="B49" s="34"/>
      <c r="C49" s="19" t="s">
        <v>134</v>
      </c>
      <c r="D49" s="35"/>
      <c r="E49" s="35"/>
      <c r="F49" s="35"/>
      <c r="G49" s="35"/>
      <c r="H49" s="35"/>
      <c r="I49" s="140"/>
      <c r="J49" s="35"/>
      <c r="K49" s="35"/>
      <c r="L49" s="39"/>
    </row>
    <row r="50" s="1" customFormat="1" ht="6.96" customHeight="1">
      <c r="B50" s="34"/>
      <c r="C50" s="35"/>
      <c r="D50" s="35"/>
      <c r="E50" s="35"/>
      <c r="F50" s="35"/>
      <c r="G50" s="35"/>
      <c r="H50" s="35"/>
      <c r="I50" s="140"/>
      <c r="J50" s="35"/>
      <c r="K50" s="35"/>
      <c r="L50" s="39"/>
    </row>
    <row r="51" s="1" customFormat="1" ht="12" customHeight="1">
      <c r="B51" s="34"/>
      <c r="C51" s="28" t="s">
        <v>16</v>
      </c>
      <c r="D51" s="35"/>
      <c r="E51" s="35"/>
      <c r="F51" s="35"/>
      <c r="G51" s="35"/>
      <c r="H51" s="35"/>
      <c r="I51" s="140"/>
      <c r="J51" s="35"/>
      <c r="K51" s="35"/>
      <c r="L51" s="39"/>
    </row>
    <row r="52" s="1" customFormat="1" ht="16.5" customHeight="1">
      <c r="B52" s="34"/>
      <c r="C52" s="35"/>
      <c r="D52" s="35"/>
      <c r="E52" s="168" t="str">
        <f>E7</f>
        <v>Oprava TV v úseku Obrnice-Žatec</v>
      </c>
      <c r="F52" s="28"/>
      <c r="G52" s="28"/>
      <c r="H52" s="28"/>
      <c r="I52" s="140"/>
      <c r="J52" s="35"/>
      <c r="K52" s="35"/>
      <c r="L52" s="39"/>
    </row>
    <row r="53" ht="12" customHeight="1">
      <c r="B53" s="17"/>
      <c r="C53" s="28" t="s">
        <v>128</v>
      </c>
      <c r="D53" s="18"/>
      <c r="E53" s="18"/>
      <c r="F53" s="18"/>
      <c r="G53" s="18"/>
      <c r="H53" s="18"/>
      <c r="I53" s="133"/>
      <c r="J53" s="18"/>
      <c r="K53" s="18"/>
      <c r="L53" s="16"/>
    </row>
    <row r="54" ht="16.5" customHeight="1">
      <c r="B54" s="17"/>
      <c r="C54" s="18"/>
      <c r="D54" s="18"/>
      <c r="E54" s="168" t="s">
        <v>129</v>
      </c>
      <c r="F54" s="18"/>
      <c r="G54" s="18"/>
      <c r="H54" s="18"/>
      <c r="I54" s="133"/>
      <c r="J54" s="18"/>
      <c r="K54" s="18"/>
      <c r="L54" s="16"/>
    </row>
    <row r="55" ht="12" customHeight="1">
      <c r="B55" s="17"/>
      <c r="C55" s="28" t="s">
        <v>130</v>
      </c>
      <c r="D55" s="18"/>
      <c r="E55" s="18"/>
      <c r="F55" s="18"/>
      <c r="G55" s="18"/>
      <c r="H55" s="18"/>
      <c r="I55" s="133"/>
      <c r="J55" s="18"/>
      <c r="K55" s="18"/>
      <c r="L55" s="16"/>
    </row>
    <row r="56" s="1" customFormat="1" ht="16.5" customHeight="1">
      <c r="B56" s="34"/>
      <c r="C56" s="35"/>
      <c r="D56" s="35"/>
      <c r="E56" s="28" t="s">
        <v>539</v>
      </c>
      <c r="F56" s="35"/>
      <c r="G56" s="35"/>
      <c r="H56" s="35"/>
      <c r="I56" s="140"/>
      <c r="J56" s="35"/>
      <c r="K56" s="35"/>
      <c r="L56" s="39"/>
    </row>
    <row r="57" s="1" customFormat="1" ht="12" customHeight="1">
      <c r="B57" s="34"/>
      <c r="C57" s="28" t="s">
        <v>132</v>
      </c>
      <c r="D57" s="35"/>
      <c r="E57" s="35"/>
      <c r="F57" s="35"/>
      <c r="G57" s="35"/>
      <c r="H57" s="35"/>
      <c r="I57" s="140"/>
      <c r="J57" s="35"/>
      <c r="K57" s="35"/>
      <c r="L57" s="39"/>
    </row>
    <row r="58" s="1" customFormat="1" ht="16.5" customHeight="1">
      <c r="B58" s="34"/>
      <c r="C58" s="35"/>
      <c r="D58" s="35"/>
      <c r="E58" s="60" t="str">
        <f>E13</f>
        <v>SO 1.3.1 - SOÚŽI</v>
      </c>
      <c r="F58" s="35"/>
      <c r="G58" s="35"/>
      <c r="H58" s="35"/>
      <c r="I58" s="140"/>
      <c r="J58" s="35"/>
      <c r="K58" s="35"/>
      <c r="L58" s="39"/>
    </row>
    <row r="59" s="1" customFormat="1" ht="6.96" customHeight="1">
      <c r="B59" s="34"/>
      <c r="C59" s="35"/>
      <c r="D59" s="35"/>
      <c r="E59" s="35"/>
      <c r="F59" s="35"/>
      <c r="G59" s="35"/>
      <c r="H59" s="35"/>
      <c r="I59" s="140"/>
      <c r="J59" s="35"/>
      <c r="K59" s="35"/>
      <c r="L59" s="39"/>
    </row>
    <row r="60" s="1" customFormat="1" ht="12" customHeight="1">
      <c r="B60" s="34"/>
      <c r="C60" s="28" t="s">
        <v>20</v>
      </c>
      <c r="D60" s="35"/>
      <c r="E60" s="35"/>
      <c r="F60" s="23" t="str">
        <f>F16</f>
        <v xml:space="preserve"> </v>
      </c>
      <c r="G60" s="35"/>
      <c r="H60" s="35"/>
      <c r="I60" s="142" t="s">
        <v>22</v>
      </c>
      <c r="J60" s="63" t="str">
        <f>IF(J16="","",J16)</f>
        <v>11. 3. 2019</v>
      </c>
      <c r="K60" s="35"/>
      <c r="L60" s="39"/>
    </row>
    <row r="61" s="1" customFormat="1" ht="6.96" customHeight="1">
      <c r="B61" s="34"/>
      <c r="C61" s="35"/>
      <c r="D61" s="35"/>
      <c r="E61" s="35"/>
      <c r="F61" s="35"/>
      <c r="G61" s="35"/>
      <c r="H61" s="35"/>
      <c r="I61" s="140"/>
      <c r="J61" s="35"/>
      <c r="K61" s="35"/>
      <c r="L61" s="39"/>
    </row>
    <row r="62" s="1" customFormat="1" ht="13.65" customHeight="1">
      <c r="B62" s="34"/>
      <c r="C62" s="28" t="s">
        <v>24</v>
      </c>
      <c r="D62" s="35"/>
      <c r="E62" s="35"/>
      <c r="F62" s="23" t="str">
        <f>E19</f>
        <v xml:space="preserve"> </v>
      </c>
      <c r="G62" s="35"/>
      <c r="H62" s="35"/>
      <c r="I62" s="142" t="s">
        <v>29</v>
      </c>
      <c r="J62" s="32" t="str">
        <f>E25</f>
        <v xml:space="preserve"> </v>
      </c>
      <c r="K62" s="35"/>
      <c r="L62" s="39"/>
    </row>
    <row r="63" s="1" customFormat="1" ht="13.65" customHeight="1">
      <c r="B63" s="34"/>
      <c r="C63" s="28" t="s">
        <v>27</v>
      </c>
      <c r="D63" s="35"/>
      <c r="E63" s="35"/>
      <c r="F63" s="23" t="str">
        <f>IF(E22="","",E22)</f>
        <v>Vyplň údaj</v>
      </c>
      <c r="G63" s="35"/>
      <c r="H63" s="35"/>
      <c r="I63" s="142" t="s">
        <v>31</v>
      </c>
      <c r="J63" s="32" t="str">
        <f>E28</f>
        <v xml:space="preserve"> </v>
      </c>
      <c r="K63" s="35"/>
      <c r="L63" s="39"/>
    </row>
    <row r="64" s="1" customFormat="1" ht="10.32" customHeight="1">
      <c r="B64" s="34"/>
      <c r="C64" s="35"/>
      <c r="D64" s="35"/>
      <c r="E64" s="35"/>
      <c r="F64" s="35"/>
      <c r="G64" s="35"/>
      <c r="H64" s="35"/>
      <c r="I64" s="140"/>
      <c r="J64" s="35"/>
      <c r="K64" s="35"/>
      <c r="L64" s="39"/>
    </row>
    <row r="65" s="1" customFormat="1" ht="29.28" customHeight="1">
      <c r="B65" s="34"/>
      <c r="C65" s="169" t="s">
        <v>135</v>
      </c>
      <c r="D65" s="170"/>
      <c r="E65" s="170"/>
      <c r="F65" s="170"/>
      <c r="G65" s="170"/>
      <c r="H65" s="170"/>
      <c r="I65" s="171"/>
      <c r="J65" s="172" t="s">
        <v>136</v>
      </c>
      <c r="K65" s="170"/>
      <c r="L65" s="39"/>
    </row>
    <row r="66" s="1" customFormat="1" ht="10.32" customHeight="1">
      <c r="B66" s="34"/>
      <c r="C66" s="35"/>
      <c r="D66" s="35"/>
      <c r="E66" s="35"/>
      <c r="F66" s="35"/>
      <c r="G66" s="35"/>
      <c r="H66" s="35"/>
      <c r="I66" s="140"/>
      <c r="J66" s="35"/>
      <c r="K66" s="35"/>
      <c r="L66" s="39"/>
    </row>
    <row r="67" s="1" customFormat="1" ht="22.8" customHeight="1">
      <c r="B67" s="34"/>
      <c r="C67" s="173" t="s">
        <v>137</v>
      </c>
      <c r="D67" s="35"/>
      <c r="E67" s="35"/>
      <c r="F67" s="35"/>
      <c r="G67" s="35"/>
      <c r="H67" s="35"/>
      <c r="I67" s="140"/>
      <c r="J67" s="94">
        <f>J92</f>
        <v>0</v>
      </c>
      <c r="K67" s="35"/>
      <c r="L67" s="39"/>
      <c r="AU67" s="13" t="s">
        <v>138</v>
      </c>
    </row>
    <row r="68" s="8" customFormat="1" ht="24.96" customHeight="1">
      <c r="B68" s="174"/>
      <c r="C68" s="175"/>
      <c r="D68" s="176" t="s">
        <v>139</v>
      </c>
      <c r="E68" s="177"/>
      <c r="F68" s="177"/>
      <c r="G68" s="177"/>
      <c r="H68" s="177"/>
      <c r="I68" s="178"/>
      <c r="J68" s="179">
        <f>J93</f>
        <v>0</v>
      </c>
      <c r="K68" s="175"/>
      <c r="L68" s="180"/>
    </row>
    <row r="69" s="1" customFormat="1" ht="21.84" customHeight="1">
      <c r="B69" s="34"/>
      <c r="C69" s="35"/>
      <c r="D69" s="35"/>
      <c r="E69" s="35"/>
      <c r="F69" s="35"/>
      <c r="G69" s="35"/>
      <c r="H69" s="35"/>
      <c r="I69" s="140"/>
      <c r="J69" s="35"/>
      <c r="K69" s="35"/>
      <c r="L69" s="39"/>
    </row>
    <row r="70" s="1" customFormat="1" ht="6.96" customHeight="1">
      <c r="B70" s="53"/>
      <c r="C70" s="54"/>
      <c r="D70" s="54"/>
      <c r="E70" s="54"/>
      <c r="F70" s="54"/>
      <c r="G70" s="54"/>
      <c r="H70" s="54"/>
      <c r="I70" s="164"/>
      <c r="J70" s="54"/>
      <c r="K70" s="54"/>
      <c r="L70" s="39"/>
    </row>
    <row r="74" s="1" customFormat="1" ht="6.96" customHeight="1">
      <c r="B74" s="55"/>
      <c r="C74" s="56"/>
      <c r="D74" s="56"/>
      <c r="E74" s="56"/>
      <c r="F74" s="56"/>
      <c r="G74" s="56"/>
      <c r="H74" s="56"/>
      <c r="I74" s="167"/>
      <c r="J74" s="56"/>
      <c r="K74" s="56"/>
      <c r="L74" s="39"/>
    </row>
    <row r="75" s="1" customFormat="1" ht="24.96" customHeight="1">
      <c r="B75" s="34"/>
      <c r="C75" s="19" t="s">
        <v>140</v>
      </c>
      <c r="D75" s="35"/>
      <c r="E75" s="35"/>
      <c r="F75" s="35"/>
      <c r="G75" s="35"/>
      <c r="H75" s="35"/>
      <c r="I75" s="140"/>
      <c r="J75" s="35"/>
      <c r="K75" s="35"/>
      <c r="L75" s="39"/>
    </row>
    <row r="76" s="1" customFormat="1" ht="6.96" customHeight="1">
      <c r="B76" s="34"/>
      <c r="C76" s="35"/>
      <c r="D76" s="35"/>
      <c r="E76" s="35"/>
      <c r="F76" s="35"/>
      <c r="G76" s="35"/>
      <c r="H76" s="35"/>
      <c r="I76" s="140"/>
      <c r="J76" s="35"/>
      <c r="K76" s="35"/>
      <c r="L76" s="39"/>
    </row>
    <row r="77" s="1" customFormat="1" ht="12" customHeight="1">
      <c r="B77" s="34"/>
      <c r="C77" s="28" t="s">
        <v>16</v>
      </c>
      <c r="D77" s="35"/>
      <c r="E77" s="35"/>
      <c r="F77" s="35"/>
      <c r="G77" s="35"/>
      <c r="H77" s="35"/>
      <c r="I77" s="140"/>
      <c r="J77" s="35"/>
      <c r="K77" s="35"/>
      <c r="L77" s="39"/>
    </row>
    <row r="78" s="1" customFormat="1" ht="16.5" customHeight="1">
      <c r="B78" s="34"/>
      <c r="C78" s="35"/>
      <c r="D78" s="35"/>
      <c r="E78" s="168" t="str">
        <f>E7</f>
        <v>Oprava TV v úseku Obrnice-Žatec</v>
      </c>
      <c r="F78" s="28"/>
      <c r="G78" s="28"/>
      <c r="H78" s="28"/>
      <c r="I78" s="140"/>
      <c r="J78" s="35"/>
      <c r="K78" s="35"/>
      <c r="L78" s="39"/>
    </row>
    <row r="79" ht="12" customHeight="1">
      <c r="B79" s="17"/>
      <c r="C79" s="28" t="s">
        <v>128</v>
      </c>
      <c r="D79" s="18"/>
      <c r="E79" s="18"/>
      <c r="F79" s="18"/>
      <c r="G79" s="18"/>
      <c r="H79" s="18"/>
      <c r="I79" s="133"/>
      <c r="J79" s="18"/>
      <c r="K79" s="18"/>
      <c r="L79" s="16"/>
    </row>
    <row r="80" ht="16.5" customHeight="1">
      <c r="B80" s="17"/>
      <c r="C80" s="18"/>
      <c r="D80" s="18"/>
      <c r="E80" s="168" t="s">
        <v>129</v>
      </c>
      <c r="F80" s="18"/>
      <c r="G80" s="18"/>
      <c r="H80" s="18"/>
      <c r="I80" s="133"/>
      <c r="J80" s="18"/>
      <c r="K80" s="18"/>
      <c r="L80" s="16"/>
    </row>
    <row r="81" ht="12" customHeight="1">
      <c r="B81" s="17"/>
      <c r="C81" s="28" t="s">
        <v>130</v>
      </c>
      <c r="D81" s="18"/>
      <c r="E81" s="18"/>
      <c r="F81" s="18"/>
      <c r="G81" s="18"/>
      <c r="H81" s="18"/>
      <c r="I81" s="133"/>
      <c r="J81" s="18"/>
      <c r="K81" s="18"/>
      <c r="L81" s="16"/>
    </row>
    <row r="82" s="1" customFormat="1" ht="16.5" customHeight="1">
      <c r="B82" s="34"/>
      <c r="C82" s="35"/>
      <c r="D82" s="35"/>
      <c r="E82" s="28" t="s">
        <v>539</v>
      </c>
      <c r="F82" s="35"/>
      <c r="G82" s="35"/>
      <c r="H82" s="35"/>
      <c r="I82" s="140"/>
      <c r="J82" s="35"/>
      <c r="K82" s="35"/>
      <c r="L82" s="39"/>
    </row>
    <row r="83" s="1" customFormat="1" ht="12" customHeight="1">
      <c r="B83" s="34"/>
      <c r="C83" s="28" t="s">
        <v>132</v>
      </c>
      <c r="D83" s="35"/>
      <c r="E83" s="35"/>
      <c r="F83" s="35"/>
      <c r="G83" s="35"/>
      <c r="H83" s="35"/>
      <c r="I83" s="140"/>
      <c r="J83" s="35"/>
      <c r="K83" s="35"/>
      <c r="L83" s="39"/>
    </row>
    <row r="84" s="1" customFormat="1" ht="16.5" customHeight="1">
      <c r="B84" s="34"/>
      <c r="C84" s="35"/>
      <c r="D84" s="35"/>
      <c r="E84" s="60" t="str">
        <f>E13</f>
        <v>SO 1.3.1 - SOÚŽI</v>
      </c>
      <c r="F84" s="35"/>
      <c r="G84" s="35"/>
      <c r="H84" s="35"/>
      <c r="I84" s="140"/>
      <c r="J84" s="35"/>
      <c r="K84" s="35"/>
      <c r="L84" s="39"/>
    </row>
    <row r="85" s="1" customFormat="1" ht="6.96" customHeight="1">
      <c r="B85" s="34"/>
      <c r="C85" s="35"/>
      <c r="D85" s="35"/>
      <c r="E85" s="35"/>
      <c r="F85" s="35"/>
      <c r="G85" s="35"/>
      <c r="H85" s="35"/>
      <c r="I85" s="140"/>
      <c r="J85" s="35"/>
      <c r="K85" s="35"/>
      <c r="L85" s="39"/>
    </row>
    <row r="86" s="1" customFormat="1" ht="12" customHeight="1">
      <c r="B86" s="34"/>
      <c r="C86" s="28" t="s">
        <v>20</v>
      </c>
      <c r="D86" s="35"/>
      <c r="E86" s="35"/>
      <c r="F86" s="23" t="str">
        <f>F16</f>
        <v xml:space="preserve"> </v>
      </c>
      <c r="G86" s="35"/>
      <c r="H86" s="35"/>
      <c r="I86" s="142" t="s">
        <v>22</v>
      </c>
      <c r="J86" s="63" t="str">
        <f>IF(J16="","",J16)</f>
        <v>11. 3. 2019</v>
      </c>
      <c r="K86" s="35"/>
      <c r="L86" s="39"/>
    </row>
    <row r="87" s="1" customFormat="1" ht="6.96" customHeight="1">
      <c r="B87" s="34"/>
      <c r="C87" s="35"/>
      <c r="D87" s="35"/>
      <c r="E87" s="35"/>
      <c r="F87" s="35"/>
      <c r="G87" s="35"/>
      <c r="H87" s="35"/>
      <c r="I87" s="140"/>
      <c r="J87" s="35"/>
      <c r="K87" s="35"/>
      <c r="L87" s="39"/>
    </row>
    <row r="88" s="1" customFormat="1" ht="13.65" customHeight="1">
      <c r="B88" s="34"/>
      <c r="C88" s="28" t="s">
        <v>24</v>
      </c>
      <c r="D88" s="35"/>
      <c r="E88" s="35"/>
      <c r="F88" s="23" t="str">
        <f>E19</f>
        <v xml:space="preserve"> </v>
      </c>
      <c r="G88" s="35"/>
      <c r="H88" s="35"/>
      <c r="I88" s="142" t="s">
        <v>29</v>
      </c>
      <c r="J88" s="32" t="str">
        <f>E25</f>
        <v xml:space="preserve"> </v>
      </c>
      <c r="K88" s="35"/>
      <c r="L88" s="39"/>
    </row>
    <row r="89" s="1" customFormat="1" ht="13.65" customHeight="1">
      <c r="B89" s="34"/>
      <c r="C89" s="28" t="s">
        <v>27</v>
      </c>
      <c r="D89" s="35"/>
      <c r="E89" s="35"/>
      <c r="F89" s="23" t="str">
        <f>IF(E22="","",E22)</f>
        <v>Vyplň údaj</v>
      </c>
      <c r="G89" s="35"/>
      <c r="H89" s="35"/>
      <c r="I89" s="142" t="s">
        <v>31</v>
      </c>
      <c r="J89" s="32" t="str">
        <f>E28</f>
        <v xml:space="preserve"> </v>
      </c>
      <c r="K89" s="35"/>
      <c r="L89" s="39"/>
    </row>
    <row r="90" s="1" customFormat="1" ht="10.32" customHeight="1">
      <c r="B90" s="34"/>
      <c r="C90" s="35"/>
      <c r="D90" s="35"/>
      <c r="E90" s="35"/>
      <c r="F90" s="35"/>
      <c r="G90" s="35"/>
      <c r="H90" s="35"/>
      <c r="I90" s="140"/>
      <c r="J90" s="35"/>
      <c r="K90" s="35"/>
      <c r="L90" s="39"/>
    </row>
    <row r="91" s="9" customFormat="1" ht="29.28" customHeight="1">
      <c r="B91" s="181"/>
      <c r="C91" s="182" t="s">
        <v>141</v>
      </c>
      <c r="D91" s="183" t="s">
        <v>52</v>
      </c>
      <c r="E91" s="183" t="s">
        <v>48</v>
      </c>
      <c r="F91" s="183" t="s">
        <v>49</v>
      </c>
      <c r="G91" s="183" t="s">
        <v>142</v>
      </c>
      <c r="H91" s="183" t="s">
        <v>143</v>
      </c>
      <c r="I91" s="184" t="s">
        <v>144</v>
      </c>
      <c r="J91" s="183" t="s">
        <v>136</v>
      </c>
      <c r="K91" s="185" t="s">
        <v>145</v>
      </c>
      <c r="L91" s="186"/>
      <c r="M91" s="84" t="s">
        <v>1</v>
      </c>
      <c r="N91" s="85" t="s">
        <v>37</v>
      </c>
      <c r="O91" s="85" t="s">
        <v>146</v>
      </c>
      <c r="P91" s="85" t="s">
        <v>147</v>
      </c>
      <c r="Q91" s="85" t="s">
        <v>148</v>
      </c>
      <c r="R91" s="85" t="s">
        <v>149</v>
      </c>
      <c r="S91" s="85" t="s">
        <v>150</v>
      </c>
      <c r="T91" s="86" t="s">
        <v>151</v>
      </c>
    </row>
    <row r="92" s="1" customFormat="1" ht="22.8" customHeight="1">
      <c r="B92" s="34"/>
      <c r="C92" s="91" t="s">
        <v>152</v>
      </c>
      <c r="D92" s="35"/>
      <c r="E92" s="35"/>
      <c r="F92" s="35"/>
      <c r="G92" s="35"/>
      <c r="H92" s="35"/>
      <c r="I92" s="140"/>
      <c r="J92" s="187">
        <f>BK92</f>
        <v>0</v>
      </c>
      <c r="K92" s="35"/>
      <c r="L92" s="39"/>
      <c r="M92" s="87"/>
      <c r="N92" s="88"/>
      <c r="O92" s="88"/>
      <c r="P92" s="188">
        <f>P93</f>
        <v>0</v>
      </c>
      <c r="Q92" s="88"/>
      <c r="R92" s="188">
        <f>R93</f>
        <v>0</v>
      </c>
      <c r="S92" s="88"/>
      <c r="T92" s="189">
        <f>T93</f>
        <v>0</v>
      </c>
      <c r="AT92" s="13" t="s">
        <v>66</v>
      </c>
      <c r="AU92" s="13" t="s">
        <v>138</v>
      </c>
      <c r="BK92" s="190">
        <f>BK93</f>
        <v>0</v>
      </c>
    </row>
    <row r="93" s="10" customFormat="1" ht="25.92" customHeight="1">
      <c r="B93" s="191"/>
      <c r="C93" s="192"/>
      <c r="D93" s="193" t="s">
        <v>66</v>
      </c>
      <c r="E93" s="194" t="s">
        <v>153</v>
      </c>
      <c r="F93" s="194" t="s">
        <v>154</v>
      </c>
      <c r="G93" s="192"/>
      <c r="H93" s="192"/>
      <c r="I93" s="195"/>
      <c r="J93" s="196">
        <f>BK93</f>
        <v>0</v>
      </c>
      <c r="K93" s="192"/>
      <c r="L93" s="197"/>
      <c r="M93" s="198"/>
      <c r="N93" s="199"/>
      <c r="O93" s="199"/>
      <c r="P93" s="200">
        <f>SUM(P94:P171)</f>
        <v>0</v>
      </c>
      <c r="Q93" s="199"/>
      <c r="R93" s="200">
        <f>SUM(R94:R171)</f>
        <v>0</v>
      </c>
      <c r="S93" s="199"/>
      <c r="T93" s="201">
        <f>SUM(T94:T171)</f>
        <v>0</v>
      </c>
      <c r="AR93" s="202" t="s">
        <v>155</v>
      </c>
      <c r="AT93" s="203" t="s">
        <v>66</v>
      </c>
      <c r="AU93" s="203" t="s">
        <v>67</v>
      </c>
      <c r="AY93" s="202" t="s">
        <v>156</v>
      </c>
      <c r="BK93" s="204">
        <f>SUM(BK94:BK171)</f>
        <v>0</v>
      </c>
    </row>
    <row r="94" s="1" customFormat="1" ht="22.5" customHeight="1">
      <c r="B94" s="34"/>
      <c r="C94" s="205" t="s">
        <v>74</v>
      </c>
      <c r="D94" s="205" t="s">
        <v>157</v>
      </c>
      <c r="E94" s="206" t="s">
        <v>158</v>
      </c>
      <c r="F94" s="207" t="s">
        <v>159</v>
      </c>
      <c r="G94" s="208" t="s">
        <v>160</v>
      </c>
      <c r="H94" s="209">
        <v>4</v>
      </c>
      <c r="I94" s="210"/>
      <c r="J94" s="211">
        <f>ROUND(I94*H94,2)</f>
        <v>0</v>
      </c>
      <c r="K94" s="207" t="s">
        <v>161</v>
      </c>
      <c r="L94" s="39"/>
      <c r="M94" s="212" t="s">
        <v>1</v>
      </c>
      <c r="N94" s="213" t="s">
        <v>38</v>
      </c>
      <c r="O94" s="7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AR94" s="13" t="s">
        <v>162</v>
      </c>
      <c r="AT94" s="13" t="s">
        <v>157</v>
      </c>
      <c r="AU94" s="13" t="s">
        <v>74</v>
      </c>
      <c r="AY94" s="13" t="s">
        <v>156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3" t="s">
        <v>74</v>
      </c>
      <c r="BK94" s="216">
        <f>ROUND(I94*H94,2)</f>
        <v>0</v>
      </c>
      <c r="BL94" s="13" t="s">
        <v>162</v>
      </c>
      <c r="BM94" s="13" t="s">
        <v>541</v>
      </c>
    </row>
    <row r="95" s="1" customFormat="1">
      <c r="B95" s="34"/>
      <c r="C95" s="35"/>
      <c r="D95" s="217" t="s">
        <v>164</v>
      </c>
      <c r="E95" s="35"/>
      <c r="F95" s="218" t="s">
        <v>165</v>
      </c>
      <c r="G95" s="35"/>
      <c r="H95" s="35"/>
      <c r="I95" s="140"/>
      <c r="J95" s="35"/>
      <c r="K95" s="35"/>
      <c r="L95" s="39"/>
      <c r="M95" s="219"/>
      <c r="N95" s="75"/>
      <c r="O95" s="75"/>
      <c r="P95" s="75"/>
      <c r="Q95" s="75"/>
      <c r="R95" s="75"/>
      <c r="S95" s="75"/>
      <c r="T95" s="76"/>
      <c r="AT95" s="13" t="s">
        <v>164</v>
      </c>
      <c r="AU95" s="13" t="s">
        <v>74</v>
      </c>
    </row>
    <row r="96" s="1" customFormat="1" ht="22.5" customHeight="1">
      <c r="B96" s="34"/>
      <c r="C96" s="205" t="s">
        <v>76</v>
      </c>
      <c r="D96" s="205" t="s">
        <v>157</v>
      </c>
      <c r="E96" s="206" t="s">
        <v>166</v>
      </c>
      <c r="F96" s="207" t="s">
        <v>167</v>
      </c>
      <c r="G96" s="208" t="s">
        <v>168</v>
      </c>
      <c r="H96" s="209">
        <v>35</v>
      </c>
      <c r="I96" s="210"/>
      <c r="J96" s="211">
        <f>ROUND(I96*H96,2)</f>
        <v>0</v>
      </c>
      <c r="K96" s="207" t="s">
        <v>161</v>
      </c>
      <c r="L96" s="39"/>
      <c r="M96" s="212" t="s">
        <v>1</v>
      </c>
      <c r="N96" s="213" t="s">
        <v>38</v>
      </c>
      <c r="O96" s="7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AR96" s="13" t="s">
        <v>162</v>
      </c>
      <c r="AT96" s="13" t="s">
        <v>157</v>
      </c>
      <c r="AU96" s="13" t="s">
        <v>74</v>
      </c>
      <c r="AY96" s="13" t="s">
        <v>156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3" t="s">
        <v>74</v>
      </c>
      <c r="BK96" s="216">
        <f>ROUND(I96*H96,2)</f>
        <v>0</v>
      </c>
      <c r="BL96" s="13" t="s">
        <v>162</v>
      </c>
      <c r="BM96" s="13" t="s">
        <v>542</v>
      </c>
    </row>
    <row r="97" s="1" customFormat="1">
      <c r="B97" s="34"/>
      <c r="C97" s="35"/>
      <c r="D97" s="217" t="s">
        <v>164</v>
      </c>
      <c r="E97" s="35"/>
      <c r="F97" s="218" t="s">
        <v>170</v>
      </c>
      <c r="G97" s="35"/>
      <c r="H97" s="35"/>
      <c r="I97" s="140"/>
      <c r="J97" s="35"/>
      <c r="K97" s="35"/>
      <c r="L97" s="39"/>
      <c r="M97" s="219"/>
      <c r="N97" s="75"/>
      <c r="O97" s="75"/>
      <c r="P97" s="75"/>
      <c r="Q97" s="75"/>
      <c r="R97" s="75"/>
      <c r="S97" s="75"/>
      <c r="T97" s="76"/>
      <c r="AT97" s="13" t="s">
        <v>164</v>
      </c>
      <c r="AU97" s="13" t="s">
        <v>74</v>
      </c>
    </row>
    <row r="98" s="1" customFormat="1" ht="22.5" customHeight="1">
      <c r="B98" s="34"/>
      <c r="C98" s="205" t="s">
        <v>84</v>
      </c>
      <c r="D98" s="205" t="s">
        <v>157</v>
      </c>
      <c r="E98" s="206" t="s">
        <v>174</v>
      </c>
      <c r="F98" s="207" t="s">
        <v>175</v>
      </c>
      <c r="G98" s="208" t="s">
        <v>160</v>
      </c>
      <c r="H98" s="209">
        <v>12</v>
      </c>
      <c r="I98" s="210"/>
      <c r="J98" s="211">
        <f>ROUND(I98*H98,2)</f>
        <v>0</v>
      </c>
      <c r="K98" s="207" t="s">
        <v>161</v>
      </c>
      <c r="L98" s="39"/>
      <c r="M98" s="212" t="s">
        <v>1</v>
      </c>
      <c r="N98" s="213" t="s">
        <v>38</v>
      </c>
      <c r="O98" s="7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AR98" s="13" t="s">
        <v>162</v>
      </c>
      <c r="AT98" s="13" t="s">
        <v>157</v>
      </c>
      <c r="AU98" s="13" t="s">
        <v>74</v>
      </c>
      <c r="AY98" s="13" t="s">
        <v>156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3" t="s">
        <v>74</v>
      </c>
      <c r="BK98" s="216">
        <f>ROUND(I98*H98,2)</f>
        <v>0</v>
      </c>
      <c r="BL98" s="13" t="s">
        <v>162</v>
      </c>
      <c r="BM98" s="13" t="s">
        <v>543</v>
      </c>
    </row>
    <row r="99" s="1" customFormat="1">
      <c r="B99" s="34"/>
      <c r="C99" s="35"/>
      <c r="D99" s="217" t="s">
        <v>164</v>
      </c>
      <c r="E99" s="35"/>
      <c r="F99" s="218" t="s">
        <v>177</v>
      </c>
      <c r="G99" s="35"/>
      <c r="H99" s="35"/>
      <c r="I99" s="140"/>
      <c r="J99" s="35"/>
      <c r="K99" s="35"/>
      <c r="L99" s="39"/>
      <c r="M99" s="219"/>
      <c r="N99" s="75"/>
      <c r="O99" s="75"/>
      <c r="P99" s="75"/>
      <c r="Q99" s="75"/>
      <c r="R99" s="75"/>
      <c r="S99" s="75"/>
      <c r="T99" s="76"/>
      <c r="AT99" s="13" t="s">
        <v>164</v>
      </c>
      <c r="AU99" s="13" t="s">
        <v>74</v>
      </c>
    </row>
    <row r="100" s="1" customFormat="1" ht="22.5" customHeight="1">
      <c r="B100" s="34"/>
      <c r="C100" s="205" t="s">
        <v>155</v>
      </c>
      <c r="D100" s="205" t="s">
        <v>157</v>
      </c>
      <c r="E100" s="206" t="s">
        <v>179</v>
      </c>
      <c r="F100" s="207" t="s">
        <v>180</v>
      </c>
      <c r="G100" s="208" t="s">
        <v>160</v>
      </c>
      <c r="H100" s="209">
        <v>12</v>
      </c>
      <c r="I100" s="210"/>
      <c r="J100" s="211">
        <f>ROUND(I100*H100,2)</f>
        <v>0</v>
      </c>
      <c r="K100" s="207" t="s">
        <v>161</v>
      </c>
      <c r="L100" s="39"/>
      <c r="M100" s="212" t="s">
        <v>1</v>
      </c>
      <c r="N100" s="213" t="s">
        <v>38</v>
      </c>
      <c r="O100" s="7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AR100" s="13" t="s">
        <v>162</v>
      </c>
      <c r="AT100" s="13" t="s">
        <v>157</v>
      </c>
      <c r="AU100" s="13" t="s">
        <v>74</v>
      </c>
      <c r="AY100" s="13" t="s">
        <v>156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3" t="s">
        <v>74</v>
      </c>
      <c r="BK100" s="216">
        <f>ROUND(I100*H100,2)</f>
        <v>0</v>
      </c>
      <c r="BL100" s="13" t="s">
        <v>162</v>
      </c>
      <c r="BM100" s="13" t="s">
        <v>544</v>
      </c>
    </row>
    <row r="101" s="1" customFormat="1">
      <c r="B101" s="34"/>
      <c r="C101" s="35"/>
      <c r="D101" s="217" t="s">
        <v>164</v>
      </c>
      <c r="E101" s="35"/>
      <c r="F101" s="218" t="s">
        <v>180</v>
      </c>
      <c r="G101" s="35"/>
      <c r="H101" s="35"/>
      <c r="I101" s="140"/>
      <c r="J101" s="35"/>
      <c r="K101" s="35"/>
      <c r="L101" s="39"/>
      <c r="M101" s="219"/>
      <c r="N101" s="75"/>
      <c r="O101" s="75"/>
      <c r="P101" s="75"/>
      <c r="Q101" s="75"/>
      <c r="R101" s="75"/>
      <c r="S101" s="75"/>
      <c r="T101" s="76"/>
      <c r="AT101" s="13" t="s">
        <v>164</v>
      </c>
      <c r="AU101" s="13" t="s">
        <v>74</v>
      </c>
    </row>
    <row r="102" s="1" customFormat="1" ht="22.5" customHeight="1">
      <c r="B102" s="34"/>
      <c r="C102" s="205" t="s">
        <v>178</v>
      </c>
      <c r="D102" s="205" t="s">
        <v>157</v>
      </c>
      <c r="E102" s="206" t="s">
        <v>183</v>
      </c>
      <c r="F102" s="207" t="s">
        <v>184</v>
      </c>
      <c r="G102" s="208" t="s">
        <v>160</v>
      </c>
      <c r="H102" s="209">
        <v>75</v>
      </c>
      <c r="I102" s="210"/>
      <c r="J102" s="211">
        <f>ROUND(I102*H102,2)</f>
        <v>0</v>
      </c>
      <c r="K102" s="207" t="s">
        <v>161</v>
      </c>
      <c r="L102" s="39"/>
      <c r="M102" s="212" t="s">
        <v>1</v>
      </c>
      <c r="N102" s="213" t="s">
        <v>38</v>
      </c>
      <c r="O102" s="7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AR102" s="13" t="s">
        <v>162</v>
      </c>
      <c r="AT102" s="13" t="s">
        <v>157</v>
      </c>
      <c r="AU102" s="13" t="s">
        <v>74</v>
      </c>
      <c r="AY102" s="13" t="s">
        <v>156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3" t="s">
        <v>74</v>
      </c>
      <c r="BK102" s="216">
        <f>ROUND(I102*H102,2)</f>
        <v>0</v>
      </c>
      <c r="BL102" s="13" t="s">
        <v>162</v>
      </c>
      <c r="BM102" s="13" t="s">
        <v>545</v>
      </c>
    </row>
    <row r="103" s="1" customFormat="1">
      <c r="B103" s="34"/>
      <c r="C103" s="35"/>
      <c r="D103" s="217" t="s">
        <v>164</v>
      </c>
      <c r="E103" s="35"/>
      <c r="F103" s="218" t="s">
        <v>184</v>
      </c>
      <c r="G103" s="35"/>
      <c r="H103" s="35"/>
      <c r="I103" s="140"/>
      <c r="J103" s="35"/>
      <c r="K103" s="35"/>
      <c r="L103" s="39"/>
      <c r="M103" s="219"/>
      <c r="N103" s="75"/>
      <c r="O103" s="75"/>
      <c r="P103" s="75"/>
      <c r="Q103" s="75"/>
      <c r="R103" s="75"/>
      <c r="S103" s="75"/>
      <c r="T103" s="76"/>
      <c r="AT103" s="13" t="s">
        <v>164</v>
      </c>
      <c r="AU103" s="13" t="s">
        <v>74</v>
      </c>
    </row>
    <row r="104" s="1" customFormat="1" ht="22.5" customHeight="1">
      <c r="B104" s="34"/>
      <c r="C104" s="205" t="s">
        <v>182</v>
      </c>
      <c r="D104" s="205" t="s">
        <v>157</v>
      </c>
      <c r="E104" s="206" t="s">
        <v>195</v>
      </c>
      <c r="F104" s="207" t="s">
        <v>196</v>
      </c>
      <c r="G104" s="208" t="s">
        <v>197</v>
      </c>
      <c r="H104" s="209">
        <v>60</v>
      </c>
      <c r="I104" s="210"/>
      <c r="J104" s="211">
        <f>ROUND(I104*H104,2)</f>
        <v>0</v>
      </c>
      <c r="K104" s="207" t="s">
        <v>161</v>
      </c>
      <c r="L104" s="39"/>
      <c r="M104" s="212" t="s">
        <v>1</v>
      </c>
      <c r="N104" s="213" t="s">
        <v>38</v>
      </c>
      <c r="O104" s="7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AR104" s="13" t="s">
        <v>162</v>
      </c>
      <c r="AT104" s="13" t="s">
        <v>157</v>
      </c>
      <c r="AU104" s="13" t="s">
        <v>74</v>
      </c>
      <c r="AY104" s="13" t="s">
        <v>156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3" t="s">
        <v>74</v>
      </c>
      <c r="BK104" s="216">
        <f>ROUND(I104*H104,2)</f>
        <v>0</v>
      </c>
      <c r="BL104" s="13" t="s">
        <v>162</v>
      </c>
      <c r="BM104" s="13" t="s">
        <v>546</v>
      </c>
    </row>
    <row r="105" s="1" customFormat="1">
      <c r="B105" s="34"/>
      <c r="C105" s="35"/>
      <c r="D105" s="217" t="s">
        <v>164</v>
      </c>
      <c r="E105" s="35"/>
      <c r="F105" s="218" t="s">
        <v>196</v>
      </c>
      <c r="G105" s="35"/>
      <c r="H105" s="35"/>
      <c r="I105" s="140"/>
      <c r="J105" s="35"/>
      <c r="K105" s="35"/>
      <c r="L105" s="39"/>
      <c r="M105" s="219"/>
      <c r="N105" s="75"/>
      <c r="O105" s="75"/>
      <c r="P105" s="75"/>
      <c r="Q105" s="75"/>
      <c r="R105" s="75"/>
      <c r="S105" s="75"/>
      <c r="T105" s="76"/>
      <c r="AT105" s="13" t="s">
        <v>164</v>
      </c>
      <c r="AU105" s="13" t="s">
        <v>74</v>
      </c>
    </row>
    <row r="106" s="1" customFormat="1" ht="22.5" customHeight="1">
      <c r="B106" s="34"/>
      <c r="C106" s="205" t="s">
        <v>186</v>
      </c>
      <c r="D106" s="205" t="s">
        <v>157</v>
      </c>
      <c r="E106" s="206" t="s">
        <v>200</v>
      </c>
      <c r="F106" s="207" t="s">
        <v>201</v>
      </c>
      <c r="G106" s="208" t="s">
        <v>160</v>
      </c>
      <c r="H106" s="209">
        <v>6</v>
      </c>
      <c r="I106" s="210"/>
      <c r="J106" s="211">
        <f>ROUND(I106*H106,2)</f>
        <v>0</v>
      </c>
      <c r="K106" s="207" t="s">
        <v>161</v>
      </c>
      <c r="L106" s="39"/>
      <c r="M106" s="212" t="s">
        <v>1</v>
      </c>
      <c r="N106" s="213" t="s">
        <v>38</v>
      </c>
      <c r="O106" s="7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AR106" s="13" t="s">
        <v>162</v>
      </c>
      <c r="AT106" s="13" t="s">
        <v>157</v>
      </c>
      <c r="AU106" s="13" t="s">
        <v>74</v>
      </c>
      <c r="AY106" s="13" t="s">
        <v>156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3" t="s">
        <v>74</v>
      </c>
      <c r="BK106" s="216">
        <f>ROUND(I106*H106,2)</f>
        <v>0</v>
      </c>
      <c r="BL106" s="13" t="s">
        <v>162</v>
      </c>
      <c r="BM106" s="13" t="s">
        <v>547</v>
      </c>
    </row>
    <row r="107" s="1" customFormat="1">
      <c r="B107" s="34"/>
      <c r="C107" s="35"/>
      <c r="D107" s="217" t="s">
        <v>164</v>
      </c>
      <c r="E107" s="35"/>
      <c r="F107" s="218" t="s">
        <v>201</v>
      </c>
      <c r="G107" s="35"/>
      <c r="H107" s="35"/>
      <c r="I107" s="140"/>
      <c r="J107" s="35"/>
      <c r="K107" s="35"/>
      <c r="L107" s="39"/>
      <c r="M107" s="219"/>
      <c r="N107" s="75"/>
      <c r="O107" s="75"/>
      <c r="P107" s="75"/>
      <c r="Q107" s="75"/>
      <c r="R107" s="75"/>
      <c r="S107" s="75"/>
      <c r="T107" s="76"/>
      <c r="AT107" s="13" t="s">
        <v>164</v>
      </c>
      <c r="AU107" s="13" t="s">
        <v>74</v>
      </c>
    </row>
    <row r="108" s="1" customFormat="1" ht="22.5" customHeight="1">
      <c r="B108" s="34"/>
      <c r="C108" s="205" t="s">
        <v>190</v>
      </c>
      <c r="D108" s="205" t="s">
        <v>157</v>
      </c>
      <c r="E108" s="206" t="s">
        <v>204</v>
      </c>
      <c r="F108" s="207" t="s">
        <v>205</v>
      </c>
      <c r="G108" s="208" t="s">
        <v>160</v>
      </c>
      <c r="H108" s="209">
        <v>6</v>
      </c>
      <c r="I108" s="210"/>
      <c r="J108" s="211">
        <f>ROUND(I108*H108,2)</f>
        <v>0</v>
      </c>
      <c r="K108" s="207" t="s">
        <v>161</v>
      </c>
      <c r="L108" s="39"/>
      <c r="M108" s="212" t="s">
        <v>1</v>
      </c>
      <c r="N108" s="213" t="s">
        <v>38</v>
      </c>
      <c r="O108" s="7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AR108" s="13" t="s">
        <v>162</v>
      </c>
      <c r="AT108" s="13" t="s">
        <v>157</v>
      </c>
      <c r="AU108" s="13" t="s">
        <v>74</v>
      </c>
      <c r="AY108" s="13" t="s">
        <v>156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3" t="s">
        <v>74</v>
      </c>
      <c r="BK108" s="216">
        <f>ROUND(I108*H108,2)</f>
        <v>0</v>
      </c>
      <c r="BL108" s="13" t="s">
        <v>162</v>
      </c>
      <c r="BM108" s="13" t="s">
        <v>548</v>
      </c>
    </row>
    <row r="109" s="1" customFormat="1">
      <c r="B109" s="34"/>
      <c r="C109" s="35"/>
      <c r="D109" s="217" t="s">
        <v>164</v>
      </c>
      <c r="E109" s="35"/>
      <c r="F109" s="218" t="s">
        <v>205</v>
      </c>
      <c r="G109" s="35"/>
      <c r="H109" s="35"/>
      <c r="I109" s="140"/>
      <c r="J109" s="35"/>
      <c r="K109" s="35"/>
      <c r="L109" s="39"/>
      <c r="M109" s="219"/>
      <c r="N109" s="75"/>
      <c r="O109" s="75"/>
      <c r="P109" s="75"/>
      <c r="Q109" s="75"/>
      <c r="R109" s="75"/>
      <c r="S109" s="75"/>
      <c r="T109" s="76"/>
      <c r="AT109" s="13" t="s">
        <v>164</v>
      </c>
      <c r="AU109" s="13" t="s">
        <v>74</v>
      </c>
    </row>
    <row r="110" s="1" customFormat="1" ht="22.5" customHeight="1">
      <c r="B110" s="34"/>
      <c r="C110" s="205" t="s">
        <v>194</v>
      </c>
      <c r="D110" s="205" t="s">
        <v>157</v>
      </c>
      <c r="E110" s="206" t="s">
        <v>208</v>
      </c>
      <c r="F110" s="207" t="s">
        <v>209</v>
      </c>
      <c r="G110" s="208" t="s">
        <v>160</v>
      </c>
      <c r="H110" s="209">
        <v>6</v>
      </c>
      <c r="I110" s="210"/>
      <c r="J110" s="211">
        <f>ROUND(I110*H110,2)</f>
        <v>0</v>
      </c>
      <c r="K110" s="207" t="s">
        <v>161</v>
      </c>
      <c r="L110" s="39"/>
      <c r="M110" s="212" t="s">
        <v>1</v>
      </c>
      <c r="N110" s="213" t="s">
        <v>38</v>
      </c>
      <c r="O110" s="7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AR110" s="13" t="s">
        <v>162</v>
      </c>
      <c r="AT110" s="13" t="s">
        <v>157</v>
      </c>
      <c r="AU110" s="13" t="s">
        <v>74</v>
      </c>
      <c r="AY110" s="13" t="s">
        <v>156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3" t="s">
        <v>74</v>
      </c>
      <c r="BK110" s="216">
        <f>ROUND(I110*H110,2)</f>
        <v>0</v>
      </c>
      <c r="BL110" s="13" t="s">
        <v>162</v>
      </c>
      <c r="BM110" s="13" t="s">
        <v>549</v>
      </c>
    </row>
    <row r="111" s="1" customFormat="1">
      <c r="B111" s="34"/>
      <c r="C111" s="35"/>
      <c r="D111" s="217" t="s">
        <v>164</v>
      </c>
      <c r="E111" s="35"/>
      <c r="F111" s="218" t="s">
        <v>209</v>
      </c>
      <c r="G111" s="35"/>
      <c r="H111" s="35"/>
      <c r="I111" s="140"/>
      <c r="J111" s="35"/>
      <c r="K111" s="35"/>
      <c r="L111" s="39"/>
      <c r="M111" s="219"/>
      <c r="N111" s="75"/>
      <c r="O111" s="75"/>
      <c r="P111" s="75"/>
      <c r="Q111" s="75"/>
      <c r="R111" s="75"/>
      <c r="S111" s="75"/>
      <c r="T111" s="76"/>
      <c r="AT111" s="13" t="s">
        <v>164</v>
      </c>
      <c r="AU111" s="13" t="s">
        <v>74</v>
      </c>
    </row>
    <row r="112" s="1" customFormat="1" ht="22.5" customHeight="1">
      <c r="B112" s="34"/>
      <c r="C112" s="205" t="s">
        <v>199</v>
      </c>
      <c r="D112" s="205" t="s">
        <v>157</v>
      </c>
      <c r="E112" s="206" t="s">
        <v>212</v>
      </c>
      <c r="F112" s="207" t="s">
        <v>213</v>
      </c>
      <c r="G112" s="208" t="s">
        <v>214</v>
      </c>
      <c r="H112" s="209">
        <v>0.59999999999999998</v>
      </c>
      <c r="I112" s="210"/>
      <c r="J112" s="211">
        <f>ROUND(I112*H112,2)</f>
        <v>0</v>
      </c>
      <c r="K112" s="207" t="s">
        <v>161</v>
      </c>
      <c r="L112" s="39"/>
      <c r="M112" s="212" t="s">
        <v>1</v>
      </c>
      <c r="N112" s="213" t="s">
        <v>38</v>
      </c>
      <c r="O112" s="7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AR112" s="13" t="s">
        <v>162</v>
      </c>
      <c r="AT112" s="13" t="s">
        <v>157</v>
      </c>
      <c r="AU112" s="13" t="s">
        <v>74</v>
      </c>
      <c r="AY112" s="13" t="s">
        <v>156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3" t="s">
        <v>74</v>
      </c>
      <c r="BK112" s="216">
        <f>ROUND(I112*H112,2)</f>
        <v>0</v>
      </c>
      <c r="BL112" s="13" t="s">
        <v>162</v>
      </c>
      <c r="BM112" s="13" t="s">
        <v>550</v>
      </c>
    </row>
    <row r="113" s="1" customFormat="1">
      <c r="B113" s="34"/>
      <c r="C113" s="35"/>
      <c r="D113" s="217" t="s">
        <v>164</v>
      </c>
      <c r="E113" s="35"/>
      <c r="F113" s="218" t="s">
        <v>216</v>
      </c>
      <c r="G113" s="35"/>
      <c r="H113" s="35"/>
      <c r="I113" s="140"/>
      <c r="J113" s="35"/>
      <c r="K113" s="35"/>
      <c r="L113" s="39"/>
      <c r="M113" s="219"/>
      <c r="N113" s="75"/>
      <c r="O113" s="75"/>
      <c r="P113" s="75"/>
      <c r="Q113" s="75"/>
      <c r="R113" s="75"/>
      <c r="S113" s="75"/>
      <c r="T113" s="76"/>
      <c r="AT113" s="13" t="s">
        <v>164</v>
      </c>
      <c r="AU113" s="13" t="s">
        <v>74</v>
      </c>
    </row>
    <row r="114" s="1" customFormat="1" ht="22.5" customHeight="1">
      <c r="B114" s="34"/>
      <c r="C114" s="205" t="s">
        <v>203</v>
      </c>
      <c r="D114" s="205" t="s">
        <v>157</v>
      </c>
      <c r="E114" s="206" t="s">
        <v>218</v>
      </c>
      <c r="F114" s="207" t="s">
        <v>219</v>
      </c>
      <c r="G114" s="208" t="s">
        <v>214</v>
      </c>
      <c r="H114" s="209">
        <v>0.59999999999999998</v>
      </c>
      <c r="I114" s="210"/>
      <c r="J114" s="211">
        <f>ROUND(I114*H114,2)</f>
        <v>0</v>
      </c>
      <c r="K114" s="207" t="s">
        <v>161</v>
      </c>
      <c r="L114" s="39"/>
      <c r="M114" s="212" t="s">
        <v>1</v>
      </c>
      <c r="N114" s="213" t="s">
        <v>38</v>
      </c>
      <c r="O114" s="7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AR114" s="13" t="s">
        <v>162</v>
      </c>
      <c r="AT114" s="13" t="s">
        <v>157</v>
      </c>
      <c r="AU114" s="13" t="s">
        <v>74</v>
      </c>
      <c r="AY114" s="13" t="s">
        <v>156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3" t="s">
        <v>74</v>
      </c>
      <c r="BK114" s="216">
        <f>ROUND(I114*H114,2)</f>
        <v>0</v>
      </c>
      <c r="BL114" s="13" t="s">
        <v>162</v>
      </c>
      <c r="BM114" s="13" t="s">
        <v>551</v>
      </c>
    </row>
    <row r="115" s="1" customFormat="1">
      <c r="B115" s="34"/>
      <c r="C115" s="35"/>
      <c r="D115" s="217" t="s">
        <v>164</v>
      </c>
      <c r="E115" s="35"/>
      <c r="F115" s="218" t="s">
        <v>221</v>
      </c>
      <c r="G115" s="35"/>
      <c r="H115" s="35"/>
      <c r="I115" s="140"/>
      <c r="J115" s="35"/>
      <c r="K115" s="35"/>
      <c r="L115" s="39"/>
      <c r="M115" s="219"/>
      <c r="N115" s="75"/>
      <c r="O115" s="75"/>
      <c r="P115" s="75"/>
      <c r="Q115" s="75"/>
      <c r="R115" s="75"/>
      <c r="S115" s="75"/>
      <c r="T115" s="76"/>
      <c r="AT115" s="13" t="s">
        <v>164</v>
      </c>
      <c r="AU115" s="13" t="s">
        <v>74</v>
      </c>
    </row>
    <row r="116" s="1" customFormat="1" ht="22.5" customHeight="1">
      <c r="B116" s="34"/>
      <c r="C116" s="205" t="s">
        <v>207</v>
      </c>
      <c r="D116" s="205" t="s">
        <v>157</v>
      </c>
      <c r="E116" s="206" t="s">
        <v>238</v>
      </c>
      <c r="F116" s="207" t="s">
        <v>239</v>
      </c>
      <c r="G116" s="208" t="s">
        <v>160</v>
      </c>
      <c r="H116" s="209">
        <v>10</v>
      </c>
      <c r="I116" s="210"/>
      <c r="J116" s="211">
        <f>ROUND(I116*H116,2)</f>
        <v>0</v>
      </c>
      <c r="K116" s="207" t="s">
        <v>161</v>
      </c>
      <c r="L116" s="39"/>
      <c r="M116" s="212" t="s">
        <v>1</v>
      </c>
      <c r="N116" s="213" t="s">
        <v>38</v>
      </c>
      <c r="O116" s="7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AR116" s="13" t="s">
        <v>162</v>
      </c>
      <c r="AT116" s="13" t="s">
        <v>157</v>
      </c>
      <c r="AU116" s="13" t="s">
        <v>74</v>
      </c>
      <c r="AY116" s="13" t="s">
        <v>156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3" t="s">
        <v>74</v>
      </c>
      <c r="BK116" s="216">
        <f>ROUND(I116*H116,2)</f>
        <v>0</v>
      </c>
      <c r="BL116" s="13" t="s">
        <v>162</v>
      </c>
      <c r="BM116" s="13" t="s">
        <v>552</v>
      </c>
    </row>
    <row r="117" s="1" customFormat="1">
      <c r="B117" s="34"/>
      <c r="C117" s="35"/>
      <c r="D117" s="217" t="s">
        <v>164</v>
      </c>
      <c r="E117" s="35"/>
      <c r="F117" s="218" t="s">
        <v>239</v>
      </c>
      <c r="G117" s="35"/>
      <c r="H117" s="35"/>
      <c r="I117" s="140"/>
      <c r="J117" s="35"/>
      <c r="K117" s="35"/>
      <c r="L117" s="39"/>
      <c r="M117" s="219"/>
      <c r="N117" s="75"/>
      <c r="O117" s="75"/>
      <c r="P117" s="75"/>
      <c r="Q117" s="75"/>
      <c r="R117" s="75"/>
      <c r="S117" s="75"/>
      <c r="T117" s="76"/>
      <c r="AT117" s="13" t="s">
        <v>164</v>
      </c>
      <c r="AU117" s="13" t="s">
        <v>74</v>
      </c>
    </row>
    <row r="118" s="1" customFormat="1" ht="22.5" customHeight="1">
      <c r="B118" s="34"/>
      <c r="C118" s="205" t="s">
        <v>211</v>
      </c>
      <c r="D118" s="205" t="s">
        <v>157</v>
      </c>
      <c r="E118" s="206" t="s">
        <v>249</v>
      </c>
      <c r="F118" s="207" t="s">
        <v>250</v>
      </c>
      <c r="G118" s="208" t="s">
        <v>160</v>
      </c>
      <c r="H118" s="209">
        <v>10</v>
      </c>
      <c r="I118" s="210"/>
      <c r="J118" s="211">
        <f>ROUND(I118*H118,2)</f>
        <v>0</v>
      </c>
      <c r="K118" s="207" t="s">
        <v>161</v>
      </c>
      <c r="L118" s="39"/>
      <c r="M118" s="212" t="s">
        <v>1</v>
      </c>
      <c r="N118" s="213" t="s">
        <v>38</v>
      </c>
      <c r="O118" s="7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AR118" s="13" t="s">
        <v>162</v>
      </c>
      <c r="AT118" s="13" t="s">
        <v>157</v>
      </c>
      <c r="AU118" s="13" t="s">
        <v>74</v>
      </c>
      <c r="AY118" s="13" t="s">
        <v>156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3" t="s">
        <v>74</v>
      </c>
      <c r="BK118" s="216">
        <f>ROUND(I118*H118,2)</f>
        <v>0</v>
      </c>
      <c r="BL118" s="13" t="s">
        <v>162</v>
      </c>
      <c r="BM118" s="13" t="s">
        <v>553</v>
      </c>
    </row>
    <row r="119" s="1" customFormat="1">
      <c r="B119" s="34"/>
      <c r="C119" s="35"/>
      <c r="D119" s="217" t="s">
        <v>164</v>
      </c>
      <c r="E119" s="35"/>
      <c r="F119" s="218" t="s">
        <v>250</v>
      </c>
      <c r="G119" s="35"/>
      <c r="H119" s="35"/>
      <c r="I119" s="140"/>
      <c r="J119" s="35"/>
      <c r="K119" s="35"/>
      <c r="L119" s="39"/>
      <c r="M119" s="219"/>
      <c r="N119" s="75"/>
      <c r="O119" s="75"/>
      <c r="P119" s="75"/>
      <c r="Q119" s="75"/>
      <c r="R119" s="75"/>
      <c r="S119" s="75"/>
      <c r="T119" s="76"/>
      <c r="AT119" s="13" t="s">
        <v>164</v>
      </c>
      <c r="AU119" s="13" t="s">
        <v>74</v>
      </c>
    </row>
    <row r="120" s="1" customFormat="1" ht="22.5" customHeight="1">
      <c r="B120" s="34"/>
      <c r="C120" s="205" t="s">
        <v>217</v>
      </c>
      <c r="D120" s="205" t="s">
        <v>157</v>
      </c>
      <c r="E120" s="206" t="s">
        <v>253</v>
      </c>
      <c r="F120" s="207" t="s">
        <v>254</v>
      </c>
      <c r="G120" s="208" t="s">
        <v>160</v>
      </c>
      <c r="H120" s="209">
        <v>5</v>
      </c>
      <c r="I120" s="210"/>
      <c r="J120" s="211">
        <f>ROUND(I120*H120,2)</f>
        <v>0</v>
      </c>
      <c r="K120" s="207" t="s">
        <v>161</v>
      </c>
      <c r="L120" s="39"/>
      <c r="M120" s="212" t="s">
        <v>1</v>
      </c>
      <c r="N120" s="213" t="s">
        <v>38</v>
      </c>
      <c r="O120" s="7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AR120" s="13" t="s">
        <v>162</v>
      </c>
      <c r="AT120" s="13" t="s">
        <v>157</v>
      </c>
      <c r="AU120" s="13" t="s">
        <v>74</v>
      </c>
      <c r="AY120" s="13" t="s">
        <v>156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3" t="s">
        <v>74</v>
      </c>
      <c r="BK120" s="216">
        <f>ROUND(I120*H120,2)</f>
        <v>0</v>
      </c>
      <c r="BL120" s="13" t="s">
        <v>162</v>
      </c>
      <c r="BM120" s="13" t="s">
        <v>554</v>
      </c>
    </row>
    <row r="121" s="1" customFormat="1">
      <c r="B121" s="34"/>
      <c r="C121" s="35"/>
      <c r="D121" s="217" t="s">
        <v>164</v>
      </c>
      <c r="E121" s="35"/>
      <c r="F121" s="218" t="s">
        <v>254</v>
      </c>
      <c r="G121" s="35"/>
      <c r="H121" s="35"/>
      <c r="I121" s="140"/>
      <c r="J121" s="35"/>
      <c r="K121" s="35"/>
      <c r="L121" s="39"/>
      <c r="M121" s="219"/>
      <c r="N121" s="75"/>
      <c r="O121" s="75"/>
      <c r="P121" s="75"/>
      <c r="Q121" s="75"/>
      <c r="R121" s="75"/>
      <c r="S121" s="75"/>
      <c r="T121" s="76"/>
      <c r="AT121" s="13" t="s">
        <v>164</v>
      </c>
      <c r="AU121" s="13" t="s">
        <v>74</v>
      </c>
    </row>
    <row r="122" s="1" customFormat="1" ht="22.5" customHeight="1">
      <c r="B122" s="34"/>
      <c r="C122" s="205" t="s">
        <v>8</v>
      </c>
      <c r="D122" s="205" t="s">
        <v>157</v>
      </c>
      <c r="E122" s="206" t="s">
        <v>261</v>
      </c>
      <c r="F122" s="207" t="s">
        <v>262</v>
      </c>
      <c r="G122" s="208" t="s">
        <v>160</v>
      </c>
      <c r="H122" s="209">
        <v>24</v>
      </c>
      <c r="I122" s="210"/>
      <c r="J122" s="211">
        <f>ROUND(I122*H122,2)</f>
        <v>0</v>
      </c>
      <c r="K122" s="207" t="s">
        <v>161</v>
      </c>
      <c r="L122" s="39"/>
      <c r="M122" s="212" t="s">
        <v>1</v>
      </c>
      <c r="N122" s="213" t="s">
        <v>38</v>
      </c>
      <c r="O122" s="7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AR122" s="13" t="s">
        <v>162</v>
      </c>
      <c r="AT122" s="13" t="s">
        <v>157</v>
      </c>
      <c r="AU122" s="13" t="s">
        <v>74</v>
      </c>
      <c r="AY122" s="13" t="s">
        <v>156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3" t="s">
        <v>74</v>
      </c>
      <c r="BK122" s="216">
        <f>ROUND(I122*H122,2)</f>
        <v>0</v>
      </c>
      <c r="BL122" s="13" t="s">
        <v>162</v>
      </c>
      <c r="BM122" s="13" t="s">
        <v>555</v>
      </c>
    </row>
    <row r="123" s="1" customFormat="1">
      <c r="B123" s="34"/>
      <c r="C123" s="35"/>
      <c r="D123" s="217" t="s">
        <v>164</v>
      </c>
      <c r="E123" s="35"/>
      <c r="F123" s="218" t="s">
        <v>262</v>
      </c>
      <c r="G123" s="35"/>
      <c r="H123" s="35"/>
      <c r="I123" s="140"/>
      <c r="J123" s="35"/>
      <c r="K123" s="35"/>
      <c r="L123" s="39"/>
      <c r="M123" s="219"/>
      <c r="N123" s="75"/>
      <c r="O123" s="75"/>
      <c r="P123" s="75"/>
      <c r="Q123" s="75"/>
      <c r="R123" s="75"/>
      <c r="S123" s="75"/>
      <c r="T123" s="76"/>
      <c r="AT123" s="13" t="s">
        <v>164</v>
      </c>
      <c r="AU123" s="13" t="s">
        <v>74</v>
      </c>
    </row>
    <row r="124" s="1" customFormat="1" ht="22.5" customHeight="1">
      <c r="B124" s="34"/>
      <c r="C124" s="205" t="s">
        <v>225</v>
      </c>
      <c r="D124" s="205" t="s">
        <v>157</v>
      </c>
      <c r="E124" s="206" t="s">
        <v>265</v>
      </c>
      <c r="F124" s="207" t="s">
        <v>266</v>
      </c>
      <c r="G124" s="208" t="s">
        <v>160</v>
      </c>
      <c r="H124" s="209">
        <v>8</v>
      </c>
      <c r="I124" s="210"/>
      <c r="J124" s="211">
        <f>ROUND(I124*H124,2)</f>
        <v>0</v>
      </c>
      <c r="K124" s="207" t="s">
        <v>161</v>
      </c>
      <c r="L124" s="39"/>
      <c r="M124" s="212" t="s">
        <v>1</v>
      </c>
      <c r="N124" s="213" t="s">
        <v>38</v>
      </c>
      <c r="O124" s="7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AR124" s="13" t="s">
        <v>162</v>
      </c>
      <c r="AT124" s="13" t="s">
        <v>157</v>
      </c>
      <c r="AU124" s="13" t="s">
        <v>74</v>
      </c>
      <c r="AY124" s="13" t="s">
        <v>156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3" t="s">
        <v>74</v>
      </c>
      <c r="BK124" s="216">
        <f>ROUND(I124*H124,2)</f>
        <v>0</v>
      </c>
      <c r="BL124" s="13" t="s">
        <v>162</v>
      </c>
      <c r="BM124" s="13" t="s">
        <v>556</v>
      </c>
    </row>
    <row r="125" s="1" customFormat="1">
      <c r="B125" s="34"/>
      <c r="C125" s="35"/>
      <c r="D125" s="217" t="s">
        <v>164</v>
      </c>
      <c r="E125" s="35"/>
      <c r="F125" s="218" t="s">
        <v>266</v>
      </c>
      <c r="G125" s="35"/>
      <c r="H125" s="35"/>
      <c r="I125" s="140"/>
      <c r="J125" s="35"/>
      <c r="K125" s="35"/>
      <c r="L125" s="39"/>
      <c r="M125" s="219"/>
      <c r="N125" s="75"/>
      <c r="O125" s="75"/>
      <c r="P125" s="75"/>
      <c r="Q125" s="75"/>
      <c r="R125" s="75"/>
      <c r="S125" s="75"/>
      <c r="T125" s="76"/>
      <c r="AT125" s="13" t="s">
        <v>164</v>
      </c>
      <c r="AU125" s="13" t="s">
        <v>74</v>
      </c>
    </row>
    <row r="126" s="1" customFormat="1" ht="22.5" customHeight="1">
      <c r="B126" s="34"/>
      <c r="C126" s="205" t="s">
        <v>229</v>
      </c>
      <c r="D126" s="205" t="s">
        <v>157</v>
      </c>
      <c r="E126" s="206" t="s">
        <v>269</v>
      </c>
      <c r="F126" s="207" t="s">
        <v>270</v>
      </c>
      <c r="G126" s="208" t="s">
        <v>160</v>
      </c>
      <c r="H126" s="209">
        <v>2</v>
      </c>
      <c r="I126" s="210"/>
      <c r="J126" s="211">
        <f>ROUND(I126*H126,2)</f>
        <v>0</v>
      </c>
      <c r="K126" s="207" t="s">
        <v>161</v>
      </c>
      <c r="L126" s="39"/>
      <c r="M126" s="212" t="s">
        <v>1</v>
      </c>
      <c r="N126" s="213" t="s">
        <v>38</v>
      </c>
      <c r="O126" s="7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AR126" s="13" t="s">
        <v>162</v>
      </c>
      <c r="AT126" s="13" t="s">
        <v>157</v>
      </c>
      <c r="AU126" s="13" t="s">
        <v>74</v>
      </c>
      <c r="AY126" s="13" t="s">
        <v>156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3" t="s">
        <v>74</v>
      </c>
      <c r="BK126" s="216">
        <f>ROUND(I126*H126,2)</f>
        <v>0</v>
      </c>
      <c r="BL126" s="13" t="s">
        <v>162</v>
      </c>
      <c r="BM126" s="13" t="s">
        <v>557</v>
      </c>
    </row>
    <row r="127" s="1" customFormat="1">
      <c r="B127" s="34"/>
      <c r="C127" s="35"/>
      <c r="D127" s="217" t="s">
        <v>164</v>
      </c>
      <c r="E127" s="35"/>
      <c r="F127" s="218" t="s">
        <v>270</v>
      </c>
      <c r="G127" s="35"/>
      <c r="H127" s="35"/>
      <c r="I127" s="140"/>
      <c r="J127" s="35"/>
      <c r="K127" s="35"/>
      <c r="L127" s="39"/>
      <c r="M127" s="219"/>
      <c r="N127" s="75"/>
      <c r="O127" s="75"/>
      <c r="P127" s="75"/>
      <c r="Q127" s="75"/>
      <c r="R127" s="75"/>
      <c r="S127" s="75"/>
      <c r="T127" s="76"/>
      <c r="AT127" s="13" t="s">
        <v>164</v>
      </c>
      <c r="AU127" s="13" t="s">
        <v>74</v>
      </c>
    </row>
    <row r="128" s="1" customFormat="1" ht="22.5" customHeight="1">
      <c r="B128" s="34"/>
      <c r="C128" s="205" t="s">
        <v>233</v>
      </c>
      <c r="D128" s="205" t="s">
        <v>157</v>
      </c>
      <c r="E128" s="206" t="s">
        <v>273</v>
      </c>
      <c r="F128" s="207" t="s">
        <v>274</v>
      </c>
      <c r="G128" s="208" t="s">
        <v>160</v>
      </c>
      <c r="H128" s="209">
        <v>6</v>
      </c>
      <c r="I128" s="210"/>
      <c r="J128" s="211">
        <f>ROUND(I128*H128,2)</f>
        <v>0</v>
      </c>
      <c r="K128" s="207" t="s">
        <v>161</v>
      </c>
      <c r="L128" s="39"/>
      <c r="M128" s="212" t="s">
        <v>1</v>
      </c>
      <c r="N128" s="213" t="s">
        <v>38</v>
      </c>
      <c r="O128" s="7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AR128" s="13" t="s">
        <v>162</v>
      </c>
      <c r="AT128" s="13" t="s">
        <v>157</v>
      </c>
      <c r="AU128" s="13" t="s">
        <v>74</v>
      </c>
      <c r="AY128" s="13" t="s">
        <v>156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3" t="s">
        <v>74</v>
      </c>
      <c r="BK128" s="216">
        <f>ROUND(I128*H128,2)</f>
        <v>0</v>
      </c>
      <c r="BL128" s="13" t="s">
        <v>162</v>
      </c>
      <c r="BM128" s="13" t="s">
        <v>558</v>
      </c>
    </row>
    <row r="129" s="1" customFormat="1">
      <c r="B129" s="34"/>
      <c r="C129" s="35"/>
      <c r="D129" s="217" t="s">
        <v>164</v>
      </c>
      <c r="E129" s="35"/>
      <c r="F129" s="218" t="s">
        <v>276</v>
      </c>
      <c r="G129" s="35"/>
      <c r="H129" s="35"/>
      <c r="I129" s="140"/>
      <c r="J129" s="35"/>
      <c r="K129" s="35"/>
      <c r="L129" s="39"/>
      <c r="M129" s="219"/>
      <c r="N129" s="75"/>
      <c r="O129" s="75"/>
      <c r="P129" s="75"/>
      <c r="Q129" s="75"/>
      <c r="R129" s="75"/>
      <c r="S129" s="75"/>
      <c r="T129" s="76"/>
      <c r="AT129" s="13" t="s">
        <v>164</v>
      </c>
      <c r="AU129" s="13" t="s">
        <v>74</v>
      </c>
    </row>
    <row r="130" s="1" customFormat="1" ht="22.5" customHeight="1">
      <c r="B130" s="34"/>
      <c r="C130" s="205" t="s">
        <v>237</v>
      </c>
      <c r="D130" s="205" t="s">
        <v>157</v>
      </c>
      <c r="E130" s="206" t="s">
        <v>278</v>
      </c>
      <c r="F130" s="207" t="s">
        <v>279</v>
      </c>
      <c r="G130" s="208" t="s">
        <v>280</v>
      </c>
      <c r="H130" s="209">
        <v>96</v>
      </c>
      <c r="I130" s="210"/>
      <c r="J130" s="211">
        <f>ROUND(I130*H130,2)</f>
        <v>0</v>
      </c>
      <c r="K130" s="207" t="s">
        <v>161</v>
      </c>
      <c r="L130" s="39"/>
      <c r="M130" s="212" t="s">
        <v>1</v>
      </c>
      <c r="N130" s="213" t="s">
        <v>38</v>
      </c>
      <c r="O130" s="7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AR130" s="13" t="s">
        <v>162</v>
      </c>
      <c r="AT130" s="13" t="s">
        <v>157</v>
      </c>
      <c r="AU130" s="13" t="s">
        <v>74</v>
      </c>
      <c r="AY130" s="13" t="s">
        <v>156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3" t="s">
        <v>74</v>
      </c>
      <c r="BK130" s="216">
        <f>ROUND(I130*H130,2)</f>
        <v>0</v>
      </c>
      <c r="BL130" s="13" t="s">
        <v>162</v>
      </c>
      <c r="BM130" s="13" t="s">
        <v>559</v>
      </c>
    </row>
    <row r="131" s="1" customFormat="1">
      <c r="B131" s="34"/>
      <c r="C131" s="35"/>
      <c r="D131" s="217" t="s">
        <v>164</v>
      </c>
      <c r="E131" s="35"/>
      <c r="F131" s="218" t="s">
        <v>282</v>
      </c>
      <c r="G131" s="35"/>
      <c r="H131" s="35"/>
      <c r="I131" s="140"/>
      <c r="J131" s="35"/>
      <c r="K131" s="35"/>
      <c r="L131" s="39"/>
      <c r="M131" s="219"/>
      <c r="N131" s="75"/>
      <c r="O131" s="75"/>
      <c r="P131" s="75"/>
      <c r="Q131" s="75"/>
      <c r="R131" s="75"/>
      <c r="S131" s="75"/>
      <c r="T131" s="76"/>
      <c r="AT131" s="13" t="s">
        <v>164</v>
      </c>
      <c r="AU131" s="13" t="s">
        <v>74</v>
      </c>
    </row>
    <row r="132" s="1" customFormat="1" ht="22.5" customHeight="1">
      <c r="B132" s="34"/>
      <c r="C132" s="205" t="s">
        <v>241</v>
      </c>
      <c r="D132" s="205" t="s">
        <v>157</v>
      </c>
      <c r="E132" s="206" t="s">
        <v>289</v>
      </c>
      <c r="F132" s="207" t="s">
        <v>290</v>
      </c>
      <c r="G132" s="208" t="s">
        <v>160</v>
      </c>
      <c r="H132" s="209">
        <v>15</v>
      </c>
      <c r="I132" s="210"/>
      <c r="J132" s="211">
        <f>ROUND(I132*H132,2)</f>
        <v>0</v>
      </c>
      <c r="K132" s="207" t="s">
        <v>161</v>
      </c>
      <c r="L132" s="39"/>
      <c r="M132" s="212" t="s">
        <v>1</v>
      </c>
      <c r="N132" s="213" t="s">
        <v>38</v>
      </c>
      <c r="O132" s="7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AR132" s="13" t="s">
        <v>162</v>
      </c>
      <c r="AT132" s="13" t="s">
        <v>157</v>
      </c>
      <c r="AU132" s="13" t="s">
        <v>74</v>
      </c>
      <c r="AY132" s="13" t="s">
        <v>156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3" t="s">
        <v>74</v>
      </c>
      <c r="BK132" s="216">
        <f>ROUND(I132*H132,2)</f>
        <v>0</v>
      </c>
      <c r="BL132" s="13" t="s">
        <v>162</v>
      </c>
      <c r="BM132" s="13" t="s">
        <v>560</v>
      </c>
    </row>
    <row r="133" s="1" customFormat="1">
      <c r="B133" s="34"/>
      <c r="C133" s="35"/>
      <c r="D133" s="217" t="s">
        <v>164</v>
      </c>
      <c r="E133" s="35"/>
      <c r="F133" s="218" t="s">
        <v>292</v>
      </c>
      <c r="G133" s="35"/>
      <c r="H133" s="35"/>
      <c r="I133" s="140"/>
      <c r="J133" s="35"/>
      <c r="K133" s="35"/>
      <c r="L133" s="39"/>
      <c r="M133" s="219"/>
      <c r="N133" s="75"/>
      <c r="O133" s="75"/>
      <c r="P133" s="75"/>
      <c r="Q133" s="75"/>
      <c r="R133" s="75"/>
      <c r="S133" s="75"/>
      <c r="T133" s="76"/>
      <c r="AT133" s="13" t="s">
        <v>164</v>
      </c>
      <c r="AU133" s="13" t="s">
        <v>74</v>
      </c>
    </row>
    <row r="134" s="1" customFormat="1" ht="22.5" customHeight="1">
      <c r="B134" s="34"/>
      <c r="C134" s="205" t="s">
        <v>7</v>
      </c>
      <c r="D134" s="205" t="s">
        <v>157</v>
      </c>
      <c r="E134" s="206" t="s">
        <v>304</v>
      </c>
      <c r="F134" s="207" t="s">
        <v>305</v>
      </c>
      <c r="G134" s="208" t="s">
        <v>160</v>
      </c>
      <c r="H134" s="209">
        <v>11</v>
      </c>
      <c r="I134" s="210"/>
      <c r="J134" s="211">
        <f>ROUND(I134*H134,2)</f>
        <v>0</v>
      </c>
      <c r="K134" s="207" t="s">
        <v>161</v>
      </c>
      <c r="L134" s="39"/>
      <c r="M134" s="212" t="s">
        <v>1</v>
      </c>
      <c r="N134" s="213" t="s">
        <v>38</v>
      </c>
      <c r="O134" s="7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AR134" s="13" t="s">
        <v>162</v>
      </c>
      <c r="AT134" s="13" t="s">
        <v>157</v>
      </c>
      <c r="AU134" s="13" t="s">
        <v>74</v>
      </c>
      <c r="AY134" s="13" t="s">
        <v>156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3" t="s">
        <v>74</v>
      </c>
      <c r="BK134" s="216">
        <f>ROUND(I134*H134,2)</f>
        <v>0</v>
      </c>
      <c r="BL134" s="13" t="s">
        <v>162</v>
      </c>
      <c r="BM134" s="13" t="s">
        <v>561</v>
      </c>
    </row>
    <row r="135" s="1" customFormat="1">
      <c r="B135" s="34"/>
      <c r="C135" s="35"/>
      <c r="D135" s="217" t="s">
        <v>164</v>
      </c>
      <c r="E135" s="35"/>
      <c r="F135" s="218" t="s">
        <v>307</v>
      </c>
      <c r="G135" s="35"/>
      <c r="H135" s="35"/>
      <c r="I135" s="140"/>
      <c r="J135" s="35"/>
      <c r="K135" s="35"/>
      <c r="L135" s="39"/>
      <c r="M135" s="219"/>
      <c r="N135" s="75"/>
      <c r="O135" s="75"/>
      <c r="P135" s="75"/>
      <c r="Q135" s="75"/>
      <c r="R135" s="75"/>
      <c r="S135" s="75"/>
      <c r="T135" s="76"/>
      <c r="AT135" s="13" t="s">
        <v>164</v>
      </c>
      <c r="AU135" s="13" t="s">
        <v>74</v>
      </c>
    </row>
    <row r="136" s="1" customFormat="1" ht="22.5" customHeight="1">
      <c r="B136" s="34"/>
      <c r="C136" s="205" t="s">
        <v>248</v>
      </c>
      <c r="D136" s="205" t="s">
        <v>157</v>
      </c>
      <c r="E136" s="206" t="s">
        <v>309</v>
      </c>
      <c r="F136" s="207" t="s">
        <v>310</v>
      </c>
      <c r="G136" s="208" t="s">
        <v>160</v>
      </c>
      <c r="H136" s="209">
        <v>9</v>
      </c>
      <c r="I136" s="210"/>
      <c r="J136" s="211">
        <f>ROUND(I136*H136,2)</f>
        <v>0</v>
      </c>
      <c r="K136" s="207" t="s">
        <v>161</v>
      </c>
      <c r="L136" s="39"/>
      <c r="M136" s="212" t="s">
        <v>1</v>
      </c>
      <c r="N136" s="213" t="s">
        <v>38</v>
      </c>
      <c r="O136" s="7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AR136" s="13" t="s">
        <v>162</v>
      </c>
      <c r="AT136" s="13" t="s">
        <v>157</v>
      </c>
      <c r="AU136" s="13" t="s">
        <v>74</v>
      </c>
      <c r="AY136" s="13" t="s">
        <v>156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3" t="s">
        <v>74</v>
      </c>
      <c r="BK136" s="216">
        <f>ROUND(I136*H136,2)</f>
        <v>0</v>
      </c>
      <c r="BL136" s="13" t="s">
        <v>162</v>
      </c>
      <c r="BM136" s="13" t="s">
        <v>562</v>
      </c>
    </row>
    <row r="137" s="1" customFormat="1">
      <c r="B137" s="34"/>
      <c r="C137" s="35"/>
      <c r="D137" s="217" t="s">
        <v>164</v>
      </c>
      <c r="E137" s="35"/>
      <c r="F137" s="218" t="s">
        <v>312</v>
      </c>
      <c r="G137" s="35"/>
      <c r="H137" s="35"/>
      <c r="I137" s="140"/>
      <c r="J137" s="35"/>
      <c r="K137" s="35"/>
      <c r="L137" s="39"/>
      <c r="M137" s="219"/>
      <c r="N137" s="75"/>
      <c r="O137" s="75"/>
      <c r="P137" s="75"/>
      <c r="Q137" s="75"/>
      <c r="R137" s="75"/>
      <c r="S137" s="75"/>
      <c r="T137" s="76"/>
      <c r="AT137" s="13" t="s">
        <v>164</v>
      </c>
      <c r="AU137" s="13" t="s">
        <v>74</v>
      </c>
    </row>
    <row r="138" s="1" customFormat="1" ht="22.5" customHeight="1">
      <c r="B138" s="34"/>
      <c r="C138" s="205" t="s">
        <v>252</v>
      </c>
      <c r="D138" s="205" t="s">
        <v>157</v>
      </c>
      <c r="E138" s="206" t="s">
        <v>319</v>
      </c>
      <c r="F138" s="207" t="s">
        <v>320</v>
      </c>
      <c r="G138" s="208" t="s">
        <v>160</v>
      </c>
      <c r="H138" s="209">
        <v>75</v>
      </c>
      <c r="I138" s="210"/>
      <c r="J138" s="211">
        <f>ROUND(I138*H138,2)</f>
        <v>0</v>
      </c>
      <c r="K138" s="207" t="s">
        <v>161</v>
      </c>
      <c r="L138" s="39"/>
      <c r="M138" s="212" t="s">
        <v>1</v>
      </c>
      <c r="N138" s="213" t="s">
        <v>38</v>
      </c>
      <c r="O138" s="7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AR138" s="13" t="s">
        <v>162</v>
      </c>
      <c r="AT138" s="13" t="s">
        <v>157</v>
      </c>
      <c r="AU138" s="13" t="s">
        <v>74</v>
      </c>
      <c r="AY138" s="13" t="s">
        <v>156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3" t="s">
        <v>74</v>
      </c>
      <c r="BK138" s="216">
        <f>ROUND(I138*H138,2)</f>
        <v>0</v>
      </c>
      <c r="BL138" s="13" t="s">
        <v>162</v>
      </c>
      <c r="BM138" s="13" t="s">
        <v>563</v>
      </c>
    </row>
    <row r="139" s="1" customFormat="1">
      <c r="B139" s="34"/>
      <c r="C139" s="35"/>
      <c r="D139" s="217" t="s">
        <v>164</v>
      </c>
      <c r="E139" s="35"/>
      <c r="F139" s="218" t="s">
        <v>322</v>
      </c>
      <c r="G139" s="35"/>
      <c r="H139" s="35"/>
      <c r="I139" s="140"/>
      <c r="J139" s="35"/>
      <c r="K139" s="35"/>
      <c r="L139" s="39"/>
      <c r="M139" s="219"/>
      <c r="N139" s="75"/>
      <c r="O139" s="75"/>
      <c r="P139" s="75"/>
      <c r="Q139" s="75"/>
      <c r="R139" s="75"/>
      <c r="S139" s="75"/>
      <c r="T139" s="76"/>
      <c r="AT139" s="13" t="s">
        <v>164</v>
      </c>
      <c r="AU139" s="13" t="s">
        <v>74</v>
      </c>
    </row>
    <row r="140" s="1" customFormat="1" ht="22.5" customHeight="1">
      <c r="B140" s="34"/>
      <c r="C140" s="205" t="s">
        <v>256</v>
      </c>
      <c r="D140" s="205" t="s">
        <v>157</v>
      </c>
      <c r="E140" s="206" t="s">
        <v>334</v>
      </c>
      <c r="F140" s="207" t="s">
        <v>335</v>
      </c>
      <c r="G140" s="208" t="s">
        <v>160</v>
      </c>
      <c r="H140" s="209">
        <v>9</v>
      </c>
      <c r="I140" s="210"/>
      <c r="J140" s="211">
        <f>ROUND(I140*H140,2)</f>
        <v>0</v>
      </c>
      <c r="K140" s="207" t="s">
        <v>161</v>
      </c>
      <c r="L140" s="39"/>
      <c r="M140" s="212" t="s">
        <v>1</v>
      </c>
      <c r="N140" s="213" t="s">
        <v>38</v>
      </c>
      <c r="O140" s="7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AR140" s="13" t="s">
        <v>162</v>
      </c>
      <c r="AT140" s="13" t="s">
        <v>157</v>
      </c>
      <c r="AU140" s="13" t="s">
        <v>74</v>
      </c>
      <c r="AY140" s="13" t="s">
        <v>156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3" t="s">
        <v>74</v>
      </c>
      <c r="BK140" s="216">
        <f>ROUND(I140*H140,2)</f>
        <v>0</v>
      </c>
      <c r="BL140" s="13" t="s">
        <v>162</v>
      </c>
      <c r="BM140" s="13" t="s">
        <v>564</v>
      </c>
    </row>
    <row r="141" s="1" customFormat="1">
      <c r="B141" s="34"/>
      <c r="C141" s="35"/>
      <c r="D141" s="217" t="s">
        <v>164</v>
      </c>
      <c r="E141" s="35"/>
      <c r="F141" s="218" t="s">
        <v>337</v>
      </c>
      <c r="G141" s="35"/>
      <c r="H141" s="35"/>
      <c r="I141" s="140"/>
      <c r="J141" s="35"/>
      <c r="K141" s="35"/>
      <c r="L141" s="39"/>
      <c r="M141" s="219"/>
      <c r="N141" s="75"/>
      <c r="O141" s="75"/>
      <c r="P141" s="75"/>
      <c r="Q141" s="75"/>
      <c r="R141" s="75"/>
      <c r="S141" s="75"/>
      <c r="T141" s="76"/>
      <c r="AT141" s="13" t="s">
        <v>164</v>
      </c>
      <c r="AU141" s="13" t="s">
        <v>74</v>
      </c>
    </row>
    <row r="142" s="1" customFormat="1" ht="22.5" customHeight="1">
      <c r="B142" s="34"/>
      <c r="C142" s="220" t="s">
        <v>260</v>
      </c>
      <c r="D142" s="220" t="s">
        <v>344</v>
      </c>
      <c r="E142" s="221" t="s">
        <v>345</v>
      </c>
      <c r="F142" s="222" t="s">
        <v>346</v>
      </c>
      <c r="G142" s="223" t="s">
        <v>160</v>
      </c>
      <c r="H142" s="224">
        <v>4</v>
      </c>
      <c r="I142" s="225"/>
      <c r="J142" s="226">
        <f>ROUND(I142*H142,2)</f>
        <v>0</v>
      </c>
      <c r="K142" s="222" t="s">
        <v>161</v>
      </c>
      <c r="L142" s="227"/>
      <c r="M142" s="228" t="s">
        <v>1</v>
      </c>
      <c r="N142" s="229" t="s">
        <v>38</v>
      </c>
      <c r="O142" s="7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AR142" s="13" t="s">
        <v>347</v>
      </c>
      <c r="AT142" s="13" t="s">
        <v>344</v>
      </c>
      <c r="AU142" s="13" t="s">
        <v>74</v>
      </c>
      <c r="AY142" s="13" t="s">
        <v>156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3" t="s">
        <v>74</v>
      </c>
      <c r="BK142" s="216">
        <f>ROUND(I142*H142,2)</f>
        <v>0</v>
      </c>
      <c r="BL142" s="13" t="s">
        <v>347</v>
      </c>
      <c r="BM142" s="13" t="s">
        <v>565</v>
      </c>
    </row>
    <row r="143" s="1" customFormat="1">
      <c r="B143" s="34"/>
      <c r="C143" s="35"/>
      <c r="D143" s="217" t="s">
        <v>164</v>
      </c>
      <c r="E143" s="35"/>
      <c r="F143" s="218" t="s">
        <v>346</v>
      </c>
      <c r="G143" s="35"/>
      <c r="H143" s="35"/>
      <c r="I143" s="140"/>
      <c r="J143" s="35"/>
      <c r="K143" s="35"/>
      <c r="L143" s="39"/>
      <c r="M143" s="219"/>
      <c r="N143" s="75"/>
      <c r="O143" s="75"/>
      <c r="P143" s="75"/>
      <c r="Q143" s="75"/>
      <c r="R143" s="75"/>
      <c r="S143" s="75"/>
      <c r="T143" s="76"/>
      <c r="AT143" s="13" t="s">
        <v>164</v>
      </c>
      <c r="AU143" s="13" t="s">
        <v>74</v>
      </c>
    </row>
    <row r="144" s="1" customFormat="1" ht="22.5" customHeight="1">
      <c r="B144" s="34"/>
      <c r="C144" s="220" t="s">
        <v>264</v>
      </c>
      <c r="D144" s="220" t="s">
        <v>344</v>
      </c>
      <c r="E144" s="221" t="s">
        <v>350</v>
      </c>
      <c r="F144" s="222" t="s">
        <v>351</v>
      </c>
      <c r="G144" s="223" t="s">
        <v>168</v>
      </c>
      <c r="H144" s="224">
        <v>35</v>
      </c>
      <c r="I144" s="225"/>
      <c r="J144" s="226">
        <f>ROUND(I144*H144,2)</f>
        <v>0</v>
      </c>
      <c r="K144" s="222" t="s">
        <v>161</v>
      </c>
      <c r="L144" s="227"/>
      <c r="M144" s="228" t="s">
        <v>1</v>
      </c>
      <c r="N144" s="229" t="s">
        <v>38</v>
      </c>
      <c r="O144" s="7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AR144" s="13" t="s">
        <v>347</v>
      </c>
      <c r="AT144" s="13" t="s">
        <v>344</v>
      </c>
      <c r="AU144" s="13" t="s">
        <v>74</v>
      </c>
      <c r="AY144" s="13" t="s">
        <v>156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3" t="s">
        <v>74</v>
      </c>
      <c r="BK144" s="216">
        <f>ROUND(I144*H144,2)</f>
        <v>0</v>
      </c>
      <c r="BL144" s="13" t="s">
        <v>347</v>
      </c>
      <c r="BM144" s="13" t="s">
        <v>566</v>
      </c>
    </row>
    <row r="145" s="1" customFormat="1">
      <c r="B145" s="34"/>
      <c r="C145" s="35"/>
      <c r="D145" s="217" t="s">
        <v>164</v>
      </c>
      <c r="E145" s="35"/>
      <c r="F145" s="218" t="s">
        <v>351</v>
      </c>
      <c r="G145" s="35"/>
      <c r="H145" s="35"/>
      <c r="I145" s="140"/>
      <c r="J145" s="35"/>
      <c r="K145" s="35"/>
      <c r="L145" s="39"/>
      <c r="M145" s="219"/>
      <c r="N145" s="75"/>
      <c r="O145" s="75"/>
      <c r="P145" s="75"/>
      <c r="Q145" s="75"/>
      <c r="R145" s="75"/>
      <c r="S145" s="75"/>
      <c r="T145" s="76"/>
      <c r="AT145" s="13" t="s">
        <v>164</v>
      </c>
      <c r="AU145" s="13" t="s">
        <v>74</v>
      </c>
    </row>
    <row r="146" s="1" customFormat="1" ht="22.5" customHeight="1">
      <c r="B146" s="34"/>
      <c r="C146" s="220" t="s">
        <v>268</v>
      </c>
      <c r="D146" s="220" t="s">
        <v>344</v>
      </c>
      <c r="E146" s="221" t="s">
        <v>354</v>
      </c>
      <c r="F146" s="222" t="s">
        <v>355</v>
      </c>
      <c r="G146" s="223" t="s">
        <v>160</v>
      </c>
      <c r="H146" s="224">
        <v>38</v>
      </c>
      <c r="I146" s="225"/>
      <c r="J146" s="226">
        <f>ROUND(I146*H146,2)</f>
        <v>0</v>
      </c>
      <c r="K146" s="222" t="s">
        <v>161</v>
      </c>
      <c r="L146" s="227"/>
      <c r="M146" s="228" t="s">
        <v>1</v>
      </c>
      <c r="N146" s="229" t="s">
        <v>38</v>
      </c>
      <c r="O146" s="7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AR146" s="13" t="s">
        <v>347</v>
      </c>
      <c r="AT146" s="13" t="s">
        <v>344</v>
      </c>
      <c r="AU146" s="13" t="s">
        <v>74</v>
      </c>
      <c r="AY146" s="13" t="s">
        <v>156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3" t="s">
        <v>74</v>
      </c>
      <c r="BK146" s="216">
        <f>ROUND(I146*H146,2)</f>
        <v>0</v>
      </c>
      <c r="BL146" s="13" t="s">
        <v>347</v>
      </c>
      <c r="BM146" s="13" t="s">
        <v>567</v>
      </c>
    </row>
    <row r="147" s="1" customFormat="1">
      <c r="B147" s="34"/>
      <c r="C147" s="35"/>
      <c r="D147" s="217" t="s">
        <v>164</v>
      </c>
      <c r="E147" s="35"/>
      <c r="F147" s="218" t="s">
        <v>355</v>
      </c>
      <c r="G147" s="35"/>
      <c r="H147" s="35"/>
      <c r="I147" s="140"/>
      <c r="J147" s="35"/>
      <c r="K147" s="35"/>
      <c r="L147" s="39"/>
      <c r="M147" s="219"/>
      <c r="N147" s="75"/>
      <c r="O147" s="75"/>
      <c r="P147" s="75"/>
      <c r="Q147" s="75"/>
      <c r="R147" s="75"/>
      <c r="S147" s="75"/>
      <c r="T147" s="76"/>
      <c r="AT147" s="13" t="s">
        <v>164</v>
      </c>
      <c r="AU147" s="13" t="s">
        <v>74</v>
      </c>
    </row>
    <row r="148" s="1" customFormat="1" ht="22.5" customHeight="1">
      <c r="B148" s="34"/>
      <c r="C148" s="220" t="s">
        <v>272</v>
      </c>
      <c r="D148" s="220" t="s">
        <v>344</v>
      </c>
      <c r="E148" s="221" t="s">
        <v>358</v>
      </c>
      <c r="F148" s="222" t="s">
        <v>359</v>
      </c>
      <c r="G148" s="223" t="s">
        <v>160</v>
      </c>
      <c r="H148" s="224">
        <v>12</v>
      </c>
      <c r="I148" s="225"/>
      <c r="J148" s="226">
        <f>ROUND(I148*H148,2)</f>
        <v>0</v>
      </c>
      <c r="K148" s="222" t="s">
        <v>161</v>
      </c>
      <c r="L148" s="227"/>
      <c r="M148" s="228" t="s">
        <v>1</v>
      </c>
      <c r="N148" s="229" t="s">
        <v>38</v>
      </c>
      <c r="O148" s="75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AR148" s="13" t="s">
        <v>347</v>
      </c>
      <c r="AT148" s="13" t="s">
        <v>344</v>
      </c>
      <c r="AU148" s="13" t="s">
        <v>74</v>
      </c>
      <c r="AY148" s="13" t="s">
        <v>156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3" t="s">
        <v>74</v>
      </c>
      <c r="BK148" s="216">
        <f>ROUND(I148*H148,2)</f>
        <v>0</v>
      </c>
      <c r="BL148" s="13" t="s">
        <v>347</v>
      </c>
      <c r="BM148" s="13" t="s">
        <v>568</v>
      </c>
    </row>
    <row r="149" s="1" customFormat="1">
      <c r="B149" s="34"/>
      <c r="C149" s="35"/>
      <c r="D149" s="217" t="s">
        <v>164</v>
      </c>
      <c r="E149" s="35"/>
      <c r="F149" s="218" t="s">
        <v>359</v>
      </c>
      <c r="G149" s="35"/>
      <c r="H149" s="35"/>
      <c r="I149" s="140"/>
      <c r="J149" s="35"/>
      <c r="K149" s="35"/>
      <c r="L149" s="39"/>
      <c r="M149" s="219"/>
      <c r="N149" s="75"/>
      <c r="O149" s="75"/>
      <c r="P149" s="75"/>
      <c r="Q149" s="75"/>
      <c r="R149" s="75"/>
      <c r="S149" s="75"/>
      <c r="T149" s="76"/>
      <c r="AT149" s="13" t="s">
        <v>164</v>
      </c>
      <c r="AU149" s="13" t="s">
        <v>74</v>
      </c>
    </row>
    <row r="150" s="1" customFormat="1" ht="22.5" customHeight="1">
      <c r="B150" s="34"/>
      <c r="C150" s="220" t="s">
        <v>277</v>
      </c>
      <c r="D150" s="220" t="s">
        <v>344</v>
      </c>
      <c r="E150" s="221" t="s">
        <v>366</v>
      </c>
      <c r="F150" s="222" t="s">
        <v>367</v>
      </c>
      <c r="G150" s="223" t="s">
        <v>160</v>
      </c>
      <c r="H150" s="224">
        <v>12</v>
      </c>
      <c r="I150" s="225"/>
      <c r="J150" s="226">
        <f>ROUND(I150*H150,2)</f>
        <v>0</v>
      </c>
      <c r="K150" s="222" t="s">
        <v>161</v>
      </c>
      <c r="L150" s="227"/>
      <c r="M150" s="228" t="s">
        <v>1</v>
      </c>
      <c r="N150" s="229" t="s">
        <v>38</v>
      </c>
      <c r="O150" s="75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AR150" s="13" t="s">
        <v>347</v>
      </c>
      <c r="AT150" s="13" t="s">
        <v>344</v>
      </c>
      <c r="AU150" s="13" t="s">
        <v>74</v>
      </c>
      <c r="AY150" s="13" t="s">
        <v>156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3" t="s">
        <v>74</v>
      </c>
      <c r="BK150" s="216">
        <f>ROUND(I150*H150,2)</f>
        <v>0</v>
      </c>
      <c r="BL150" s="13" t="s">
        <v>347</v>
      </c>
      <c r="BM150" s="13" t="s">
        <v>569</v>
      </c>
    </row>
    <row r="151" s="1" customFormat="1">
      <c r="B151" s="34"/>
      <c r="C151" s="35"/>
      <c r="D151" s="217" t="s">
        <v>164</v>
      </c>
      <c r="E151" s="35"/>
      <c r="F151" s="218" t="s">
        <v>367</v>
      </c>
      <c r="G151" s="35"/>
      <c r="H151" s="35"/>
      <c r="I151" s="140"/>
      <c r="J151" s="35"/>
      <c r="K151" s="35"/>
      <c r="L151" s="39"/>
      <c r="M151" s="219"/>
      <c r="N151" s="75"/>
      <c r="O151" s="75"/>
      <c r="P151" s="75"/>
      <c r="Q151" s="75"/>
      <c r="R151" s="75"/>
      <c r="S151" s="75"/>
      <c r="T151" s="76"/>
      <c r="AT151" s="13" t="s">
        <v>164</v>
      </c>
      <c r="AU151" s="13" t="s">
        <v>74</v>
      </c>
    </row>
    <row r="152" s="1" customFormat="1" ht="22.5" customHeight="1">
      <c r="B152" s="34"/>
      <c r="C152" s="220" t="s">
        <v>283</v>
      </c>
      <c r="D152" s="220" t="s">
        <v>344</v>
      </c>
      <c r="E152" s="221" t="s">
        <v>370</v>
      </c>
      <c r="F152" s="222" t="s">
        <v>371</v>
      </c>
      <c r="G152" s="223" t="s">
        <v>160</v>
      </c>
      <c r="H152" s="224">
        <v>12</v>
      </c>
      <c r="I152" s="225"/>
      <c r="J152" s="226">
        <f>ROUND(I152*H152,2)</f>
        <v>0</v>
      </c>
      <c r="K152" s="222" t="s">
        <v>161</v>
      </c>
      <c r="L152" s="227"/>
      <c r="M152" s="228" t="s">
        <v>1</v>
      </c>
      <c r="N152" s="229" t="s">
        <v>38</v>
      </c>
      <c r="O152" s="7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AR152" s="13" t="s">
        <v>347</v>
      </c>
      <c r="AT152" s="13" t="s">
        <v>344</v>
      </c>
      <c r="AU152" s="13" t="s">
        <v>74</v>
      </c>
      <c r="AY152" s="13" t="s">
        <v>156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3" t="s">
        <v>74</v>
      </c>
      <c r="BK152" s="216">
        <f>ROUND(I152*H152,2)</f>
        <v>0</v>
      </c>
      <c r="BL152" s="13" t="s">
        <v>347</v>
      </c>
      <c r="BM152" s="13" t="s">
        <v>570</v>
      </c>
    </row>
    <row r="153" s="1" customFormat="1">
      <c r="B153" s="34"/>
      <c r="C153" s="35"/>
      <c r="D153" s="217" t="s">
        <v>164</v>
      </c>
      <c r="E153" s="35"/>
      <c r="F153" s="218" t="s">
        <v>371</v>
      </c>
      <c r="G153" s="35"/>
      <c r="H153" s="35"/>
      <c r="I153" s="140"/>
      <c r="J153" s="35"/>
      <c r="K153" s="35"/>
      <c r="L153" s="39"/>
      <c r="M153" s="219"/>
      <c r="N153" s="75"/>
      <c r="O153" s="75"/>
      <c r="P153" s="75"/>
      <c r="Q153" s="75"/>
      <c r="R153" s="75"/>
      <c r="S153" s="75"/>
      <c r="T153" s="76"/>
      <c r="AT153" s="13" t="s">
        <v>164</v>
      </c>
      <c r="AU153" s="13" t="s">
        <v>74</v>
      </c>
    </row>
    <row r="154" s="1" customFormat="1" ht="22.5" customHeight="1">
      <c r="B154" s="34"/>
      <c r="C154" s="220" t="s">
        <v>288</v>
      </c>
      <c r="D154" s="220" t="s">
        <v>344</v>
      </c>
      <c r="E154" s="221" t="s">
        <v>378</v>
      </c>
      <c r="F154" s="222" t="s">
        <v>379</v>
      </c>
      <c r="G154" s="223" t="s">
        <v>160</v>
      </c>
      <c r="H154" s="224">
        <v>75</v>
      </c>
      <c r="I154" s="225"/>
      <c r="J154" s="226">
        <f>ROUND(I154*H154,2)</f>
        <v>0</v>
      </c>
      <c r="K154" s="222" t="s">
        <v>161</v>
      </c>
      <c r="L154" s="227"/>
      <c r="M154" s="228" t="s">
        <v>1</v>
      </c>
      <c r="N154" s="229" t="s">
        <v>38</v>
      </c>
      <c r="O154" s="7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AR154" s="13" t="s">
        <v>347</v>
      </c>
      <c r="AT154" s="13" t="s">
        <v>344</v>
      </c>
      <c r="AU154" s="13" t="s">
        <v>74</v>
      </c>
      <c r="AY154" s="13" t="s">
        <v>156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3" t="s">
        <v>74</v>
      </c>
      <c r="BK154" s="216">
        <f>ROUND(I154*H154,2)</f>
        <v>0</v>
      </c>
      <c r="BL154" s="13" t="s">
        <v>347</v>
      </c>
      <c r="BM154" s="13" t="s">
        <v>571</v>
      </c>
    </row>
    <row r="155" s="1" customFormat="1">
      <c r="B155" s="34"/>
      <c r="C155" s="35"/>
      <c r="D155" s="217" t="s">
        <v>164</v>
      </c>
      <c r="E155" s="35"/>
      <c r="F155" s="218" t="s">
        <v>379</v>
      </c>
      <c r="G155" s="35"/>
      <c r="H155" s="35"/>
      <c r="I155" s="140"/>
      <c r="J155" s="35"/>
      <c r="K155" s="35"/>
      <c r="L155" s="39"/>
      <c r="M155" s="219"/>
      <c r="N155" s="75"/>
      <c r="O155" s="75"/>
      <c r="P155" s="75"/>
      <c r="Q155" s="75"/>
      <c r="R155" s="75"/>
      <c r="S155" s="75"/>
      <c r="T155" s="76"/>
      <c r="AT155" s="13" t="s">
        <v>164</v>
      </c>
      <c r="AU155" s="13" t="s">
        <v>74</v>
      </c>
    </row>
    <row r="156" s="1" customFormat="1" ht="22.5" customHeight="1">
      <c r="B156" s="34"/>
      <c r="C156" s="220" t="s">
        <v>293</v>
      </c>
      <c r="D156" s="220" t="s">
        <v>344</v>
      </c>
      <c r="E156" s="221" t="s">
        <v>402</v>
      </c>
      <c r="F156" s="222" t="s">
        <v>403</v>
      </c>
      <c r="G156" s="223" t="s">
        <v>160</v>
      </c>
      <c r="H156" s="224">
        <v>10</v>
      </c>
      <c r="I156" s="225"/>
      <c r="J156" s="226">
        <f>ROUND(I156*H156,2)</f>
        <v>0</v>
      </c>
      <c r="K156" s="222" t="s">
        <v>161</v>
      </c>
      <c r="L156" s="227"/>
      <c r="M156" s="228" t="s">
        <v>1</v>
      </c>
      <c r="N156" s="229" t="s">
        <v>38</v>
      </c>
      <c r="O156" s="75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AR156" s="13" t="s">
        <v>347</v>
      </c>
      <c r="AT156" s="13" t="s">
        <v>344</v>
      </c>
      <c r="AU156" s="13" t="s">
        <v>74</v>
      </c>
      <c r="AY156" s="13" t="s">
        <v>156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3" t="s">
        <v>74</v>
      </c>
      <c r="BK156" s="216">
        <f>ROUND(I156*H156,2)</f>
        <v>0</v>
      </c>
      <c r="BL156" s="13" t="s">
        <v>347</v>
      </c>
      <c r="BM156" s="13" t="s">
        <v>572</v>
      </c>
    </row>
    <row r="157" s="1" customFormat="1">
      <c r="B157" s="34"/>
      <c r="C157" s="35"/>
      <c r="D157" s="217" t="s">
        <v>164</v>
      </c>
      <c r="E157" s="35"/>
      <c r="F157" s="218" t="s">
        <v>403</v>
      </c>
      <c r="G157" s="35"/>
      <c r="H157" s="35"/>
      <c r="I157" s="140"/>
      <c r="J157" s="35"/>
      <c r="K157" s="35"/>
      <c r="L157" s="39"/>
      <c r="M157" s="219"/>
      <c r="N157" s="75"/>
      <c r="O157" s="75"/>
      <c r="P157" s="75"/>
      <c r="Q157" s="75"/>
      <c r="R157" s="75"/>
      <c r="S157" s="75"/>
      <c r="T157" s="76"/>
      <c r="AT157" s="13" t="s">
        <v>164</v>
      </c>
      <c r="AU157" s="13" t="s">
        <v>74</v>
      </c>
    </row>
    <row r="158" s="1" customFormat="1" ht="22.5" customHeight="1">
      <c r="B158" s="34"/>
      <c r="C158" s="220" t="s">
        <v>298</v>
      </c>
      <c r="D158" s="220" t="s">
        <v>344</v>
      </c>
      <c r="E158" s="221" t="s">
        <v>414</v>
      </c>
      <c r="F158" s="222" t="s">
        <v>415</v>
      </c>
      <c r="G158" s="223" t="s">
        <v>160</v>
      </c>
      <c r="H158" s="224">
        <v>10</v>
      </c>
      <c r="I158" s="225"/>
      <c r="J158" s="226">
        <f>ROUND(I158*H158,2)</f>
        <v>0</v>
      </c>
      <c r="K158" s="222" t="s">
        <v>161</v>
      </c>
      <c r="L158" s="227"/>
      <c r="M158" s="228" t="s">
        <v>1</v>
      </c>
      <c r="N158" s="229" t="s">
        <v>38</v>
      </c>
      <c r="O158" s="75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AR158" s="13" t="s">
        <v>347</v>
      </c>
      <c r="AT158" s="13" t="s">
        <v>344</v>
      </c>
      <c r="AU158" s="13" t="s">
        <v>74</v>
      </c>
      <c r="AY158" s="13" t="s">
        <v>156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3" t="s">
        <v>74</v>
      </c>
      <c r="BK158" s="216">
        <f>ROUND(I158*H158,2)</f>
        <v>0</v>
      </c>
      <c r="BL158" s="13" t="s">
        <v>347</v>
      </c>
      <c r="BM158" s="13" t="s">
        <v>573</v>
      </c>
    </row>
    <row r="159" s="1" customFormat="1">
      <c r="B159" s="34"/>
      <c r="C159" s="35"/>
      <c r="D159" s="217" t="s">
        <v>164</v>
      </c>
      <c r="E159" s="35"/>
      <c r="F159" s="218" t="s">
        <v>415</v>
      </c>
      <c r="G159" s="35"/>
      <c r="H159" s="35"/>
      <c r="I159" s="140"/>
      <c r="J159" s="35"/>
      <c r="K159" s="35"/>
      <c r="L159" s="39"/>
      <c r="M159" s="219"/>
      <c r="N159" s="75"/>
      <c r="O159" s="75"/>
      <c r="P159" s="75"/>
      <c r="Q159" s="75"/>
      <c r="R159" s="75"/>
      <c r="S159" s="75"/>
      <c r="T159" s="76"/>
      <c r="AT159" s="13" t="s">
        <v>164</v>
      </c>
      <c r="AU159" s="13" t="s">
        <v>74</v>
      </c>
    </row>
    <row r="160" s="1" customFormat="1" ht="22.5" customHeight="1">
      <c r="B160" s="34"/>
      <c r="C160" s="220" t="s">
        <v>303</v>
      </c>
      <c r="D160" s="220" t="s">
        <v>344</v>
      </c>
      <c r="E160" s="221" t="s">
        <v>418</v>
      </c>
      <c r="F160" s="222" t="s">
        <v>419</v>
      </c>
      <c r="G160" s="223" t="s">
        <v>160</v>
      </c>
      <c r="H160" s="224">
        <v>5</v>
      </c>
      <c r="I160" s="225"/>
      <c r="J160" s="226">
        <f>ROUND(I160*H160,2)</f>
        <v>0</v>
      </c>
      <c r="K160" s="222" t="s">
        <v>161</v>
      </c>
      <c r="L160" s="227"/>
      <c r="M160" s="228" t="s">
        <v>1</v>
      </c>
      <c r="N160" s="229" t="s">
        <v>38</v>
      </c>
      <c r="O160" s="75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AR160" s="13" t="s">
        <v>347</v>
      </c>
      <c r="AT160" s="13" t="s">
        <v>344</v>
      </c>
      <c r="AU160" s="13" t="s">
        <v>74</v>
      </c>
      <c r="AY160" s="13" t="s">
        <v>156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3" t="s">
        <v>74</v>
      </c>
      <c r="BK160" s="216">
        <f>ROUND(I160*H160,2)</f>
        <v>0</v>
      </c>
      <c r="BL160" s="13" t="s">
        <v>347</v>
      </c>
      <c r="BM160" s="13" t="s">
        <v>574</v>
      </c>
    </row>
    <row r="161" s="1" customFormat="1">
      <c r="B161" s="34"/>
      <c r="C161" s="35"/>
      <c r="D161" s="217" t="s">
        <v>164</v>
      </c>
      <c r="E161" s="35"/>
      <c r="F161" s="218" t="s">
        <v>419</v>
      </c>
      <c r="G161" s="35"/>
      <c r="H161" s="35"/>
      <c r="I161" s="140"/>
      <c r="J161" s="35"/>
      <c r="K161" s="35"/>
      <c r="L161" s="39"/>
      <c r="M161" s="219"/>
      <c r="N161" s="75"/>
      <c r="O161" s="75"/>
      <c r="P161" s="75"/>
      <c r="Q161" s="75"/>
      <c r="R161" s="75"/>
      <c r="S161" s="75"/>
      <c r="T161" s="76"/>
      <c r="AT161" s="13" t="s">
        <v>164</v>
      </c>
      <c r="AU161" s="13" t="s">
        <v>74</v>
      </c>
    </row>
    <row r="162" s="1" customFormat="1" ht="22.5" customHeight="1">
      <c r="B162" s="34"/>
      <c r="C162" s="220" t="s">
        <v>308</v>
      </c>
      <c r="D162" s="220" t="s">
        <v>344</v>
      </c>
      <c r="E162" s="221" t="s">
        <v>426</v>
      </c>
      <c r="F162" s="222" t="s">
        <v>427</v>
      </c>
      <c r="G162" s="223" t="s">
        <v>160</v>
      </c>
      <c r="H162" s="224">
        <v>24</v>
      </c>
      <c r="I162" s="225"/>
      <c r="J162" s="226">
        <f>ROUND(I162*H162,2)</f>
        <v>0</v>
      </c>
      <c r="K162" s="222" t="s">
        <v>161</v>
      </c>
      <c r="L162" s="227"/>
      <c r="M162" s="228" t="s">
        <v>1</v>
      </c>
      <c r="N162" s="229" t="s">
        <v>38</v>
      </c>
      <c r="O162" s="75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AR162" s="13" t="s">
        <v>347</v>
      </c>
      <c r="AT162" s="13" t="s">
        <v>344</v>
      </c>
      <c r="AU162" s="13" t="s">
        <v>74</v>
      </c>
      <c r="AY162" s="13" t="s">
        <v>156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3" t="s">
        <v>74</v>
      </c>
      <c r="BK162" s="216">
        <f>ROUND(I162*H162,2)</f>
        <v>0</v>
      </c>
      <c r="BL162" s="13" t="s">
        <v>347</v>
      </c>
      <c r="BM162" s="13" t="s">
        <v>575</v>
      </c>
    </row>
    <row r="163" s="1" customFormat="1">
      <c r="B163" s="34"/>
      <c r="C163" s="35"/>
      <c r="D163" s="217" t="s">
        <v>164</v>
      </c>
      <c r="E163" s="35"/>
      <c r="F163" s="218" t="s">
        <v>427</v>
      </c>
      <c r="G163" s="35"/>
      <c r="H163" s="35"/>
      <c r="I163" s="140"/>
      <c r="J163" s="35"/>
      <c r="K163" s="35"/>
      <c r="L163" s="39"/>
      <c r="M163" s="219"/>
      <c r="N163" s="75"/>
      <c r="O163" s="75"/>
      <c r="P163" s="75"/>
      <c r="Q163" s="75"/>
      <c r="R163" s="75"/>
      <c r="S163" s="75"/>
      <c r="T163" s="76"/>
      <c r="AT163" s="13" t="s">
        <v>164</v>
      </c>
      <c r="AU163" s="13" t="s">
        <v>74</v>
      </c>
    </row>
    <row r="164" s="1" customFormat="1" ht="22.5" customHeight="1">
      <c r="B164" s="34"/>
      <c r="C164" s="220" t="s">
        <v>313</v>
      </c>
      <c r="D164" s="220" t="s">
        <v>344</v>
      </c>
      <c r="E164" s="221" t="s">
        <v>430</v>
      </c>
      <c r="F164" s="222" t="s">
        <v>431</v>
      </c>
      <c r="G164" s="223" t="s">
        <v>160</v>
      </c>
      <c r="H164" s="224">
        <v>8</v>
      </c>
      <c r="I164" s="225"/>
      <c r="J164" s="226">
        <f>ROUND(I164*H164,2)</f>
        <v>0</v>
      </c>
      <c r="K164" s="222" t="s">
        <v>161</v>
      </c>
      <c r="L164" s="227"/>
      <c r="M164" s="228" t="s">
        <v>1</v>
      </c>
      <c r="N164" s="229" t="s">
        <v>38</v>
      </c>
      <c r="O164" s="75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AR164" s="13" t="s">
        <v>347</v>
      </c>
      <c r="AT164" s="13" t="s">
        <v>344</v>
      </c>
      <c r="AU164" s="13" t="s">
        <v>74</v>
      </c>
      <c r="AY164" s="13" t="s">
        <v>156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3" t="s">
        <v>74</v>
      </c>
      <c r="BK164" s="216">
        <f>ROUND(I164*H164,2)</f>
        <v>0</v>
      </c>
      <c r="BL164" s="13" t="s">
        <v>347</v>
      </c>
      <c r="BM164" s="13" t="s">
        <v>576</v>
      </c>
    </row>
    <row r="165" s="1" customFormat="1">
      <c r="B165" s="34"/>
      <c r="C165" s="35"/>
      <c r="D165" s="217" t="s">
        <v>164</v>
      </c>
      <c r="E165" s="35"/>
      <c r="F165" s="218" t="s">
        <v>431</v>
      </c>
      <c r="G165" s="35"/>
      <c r="H165" s="35"/>
      <c r="I165" s="140"/>
      <c r="J165" s="35"/>
      <c r="K165" s="35"/>
      <c r="L165" s="39"/>
      <c r="M165" s="219"/>
      <c r="N165" s="75"/>
      <c r="O165" s="75"/>
      <c r="P165" s="75"/>
      <c r="Q165" s="75"/>
      <c r="R165" s="75"/>
      <c r="S165" s="75"/>
      <c r="T165" s="76"/>
      <c r="AT165" s="13" t="s">
        <v>164</v>
      </c>
      <c r="AU165" s="13" t="s">
        <v>74</v>
      </c>
    </row>
    <row r="166" s="1" customFormat="1" ht="22.5" customHeight="1">
      <c r="B166" s="34"/>
      <c r="C166" s="220" t="s">
        <v>318</v>
      </c>
      <c r="D166" s="220" t="s">
        <v>344</v>
      </c>
      <c r="E166" s="221" t="s">
        <v>434</v>
      </c>
      <c r="F166" s="222" t="s">
        <v>435</v>
      </c>
      <c r="G166" s="223" t="s">
        <v>160</v>
      </c>
      <c r="H166" s="224">
        <v>2</v>
      </c>
      <c r="I166" s="225"/>
      <c r="J166" s="226">
        <f>ROUND(I166*H166,2)</f>
        <v>0</v>
      </c>
      <c r="K166" s="222" t="s">
        <v>161</v>
      </c>
      <c r="L166" s="227"/>
      <c r="M166" s="228" t="s">
        <v>1</v>
      </c>
      <c r="N166" s="229" t="s">
        <v>38</v>
      </c>
      <c r="O166" s="75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AR166" s="13" t="s">
        <v>347</v>
      </c>
      <c r="AT166" s="13" t="s">
        <v>344</v>
      </c>
      <c r="AU166" s="13" t="s">
        <v>74</v>
      </c>
      <c r="AY166" s="13" t="s">
        <v>156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3" t="s">
        <v>74</v>
      </c>
      <c r="BK166" s="216">
        <f>ROUND(I166*H166,2)</f>
        <v>0</v>
      </c>
      <c r="BL166" s="13" t="s">
        <v>347</v>
      </c>
      <c r="BM166" s="13" t="s">
        <v>577</v>
      </c>
    </row>
    <row r="167" s="1" customFormat="1">
      <c r="B167" s="34"/>
      <c r="C167" s="35"/>
      <c r="D167" s="217" t="s">
        <v>164</v>
      </c>
      <c r="E167" s="35"/>
      <c r="F167" s="218" t="s">
        <v>435</v>
      </c>
      <c r="G167" s="35"/>
      <c r="H167" s="35"/>
      <c r="I167" s="140"/>
      <c r="J167" s="35"/>
      <c r="K167" s="35"/>
      <c r="L167" s="39"/>
      <c r="M167" s="219"/>
      <c r="N167" s="75"/>
      <c r="O167" s="75"/>
      <c r="P167" s="75"/>
      <c r="Q167" s="75"/>
      <c r="R167" s="75"/>
      <c r="S167" s="75"/>
      <c r="T167" s="76"/>
      <c r="AT167" s="13" t="s">
        <v>164</v>
      </c>
      <c r="AU167" s="13" t="s">
        <v>74</v>
      </c>
    </row>
    <row r="168" s="1" customFormat="1" ht="22.5" customHeight="1">
      <c r="B168" s="34"/>
      <c r="C168" s="205" t="s">
        <v>323</v>
      </c>
      <c r="D168" s="205" t="s">
        <v>157</v>
      </c>
      <c r="E168" s="206" t="s">
        <v>442</v>
      </c>
      <c r="F168" s="207" t="s">
        <v>443</v>
      </c>
      <c r="G168" s="208" t="s">
        <v>160</v>
      </c>
      <c r="H168" s="209">
        <v>1</v>
      </c>
      <c r="I168" s="210"/>
      <c r="J168" s="211">
        <f>ROUND(I168*H168,2)</f>
        <v>0</v>
      </c>
      <c r="K168" s="207" t="s">
        <v>161</v>
      </c>
      <c r="L168" s="39"/>
      <c r="M168" s="212" t="s">
        <v>1</v>
      </c>
      <c r="N168" s="213" t="s">
        <v>38</v>
      </c>
      <c r="O168" s="75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AR168" s="13" t="s">
        <v>162</v>
      </c>
      <c r="AT168" s="13" t="s">
        <v>157</v>
      </c>
      <c r="AU168" s="13" t="s">
        <v>74</v>
      </c>
      <c r="AY168" s="13" t="s">
        <v>156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3" t="s">
        <v>74</v>
      </c>
      <c r="BK168" s="216">
        <f>ROUND(I168*H168,2)</f>
        <v>0</v>
      </c>
      <c r="BL168" s="13" t="s">
        <v>162</v>
      </c>
      <c r="BM168" s="13" t="s">
        <v>578</v>
      </c>
    </row>
    <row r="169" s="1" customFormat="1">
      <c r="B169" s="34"/>
      <c r="C169" s="35"/>
      <c r="D169" s="217" t="s">
        <v>164</v>
      </c>
      <c r="E169" s="35"/>
      <c r="F169" s="218" t="s">
        <v>445</v>
      </c>
      <c r="G169" s="35"/>
      <c r="H169" s="35"/>
      <c r="I169" s="140"/>
      <c r="J169" s="35"/>
      <c r="K169" s="35"/>
      <c r="L169" s="39"/>
      <c r="M169" s="219"/>
      <c r="N169" s="75"/>
      <c r="O169" s="75"/>
      <c r="P169" s="75"/>
      <c r="Q169" s="75"/>
      <c r="R169" s="75"/>
      <c r="S169" s="75"/>
      <c r="T169" s="76"/>
      <c r="AT169" s="13" t="s">
        <v>164</v>
      </c>
      <c r="AU169" s="13" t="s">
        <v>74</v>
      </c>
    </row>
    <row r="170" s="1" customFormat="1" ht="22.5" customHeight="1">
      <c r="B170" s="34"/>
      <c r="C170" s="205" t="s">
        <v>328</v>
      </c>
      <c r="D170" s="205" t="s">
        <v>157</v>
      </c>
      <c r="E170" s="206" t="s">
        <v>447</v>
      </c>
      <c r="F170" s="207" t="s">
        <v>448</v>
      </c>
      <c r="G170" s="208" t="s">
        <v>160</v>
      </c>
      <c r="H170" s="209">
        <v>5</v>
      </c>
      <c r="I170" s="210"/>
      <c r="J170" s="211">
        <f>ROUND(I170*H170,2)</f>
        <v>0</v>
      </c>
      <c r="K170" s="207" t="s">
        <v>161</v>
      </c>
      <c r="L170" s="39"/>
      <c r="M170" s="212" t="s">
        <v>1</v>
      </c>
      <c r="N170" s="213" t="s">
        <v>38</v>
      </c>
      <c r="O170" s="75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AR170" s="13" t="s">
        <v>162</v>
      </c>
      <c r="AT170" s="13" t="s">
        <v>157</v>
      </c>
      <c r="AU170" s="13" t="s">
        <v>74</v>
      </c>
      <c r="AY170" s="13" t="s">
        <v>156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3" t="s">
        <v>74</v>
      </c>
      <c r="BK170" s="216">
        <f>ROUND(I170*H170,2)</f>
        <v>0</v>
      </c>
      <c r="BL170" s="13" t="s">
        <v>162</v>
      </c>
      <c r="BM170" s="13" t="s">
        <v>579</v>
      </c>
    </row>
    <row r="171" s="1" customFormat="1">
      <c r="B171" s="34"/>
      <c r="C171" s="35"/>
      <c r="D171" s="217" t="s">
        <v>164</v>
      </c>
      <c r="E171" s="35"/>
      <c r="F171" s="218" t="s">
        <v>448</v>
      </c>
      <c r="G171" s="35"/>
      <c r="H171" s="35"/>
      <c r="I171" s="140"/>
      <c r="J171" s="35"/>
      <c r="K171" s="35"/>
      <c r="L171" s="39"/>
      <c r="M171" s="230"/>
      <c r="N171" s="231"/>
      <c r="O171" s="231"/>
      <c r="P171" s="231"/>
      <c r="Q171" s="231"/>
      <c r="R171" s="231"/>
      <c r="S171" s="231"/>
      <c r="T171" s="232"/>
      <c r="AT171" s="13" t="s">
        <v>164</v>
      </c>
      <c r="AU171" s="13" t="s">
        <v>74</v>
      </c>
    </row>
    <row r="172" s="1" customFormat="1" ht="6.96" customHeight="1">
      <c r="B172" s="53"/>
      <c r="C172" s="54"/>
      <c r="D172" s="54"/>
      <c r="E172" s="54"/>
      <c r="F172" s="54"/>
      <c r="G172" s="54"/>
      <c r="H172" s="54"/>
      <c r="I172" s="164"/>
      <c r="J172" s="54"/>
      <c r="K172" s="54"/>
      <c r="L172" s="39"/>
    </row>
  </sheetData>
  <sheetProtection sheet="1" autoFilter="0" formatColumns="0" formatRows="0" objects="1" scenarios="1" spinCount="100000" saltValue="fjed/e9QQKo1SP96u9sGRIszipypdwdrGETA8h2eqSknCLWVtS0illNLHXsKjmMtBew7976nvm03/gY60qAnIg==" hashValue="PGvmGv97MYGNjh3q7ehrFpKFmBt9AtoBa/8ThhmWobZBofnZyUNBw4pfnbd2UhP8H3HnwyR/Mxk48ZUJjTJ0Ew==" algorithmName="SHA-512" password="CC35"/>
  <autoFilter ref="C91:K171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8:H78"/>
    <mergeCell ref="E82:H82"/>
    <mergeCell ref="E80:H80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3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102</v>
      </c>
    </row>
    <row r="3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6"/>
      <c r="AT3" s="13" t="s">
        <v>76</v>
      </c>
    </row>
    <row r="4" ht="24.96" customHeight="1">
      <c r="B4" s="16"/>
      <c r="D4" s="137" t="s">
        <v>127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38" t="s">
        <v>16</v>
      </c>
      <c r="L6" s="16"/>
    </row>
    <row r="7" ht="16.5" customHeight="1">
      <c r="B7" s="16"/>
      <c r="E7" s="139" t="str">
        <f>'Rekapitulace stavby'!K6</f>
        <v>Oprava TV v úseku Obrnice-Žatec</v>
      </c>
      <c r="F7" s="138"/>
      <c r="G7" s="138"/>
      <c r="H7" s="138"/>
      <c r="L7" s="16"/>
    </row>
    <row r="8">
      <c r="B8" s="16"/>
      <c r="D8" s="138" t="s">
        <v>128</v>
      </c>
      <c r="L8" s="16"/>
    </row>
    <row r="9" ht="16.5" customHeight="1">
      <c r="B9" s="16"/>
      <c r="E9" s="139" t="s">
        <v>129</v>
      </c>
      <c r="L9" s="16"/>
    </row>
    <row r="10" ht="12" customHeight="1">
      <c r="B10" s="16"/>
      <c r="D10" s="138" t="s">
        <v>130</v>
      </c>
      <c r="L10" s="16"/>
    </row>
    <row r="11" s="1" customFormat="1" ht="16.5" customHeight="1">
      <c r="B11" s="39"/>
      <c r="E11" s="138" t="s">
        <v>539</v>
      </c>
      <c r="F11" s="1"/>
      <c r="G11" s="1"/>
      <c r="H11" s="1"/>
      <c r="I11" s="140"/>
      <c r="L11" s="39"/>
    </row>
    <row r="12" s="1" customFormat="1" ht="12" customHeight="1">
      <c r="B12" s="39"/>
      <c r="D12" s="138" t="s">
        <v>132</v>
      </c>
      <c r="I12" s="140"/>
      <c r="L12" s="39"/>
    </row>
    <row r="13" s="1" customFormat="1" ht="36.96" customHeight="1">
      <c r="B13" s="39"/>
      <c r="E13" s="141" t="s">
        <v>580</v>
      </c>
      <c r="F13" s="1"/>
      <c r="G13" s="1"/>
      <c r="H13" s="1"/>
      <c r="I13" s="140"/>
      <c r="L13" s="39"/>
    </row>
    <row r="14" s="1" customFormat="1">
      <c r="B14" s="39"/>
      <c r="I14" s="140"/>
      <c r="L14" s="39"/>
    </row>
    <row r="15" s="1" customFormat="1" ht="12" customHeight="1">
      <c r="B15" s="39"/>
      <c r="D15" s="138" t="s">
        <v>18</v>
      </c>
      <c r="F15" s="13" t="s">
        <v>1</v>
      </c>
      <c r="I15" s="142" t="s">
        <v>19</v>
      </c>
      <c r="J15" s="13" t="s">
        <v>1</v>
      </c>
      <c r="L15" s="39"/>
    </row>
    <row r="16" s="1" customFormat="1" ht="12" customHeight="1">
      <c r="B16" s="39"/>
      <c r="D16" s="138" t="s">
        <v>20</v>
      </c>
      <c r="F16" s="13" t="s">
        <v>21</v>
      </c>
      <c r="I16" s="142" t="s">
        <v>22</v>
      </c>
      <c r="J16" s="143" t="str">
        <f>'Rekapitulace stavby'!AN8</f>
        <v>11. 3. 2019</v>
      </c>
      <c r="L16" s="39"/>
    </row>
    <row r="17" s="1" customFormat="1" ht="10.8" customHeight="1">
      <c r="B17" s="39"/>
      <c r="I17" s="140"/>
      <c r="L17" s="39"/>
    </row>
    <row r="18" s="1" customFormat="1" ht="12" customHeight="1">
      <c r="B18" s="39"/>
      <c r="D18" s="138" t="s">
        <v>24</v>
      </c>
      <c r="I18" s="142" t="s">
        <v>25</v>
      </c>
      <c r="J18" s="13" t="str">
        <f>IF('Rekapitulace stavby'!AN10="","",'Rekapitulace stavby'!AN10)</f>
        <v/>
      </c>
      <c r="L18" s="39"/>
    </row>
    <row r="19" s="1" customFormat="1" ht="18" customHeight="1">
      <c r="B19" s="39"/>
      <c r="E19" s="13" t="str">
        <f>IF('Rekapitulace stavby'!E11="","",'Rekapitulace stavby'!E11)</f>
        <v xml:space="preserve"> </v>
      </c>
      <c r="I19" s="142" t="s">
        <v>26</v>
      </c>
      <c r="J19" s="13" t="str">
        <f>IF('Rekapitulace stavby'!AN11="","",'Rekapitulace stavby'!AN11)</f>
        <v/>
      </c>
      <c r="L19" s="39"/>
    </row>
    <row r="20" s="1" customFormat="1" ht="6.96" customHeight="1">
      <c r="B20" s="39"/>
      <c r="I20" s="140"/>
      <c r="L20" s="39"/>
    </row>
    <row r="21" s="1" customFormat="1" ht="12" customHeight="1">
      <c r="B21" s="39"/>
      <c r="D21" s="138" t="s">
        <v>27</v>
      </c>
      <c r="I21" s="142" t="s">
        <v>25</v>
      </c>
      <c r="J21" s="29" t="str">
        <f>'Rekapitulace stavby'!AN13</f>
        <v>Vyplň údaj</v>
      </c>
      <c r="L21" s="39"/>
    </row>
    <row r="22" s="1" customFormat="1" ht="18" customHeight="1">
      <c r="B22" s="39"/>
      <c r="E22" s="29" t="str">
        <f>'Rekapitulace stavby'!E14</f>
        <v>Vyplň údaj</v>
      </c>
      <c r="F22" s="13"/>
      <c r="G22" s="13"/>
      <c r="H22" s="13"/>
      <c r="I22" s="142" t="s">
        <v>26</v>
      </c>
      <c r="J22" s="29" t="str">
        <f>'Rekapitulace stavby'!AN14</f>
        <v>Vyplň údaj</v>
      </c>
      <c r="L22" s="39"/>
    </row>
    <row r="23" s="1" customFormat="1" ht="6.96" customHeight="1">
      <c r="B23" s="39"/>
      <c r="I23" s="140"/>
      <c r="L23" s="39"/>
    </row>
    <row r="24" s="1" customFormat="1" ht="12" customHeight="1">
      <c r="B24" s="39"/>
      <c r="D24" s="138" t="s">
        <v>29</v>
      </c>
      <c r="I24" s="142" t="s">
        <v>25</v>
      </c>
      <c r="J24" s="13" t="str">
        <f>IF('Rekapitulace stavby'!AN16="","",'Rekapitulace stavby'!AN16)</f>
        <v/>
      </c>
      <c r="L24" s="39"/>
    </row>
    <row r="25" s="1" customFormat="1" ht="18" customHeight="1">
      <c r="B25" s="39"/>
      <c r="E25" s="13" t="str">
        <f>IF('Rekapitulace stavby'!E17="","",'Rekapitulace stavby'!E17)</f>
        <v xml:space="preserve"> </v>
      </c>
      <c r="I25" s="142" t="s">
        <v>26</v>
      </c>
      <c r="J25" s="13" t="str">
        <f>IF('Rekapitulace stavby'!AN17="","",'Rekapitulace stavby'!AN17)</f>
        <v/>
      </c>
      <c r="L25" s="39"/>
    </row>
    <row r="26" s="1" customFormat="1" ht="6.96" customHeight="1">
      <c r="B26" s="39"/>
      <c r="I26" s="140"/>
      <c r="L26" s="39"/>
    </row>
    <row r="27" s="1" customFormat="1" ht="12" customHeight="1">
      <c r="B27" s="39"/>
      <c r="D27" s="138" t="s">
        <v>31</v>
      </c>
      <c r="I27" s="142" t="s">
        <v>25</v>
      </c>
      <c r="J27" s="13" t="str">
        <f>IF('Rekapitulace stavby'!AN19="","",'Rekapitulace stavby'!AN19)</f>
        <v/>
      </c>
      <c r="L27" s="39"/>
    </row>
    <row r="28" s="1" customFormat="1" ht="18" customHeight="1">
      <c r="B28" s="39"/>
      <c r="E28" s="13" t="str">
        <f>IF('Rekapitulace stavby'!E20="","",'Rekapitulace stavby'!E20)</f>
        <v xml:space="preserve"> </v>
      </c>
      <c r="I28" s="142" t="s">
        <v>26</v>
      </c>
      <c r="J28" s="13" t="str">
        <f>IF('Rekapitulace stavby'!AN20="","",'Rekapitulace stavby'!AN20)</f>
        <v/>
      </c>
      <c r="L28" s="39"/>
    </row>
    <row r="29" s="1" customFormat="1" ht="6.96" customHeight="1">
      <c r="B29" s="39"/>
      <c r="I29" s="140"/>
      <c r="L29" s="39"/>
    </row>
    <row r="30" s="1" customFormat="1" ht="12" customHeight="1">
      <c r="B30" s="39"/>
      <c r="D30" s="138" t="s">
        <v>32</v>
      </c>
      <c r="I30" s="140"/>
      <c r="L30" s="39"/>
    </row>
    <row r="31" s="7" customFormat="1" ht="16.5" customHeight="1">
      <c r="B31" s="144"/>
      <c r="E31" s="145" t="s">
        <v>1</v>
      </c>
      <c r="F31" s="145"/>
      <c r="G31" s="145"/>
      <c r="H31" s="145"/>
      <c r="I31" s="146"/>
      <c r="L31" s="144"/>
    </row>
    <row r="32" s="1" customFormat="1" ht="6.96" customHeight="1">
      <c r="B32" s="39"/>
      <c r="I32" s="140"/>
      <c r="L32" s="39"/>
    </row>
    <row r="33" s="1" customFormat="1" ht="6.96" customHeight="1">
      <c r="B33" s="39"/>
      <c r="D33" s="67"/>
      <c r="E33" s="67"/>
      <c r="F33" s="67"/>
      <c r="G33" s="67"/>
      <c r="H33" s="67"/>
      <c r="I33" s="147"/>
      <c r="J33" s="67"/>
      <c r="K33" s="67"/>
      <c r="L33" s="39"/>
    </row>
    <row r="34" s="1" customFormat="1" ht="25.44" customHeight="1">
      <c r="B34" s="39"/>
      <c r="D34" s="148" t="s">
        <v>33</v>
      </c>
      <c r="I34" s="140"/>
      <c r="J34" s="149">
        <f>ROUND(J94, 2)</f>
        <v>0</v>
      </c>
      <c r="L34" s="39"/>
    </row>
    <row r="35" s="1" customFormat="1" ht="6.96" customHeight="1">
      <c r="B35" s="39"/>
      <c r="D35" s="67"/>
      <c r="E35" s="67"/>
      <c r="F35" s="67"/>
      <c r="G35" s="67"/>
      <c r="H35" s="67"/>
      <c r="I35" s="147"/>
      <c r="J35" s="67"/>
      <c r="K35" s="67"/>
      <c r="L35" s="39"/>
    </row>
    <row r="36" s="1" customFormat="1" ht="14.4" customHeight="1">
      <c r="B36" s="39"/>
      <c r="F36" s="150" t="s">
        <v>35</v>
      </c>
      <c r="I36" s="151" t="s">
        <v>34</v>
      </c>
      <c r="J36" s="150" t="s">
        <v>36</v>
      </c>
      <c r="L36" s="39"/>
    </row>
    <row r="37" s="1" customFormat="1" ht="14.4" customHeight="1">
      <c r="B37" s="39"/>
      <c r="D37" s="138" t="s">
        <v>37</v>
      </c>
      <c r="E37" s="138" t="s">
        <v>38</v>
      </c>
      <c r="F37" s="152">
        <f>ROUND((SUM(BE94:BE103)),  2)</f>
        <v>0</v>
      </c>
      <c r="I37" s="153">
        <v>0.20999999999999999</v>
      </c>
      <c r="J37" s="152">
        <f>ROUND(((SUM(BE94:BE103))*I37),  2)</f>
        <v>0</v>
      </c>
      <c r="L37" s="39"/>
    </row>
    <row r="38" s="1" customFormat="1" ht="14.4" customHeight="1">
      <c r="B38" s="39"/>
      <c r="E38" s="138" t="s">
        <v>39</v>
      </c>
      <c r="F38" s="152">
        <f>ROUND((SUM(BF94:BF103)),  2)</f>
        <v>0</v>
      </c>
      <c r="I38" s="153">
        <v>0.14999999999999999</v>
      </c>
      <c r="J38" s="152">
        <f>ROUND(((SUM(BF94:BF103))*I38),  2)</f>
        <v>0</v>
      </c>
      <c r="L38" s="39"/>
    </row>
    <row r="39" hidden="1" s="1" customFormat="1" ht="14.4" customHeight="1">
      <c r="B39" s="39"/>
      <c r="E39" s="138" t="s">
        <v>40</v>
      </c>
      <c r="F39" s="152">
        <f>ROUND((SUM(BG94:BG103)),  2)</f>
        <v>0</v>
      </c>
      <c r="I39" s="153">
        <v>0.20999999999999999</v>
      </c>
      <c r="J39" s="152">
        <f>0</f>
        <v>0</v>
      </c>
      <c r="L39" s="39"/>
    </row>
    <row r="40" hidden="1" s="1" customFormat="1" ht="14.4" customHeight="1">
      <c r="B40" s="39"/>
      <c r="E40" s="138" t="s">
        <v>41</v>
      </c>
      <c r="F40" s="152">
        <f>ROUND((SUM(BH94:BH103)),  2)</f>
        <v>0</v>
      </c>
      <c r="I40" s="153">
        <v>0.14999999999999999</v>
      </c>
      <c r="J40" s="152">
        <f>0</f>
        <v>0</v>
      </c>
      <c r="L40" s="39"/>
    </row>
    <row r="41" hidden="1" s="1" customFormat="1" ht="14.4" customHeight="1">
      <c r="B41" s="39"/>
      <c r="E41" s="138" t="s">
        <v>42</v>
      </c>
      <c r="F41" s="152">
        <f>ROUND((SUM(BI94:BI103)),  2)</f>
        <v>0</v>
      </c>
      <c r="I41" s="153">
        <v>0</v>
      </c>
      <c r="J41" s="152">
        <f>0</f>
        <v>0</v>
      </c>
      <c r="L41" s="39"/>
    </row>
    <row r="42" s="1" customFormat="1" ht="6.96" customHeight="1">
      <c r="B42" s="39"/>
      <c r="I42" s="140"/>
      <c r="L42" s="39"/>
    </row>
    <row r="43" s="1" customFormat="1" ht="25.44" customHeight="1">
      <c r="B43" s="39"/>
      <c r="C43" s="154"/>
      <c r="D43" s="155" t="s">
        <v>43</v>
      </c>
      <c r="E43" s="156"/>
      <c r="F43" s="156"/>
      <c r="G43" s="157" t="s">
        <v>44</v>
      </c>
      <c r="H43" s="158" t="s">
        <v>45</v>
      </c>
      <c r="I43" s="159"/>
      <c r="J43" s="160">
        <f>SUM(J34:J41)</f>
        <v>0</v>
      </c>
      <c r="K43" s="161"/>
      <c r="L43" s="39"/>
    </row>
    <row r="44" s="1" customFormat="1" ht="14.4" customHeight="1">
      <c r="B44" s="162"/>
      <c r="C44" s="163"/>
      <c r="D44" s="163"/>
      <c r="E44" s="163"/>
      <c r="F44" s="163"/>
      <c r="G44" s="163"/>
      <c r="H44" s="163"/>
      <c r="I44" s="164"/>
      <c r="J44" s="163"/>
      <c r="K44" s="163"/>
      <c r="L44" s="39"/>
    </row>
    <row r="48" s="1" customFormat="1" ht="6.96" customHeight="1">
      <c r="B48" s="165"/>
      <c r="C48" s="166"/>
      <c r="D48" s="166"/>
      <c r="E48" s="166"/>
      <c r="F48" s="166"/>
      <c r="G48" s="166"/>
      <c r="H48" s="166"/>
      <c r="I48" s="167"/>
      <c r="J48" s="166"/>
      <c r="K48" s="166"/>
      <c r="L48" s="39"/>
    </row>
    <row r="49" s="1" customFormat="1" ht="24.96" customHeight="1">
      <c r="B49" s="34"/>
      <c r="C49" s="19" t="s">
        <v>134</v>
      </c>
      <c r="D49" s="35"/>
      <c r="E49" s="35"/>
      <c r="F49" s="35"/>
      <c r="G49" s="35"/>
      <c r="H49" s="35"/>
      <c r="I49" s="140"/>
      <c r="J49" s="35"/>
      <c r="K49" s="35"/>
      <c r="L49" s="39"/>
    </row>
    <row r="50" s="1" customFormat="1" ht="6.96" customHeight="1">
      <c r="B50" s="34"/>
      <c r="C50" s="35"/>
      <c r="D50" s="35"/>
      <c r="E50" s="35"/>
      <c r="F50" s="35"/>
      <c r="G50" s="35"/>
      <c r="H50" s="35"/>
      <c r="I50" s="140"/>
      <c r="J50" s="35"/>
      <c r="K50" s="35"/>
      <c r="L50" s="39"/>
    </row>
    <row r="51" s="1" customFormat="1" ht="12" customHeight="1">
      <c r="B51" s="34"/>
      <c r="C51" s="28" t="s">
        <v>16</v>
      </c>
      <c r="D51" s="35"/>
      <c r="E51" s="35"/>
      <c r="F51" s="35"/>
      <c r="G51" s="35"/>
      <c r="H51" s="35"/>
      <c r="I51" s="140"/>
      <c r="J51" s="35"/>
      <c r="K51" s="35"/>
      <c r="L51" s="39"/>
    </row>
    <row r="52" s="1" customFormat="1" ht="16.5" customHeight="1">
      <c r="B52" s="34"/>
      <c r="C52" s="35"/>
      <c r="D52" s="35"/>
      <c r="E52" s="168" t="str">
        <f>E7</f>
        <v>Oprava TV v úseku Obrnice-Žatec</v>
      </c>
      <c r="F52" s="28"/>
      <c r="G52" s="28"/>
      <c r="H52" s="28"/>
      <c r="I52" s="140"/>
      <c r="J52" s="35"/>
      <c r="K52" s="35"/>
      <c r="L52" s="39"/>
    </row>
    <row r="53" ht="12" customHeight="1">
      <c r="B53" s="17"/>
      <c r="C53" s="28" t="s">
        <v>128</v>
      </c>
      <c r="D53" s="18"/>
      <c r="E53" s="18"/>
      <c r="F53" s="18"/>
      <c r="G53" s="18"/>
      <c r="H53" s="18"/>
      <c r="I53" s="133"/>
      <c r="J53" s="18"/>
      <c r="K53" s="18"/>
      <c r="L53" s="16"/>
    </row>
    <row r="54" ht="16.5" customHeight="1">
      <c r="B54" s="17"/>
      <c r="C54" s="18"/>
      <c r="D54" s="18"/>
      <c r="E54" s="168" t="s">
        <v>129</v>
      </c>
      <c r="F54" s="18"/>
      <c r="G54" s="18"/>
      <c r="H54" s="18"/>
      <c r="I54" s="133"/>
      <c r="J54" s="18"/>
      <c r="K54" s="18"/>
      <c r="L54" s="16"/>
    </row>
    <row r="55" ht="12" customHeight="1">
      <c r="B55" s="17"/>
      <c r="C55" s="28" t="s">
        <v>130</v>
      </c>
      <c r="D55" s="18"/>
      <c r="E55" s="18"/>
      <c r="F55" s="18"/>
      <c r="G55" s="18"/>
      <c r="H55" s="18"/>
      <c r="I55" s="133"/>
      <c r="J55" s="18"/>
      <c r="K55" s="18"/>
      <c r="L55" s="16"/>
    </row>
    <row r="56" s="1" customFormat="1" ht="16.5" customHeight="1">
      <c r="B56" s="34"/>
      <c r="C56" s="35"/>
      <c r="D56" s="35"/>
      <c r="E56" s="28" t="s">
        <v>539</v>
      </c>
      <c r="F56" s="35"/>
      <c r="G56" s="35"/>
      <c r="H56" s="35"/>
      <c r="I56" s="140"/>
      <c r="J56" s="35"/>
      <c r="K56" s="35"/>
      <c r="L56" s="39"/>
    </row>
    <row r="57" s="1" customFormat="1" ht="12" customHeight="1">
      <c r="B57" s="34"/>
      <c r="C57" s="28" t="s">
        <v>132</v>
      </c>
      <c r="D57" s="35"/>
      <c r="E57" s="35"/>
      <c r="F57" s="35"/>
      <c r="G57" s="35"/>
      <c r="H57" s="35"/>
      <c r="I57" s="140"/>
      <c r="J57" s="35"/>
      <c r="K57" s="35"/>
      <c r="L57" s="39"/>
    </row>
    <row r="58" s="1" customFormat="1" ht="16.5" customHeight="1">
      <c r="B58" s="34"/>
      <c r="C58" s="35"/>
      <c r="D58" s="35"/>
      <c r="E58" s="60" t="str">
        <f>E13</f>
        <v>SO 1.3.2 - ÚRS</v>
      </c>
      <c r="F58" s="35"/>
      <c r="G58" s="35"/>
      <c r="H58" s="35"/>
      <c r="I58" s="140"/>
      <c r="J58" s="35"/>
      <c r="K58" s="35"/>
      <c r="L58" s="39"/>
    </row>
    <row r="59" s="1" customFormat="1" ht="6.96" customHeight="1">
      <c r="B59" s="34"/>
      <c r="C59" s="35"/>
      <c r="D59" s="35"/>
      <c r="E59" s="35"/>
      <c r="F59" s="35"/>
      <c r="G59" s="35"/>
      <c r="H59" s="35"/>
      <c r="I59" s="140"/>
      <c r="J59" s="35"/>
      <c r="K59" s="35"/>
      <c r="L59" s="39"/>
    </row>
    <row r="60" s="1" customFormat="1" ht="12" customHeight="1">
      <c r="B60" s="34"/>
      <c r="C60" s="28" t="s">
        <v>20</v>
      </c>
      <c r="D60" s="35"/>
      <c r="E60" s="35"/>
      <c r="F60" s="23" t="str">
        <f>F16</f>
        <v xml:space="preserve"> </v>
      </c>
      <c r="G60" s="35"/>
      <c r="H60" s="35"/>
      <c r="I60" s="142" t="s">
        <v>22</v>
      </c>
      <c r="J60" s="63" t="str">
        <f>IF(J16="","",J16)</f>
        <v>11. 3. 2019</v>
      </c>
      <c r="K60" s="35"/>
      <c r="L60" s="39"/>
    </row>
    <row r="61" s="1" customFormat="1" ht="6.96" customHeight="1">
      <c r="B61" s="34"/>
      <c r="C61" s="35"/>
      <c r="D61" s="35"/>
      <c r="E61" s="35"/>
      <c r="F61" s="35"/>
      <c r="G61" s="35"/>
      <c r="H61" s="35"/>
      <c r="I61" s="140"/>
      <c r="J61" s="35"/>
      <c r="K61" s="35"/>
      <c r="L61" s="39"/>
    </row>
    <row r="62" s="1" customFormat="1" ht="13.65" customHeight="1">
      <c r="B62" s="34"/>
      <c r="C62" s="28" t="s">
        <v>24</v>
      </c>
      <c r="D62" s="35"/>
      <c r="E62" s="35"/>
      <c r="F62" s="23" t="str">
        <f>E19</f>
        <v xml:space="preserve"> </v>
      </c>
      <c r="G62" s="35"/>
      <c r="H62" s="35"/>
      <c r="I62" s="142" t="s">
        <v>29</v>
      </c>
      <c r="J62" s="32" t="str">
        <f>E25</f>
        <v xml:space="preserve"> </v>
      </c>
      <c r="K62" s="35"/>
      <c r="L62" s="39"/>
    </row>
    <row r="63" s="1" customFormat="1" ht="13.65" customHeight="1">
      <c r="B63" s="34"/>
      <c r="C63" s="28" t="s">
        <v>27</v>
      </c>
      <c r="D63" s="35"/>
      <c r="E63" s="35"/>
      <c r="F63" s="23" t="str">
        <f>IF(E22="","",E22)</f>
        <v>Vyplň údaj</v>
      </c>
      <c r="G63" s="35"/>
      <c r="H63" s="35"/>
      <c r="I63" s="142" t="s">
        <v>31</v>
      </c>
      <c r="J63" s="32" t="str">
        <f>E28</f>
        <v xml:space="preserve"> </v>
      </c>
      <c r="K63" s="35"/>
      <c r="L63" s="39"/>
    </row>
    <row r="64" s="1" customFormat="1" ht="10.32" customHeight="1">
      <c r="B64" s="34"/>
      <c r="C64" s="35"/>
      <c r="D64" s="35"/>
      <c r="E64" s="35"/>
      <c r="F64" s="35"/>
      <c r="G64" s="35"/>
      <c r="H64" s="35"/>
      <c r="I64" s="140"/>
      <c r="J64" s="35"/>
      <c r="K64" s="35"/>
      <c r="L64" s="39"/>
    </row>
    <row r="65" s="1" customFormat="1" ht="29.28" customHeight="1">
      <c r="B65" s="34"/>
      <c r="C65" s="169" t="s">
        <v>135</v>
      </c>
      <c r="D65" s="170"/>
      <c r="E65" s="170"/>
      <c r="F65" s="170"/>
      <c r="G65" s="170"/>
      <c r="H65" s="170"/>
      <c r="I65" s="171"/>
      <c r="J65" s="172" t="s">
        <v>136</v>
      </c>
      <c r="K65" s="170"/>
      <c r="L65" s="39"/>
    </row>
    <row r="66" s="1" customFormat="1" ht="10.32" customHeight="1">
      <c r="B66" s="34"/>
      <c r="C66" s="35"/>
      <c r="D66" s="35"/>
      <c r="E66" s="35"/>
      <c r="F66" s="35"/>
      <c r="G66" s="35"/>
      <c r="H66" s="35"/>
      <c r="I66" s="140"/>
      <c r="J66" s="35"/>
      <c r="K66" s="35"/>
      <c r="L66" s="39"/>
    </row>
    <row r="67" s="1" customFormat="1" ht="22.8" customHeight="1">
      <c r="B67" s="34"/>
      <c r="C67" s="173" t="s">
        <v>137</v>
      </c>
      <c r="D67" s="35"/>
      <c r="E67" s="35"/>
      <c r="F67" s="35"/>
      <c r="G67" s="35"/>
      <c r="H67" s="35"/>
      <c r="I67" s="140"/>
      <c r="J67" s="94">
        <f>J94</f>
        <v>0</v>
      </c>
      <c r="K67" s="35"/>
      <c r="L67" s="39"/>
      <c r="AU67" s="13" t="s">
        <v>138</v>
      </c>
    </row>
    <row r="68" s="8" customFormat="1" ht="24.96" customHeight="1">
      <c r="B68" s="174"/>
      <c r="C68" s="175"/>
      <c r="D68" s="176" t="s">
        <v>451</v>
      </c>
      <c r="E68" s="177"/>
      <c r="F68" s="177"/>
      <c r="G68" s="177"/>
      <c r="H68" s="177"/>
      <c r="I68" s="178"/>
      <c r="J68" s="179">
        <f>J95</f>
        <v>0</v>
      </c>
      <c r="K68" s="175"/>
      <c r="L68" s="180"/>
    </row>
    <row r="69" s="11" customFormat="1" ht="19.92" customHeight="1">
      <c r="B69" s="233"/>
      <c r="C69" s="117"/>
      <c r="D69" s="234" t="s">
        <v>452</v>
      </c>
      <c r="E69" s="235"/>
      <c r="F69" s="235"/>
      <c r="G69" s="235"/>
      <c r="H69" s="235"/>
      <c r="I69" s="236"/>
      <c r="J69" s="237">
        <f>J96</f>
        <v>0</v>
      </c>
      <c r="K69" s="117"/>
      <c r="L69" s="238"/>
    </row>
    <row r="70" s="11" customFormat="1" ht="19.92" customHeight="1">
      <c r="B70" s="233"/>
      <c r="C70" s="117"/>
      <c r="D70" s="234" t="s">
        <v>453</v>
      </c>
      <c r="E70" s="235"/>
      <c r="F70" s="235"/>
      <c r="G70" s="235"/>
      <c r="H70" s="235"/>
      <c r="I70" s="236"/>
      <c r="J70" s="237">
        <f>J99</f>
        <v>0</v>
      </c>
      <c r="K70" s="117"/>
      <c r="L70" s="238"/>
    </row>
    <row r="71" s="1" customFormat="1" ht="21.84" customHeight="1">
      <c r="B71" s="34"/>
      <c r="C71" s="35"/>
      <c r="D71" s="35"/>
      <c r="E71" s="35"/>
      <c r="F71" s="35"/>
      <c r="G71" s="35"/>
      <c r="H71" s="35"/>
      <c r="I71" s="140"/>
      <c r="J71" s="35"/>
      <c r="K71" s="35"/>
      <c r="L71" s="39"/>
    </row>
    <row r="72" s="1" customFormat="1" ht="6.96" customHeight="1">
      <c r="B72" s="53"/>
      <c r="C72" s="54"/>
      <c r="D72" s="54"/>
      <c r="E72" s="54"/>
      <c r="F72" s="54"/>
      <c r="G72" s="54"/>
      <c r="H72" s="54"/>
      <c r="I72" s="164"/>
      <c r="J72" s="54"/>
      <c r="K72" s="54"/>
      <c r="L72" s="39"/>
    </row>
    <row r="76" s="1" customFormat="1" ht="6.96" customHeight="1">
      <c r="B76" s="55"/>
      <c r="C76" s="56"/>
      <c r="D76" s="56"/>
      <c r="E76" s="56"/>
      <c r="F76" s="56"/>
      <c r="G76" s="56"/>
      <c r="H76" s="56"/>
      <c r="I76" s="167"/>
      <c r="J76" s="56"/>
      <c r="K76" s="56"/>
      <c r="L76" s="39"/>
    </row>
    <row r="77" s="1" customFormat="1" ht="24.96" customHeight="1">
      <c r="B77" s="34"/>
      <c r="C77" s="19" t="s">
        <v>140</v>
      </c>
      <c r="D77" s="35"/>
      <c r="E77" s="35"/>
      <c r="F77" s="35"/>
      <c r="G77" s="35"/>
      <c r="H77" s="35"/>
      <c r="I77" s="140"/>
      <c r="J77" s="35"/>
      <c r="K77" s="35"/>
      <c r="L77" s="39"/>
    </row>
    <row r="78" s="1" customFormat="1" ht="6.96" customHeight="1">
      <c r="B78" s="34"/>
      <c r="C78" s="35"/>
      <c r="D78" s="35"/>
      <c r="E78" s="35"/>
      <c r="F78" s="35"/>
      <c r="G78" s="35"/>
      <c r="H78" s="35"/>
      <c r="I78" s="140"/>
      <c r="J78" s="35"/>
      <c r="K78" s="35"/>
      <c r="L78" s="39"/>
    </row>
    <row r="79" s="1" customFormat="1" ht="12" customHeight="1">
      <c r="B79" s="34"/>
      <c r="C79" s="28" t="s">
        <v>16</v>
      </c>
      <c r="D79" s="35"/>
      <c r="E79" s="35"/>
      <c r="F79" s="35"/>
      <c r="G79" s="35"/>
      <c r="H79" s="35"/>
      <c r="I79" s="140"/>
      <c r="J79" s="35"/>
      <c r="K79" s="35"/>
      <c r="L79" s="39"/>
    </row>
    <row r="80" s="1" customFormat="1" ht="16.5" customHeight="1">
      <c r="B80" s="34"/>
      <c r="C80" s="35"/>
      <c r="D80" s="35"/>
      <c r="E80" s="168" t="str">
        <f>E7</f>
        <v>Oprava TV v úseku Obrnice-Žatec</v>
      </c>
      <c r="F80" s="28"/>
      <c r="G80" s="28"/>
      <c r="H80" s="28"/>
      <c r="I80" s="140"/>
      <c r="J80" s="35"/>
      <c r="K80" s="35"/>
      <c r="L80" s="39"/>
    </row>
    <row r="81" ht="12" customHeight="1">
      <c r="B81" s="17"/>
      <c r="C81" s="28" t="s">
        <v>128</v>
      </c>
      <c r="D81" s="18"/>
      <c r="E81" s="18"/>
      <c r="F81" s="18"/>
      <c r="G81" s="18"/>
      <c r="H81" s="18"/>
      <c r="I81" s="133"/>
      <c r="J81" s="18"/>
      <c r="K81" s="18"/>
      <c r="L81" s="16"/>
    </row>
    <row r="82" ht="16.5" customHeight="1">
      <c r="B82" s="17"/>
      <c r="C82" s="18"/>
      <c r="D82" s="18"/>
      <c r="E82" s="168" t="s">
        <v>129</v>
      </c>
      <c r="F82" s="18"/>
      <c r="G82" s="18"/>
      <c r="H82" s="18"/>
      <c r="I82" s="133"/>
      <c r="J82" s="18"/>
      <c r="K82" s="18"/>
      <c r="L82" s="16"/>
    </row>
    <row r="83" ht="12" customHeight="1">
      <c r="B83" s="17"/>
      <c r="C83" s="28" t="s">
        <v>130</v>
      </c>
      <c r="D83" s="18"/>
      <c r="E83" s="18"/>
      <c r="F83" s="18"/>
      <c r="G83" s="18"/>
      <c r="H83" s="18"/>
      <c r="I83" s="133"/>
      <c r="J83" s="18"/>
      <c r="K83" s="18"/>
      <c r="L83" s="16"/>
    </row>
    <row r="84" s="1" customFormat="1" ht="16.5" customHeight="1">
      <c r="B84" s="34"/>
      <c r="C84" s="35"/>
      <c r="D84" s="35"/>
      <c r="E84" s="28" t="s">
        <v>539</v>
      </c>
      <c r="F84" s="35"/>
      <c r="G84" s="35"/>
      <c r="H84" s="35"/>
      <c r="I84" s="140"/>
      <c r="J84" s="35"/>
      <c r="K84" s="35"/>
      <c r="L84" s="39"/>
    </row>
    <row r="85" s="1" customFormat="1" ht="12" customHeight="1">
      <c r="B85" s="34"/>
      <c r="C85" s="28" t="s">
        <v>132</v>
      </c>
      <c r="D85" s="35"/>
      <c r="E85" s="35"/>
      <c r="F85" s="35"/>
      <c r="G85" s="35"/>
      <c r="H85" s="35"/>
      <c r="I85" s="140"/>
      <c r="J85" s="35"/>
      <c r="K85" s="35"/>
      <c r="L85" s="39"/>
    </row>
    <row r="86" s="1" customFormat="1" ht="16.5" customHeight="1">
      <c r="B86" s="34"/>
      <c r="C86" s="35"/>
      <c r="D86" s="35"/>
      <c r="E86" s="60" t="str">
        <f>E13</f>
        <v>SO 1.3.2 - ÚRS</v>
      </c>
      <c r="F86" s="35"/>
      <c r="G86" s="35"/>
      <c r="H86" s="35"/>
      <c r="I86" s="140"/>
      <c r="J86" s="35"/>
      <c r="K86" s="35"/>
      <c r="L86" s="39"/>
    </row>
    <row r="87" s="1" customFormat="1" ht="6.96" customHeight="1">
      <c r="B87" s="34"/>
      <c r="C87" s="35"/>
      <c r="D87" s="35"/>
      <c r="E87" s="35"/>
      <c r="F87" s="35"/>
      <c r="G87" s="35"/>
      <c r="H87" s="35"/>
      <c r="I87" s="140"/>
      <c r="J87" s="35"/>
      <c r="K87" s="35"/>
      <c r="L87" s="39"/>
    </row>
    <row r="88" s="1" customFormat="1" ht="12" customHeight="1">
      <c r="B88" s="34"/>
      <c r="C88" s="28" t="s">
        <v>20</v>
      </c>
      <c r="D88" s="35"/>
      <c r="E88" s="35"/>
      <c r="F88" s="23" t="str">
        <f>F16</f>
        <v xml:space="preserve"> </v>
      </c>
      <c r="G88" s="35"/>
      <c r="H88" s="35"/>
      <c r="I88" s="142" t="s">
        <v>22</v>
      </c>
      <c r="J88" s="63" t="str">
        <f>IF(J16="","",J16)</f>
        <v>11. 3. 2019</v>
      </c>
      <c r="K88" s="35"/>
      <c r="L88" s="39"/>
    </row>
    <row r="89" s="1" customFormat="1" ht="6.96" customHeight="1">
      <c r="B89" s="34"/>
      <c r="C89" s="35"/>
      <c r="D89" s="35"/>
      <c r="E89" s="35"/>
      <c r="F89" s="35"/>
      <c r="G89" s="35"/>
      <c r="H89" s="35"/>
      <c r="I89" s="140"/>
      <c r="J89" s="35"/>
      <c r="K89" s="35"/>
      <c r="L89" s="39"/>
    </row>
    <row r="90" s="1" customFormat="1" ht="13.65" customHeight="1">
      <c r="B90" s="34"/>
      <c r="C90" s="28" t="s">
        <v>24</v>
      </c>
      <c r="D90" s="35"/>
      <c r="E90" s="35"/>
      <c r="F90" s="23" t="str">
        <f>E19</f>
        <v xml:space="preserve"> </v>
      </c>
      <c r="G90" s="35"/>
      <c r="H90" s="35"/>
      <c r="I90" s="142" t="s">
        <v>29</v>
      </c>
      <c r="J90" s="32" t="str">
        <f>E25</f>
        <v xml:space="preserve"> </v>
      </c>
      <c r="K90" s="35"/>
      <c r="L90" s="39"/>
    </row>
    <row r="91" s="1" customFormat="1" ht="13.65" customHeight="1">
      <c r="B91" s="34"/>
      <c r="C91" s="28" t="s">
        <v>27</v>
      </c>
      <c r="D91" s="35"/>
      <c r="E91" s="35"/>
      <c r="F91" s="23" t="str">
        <f>IF(E22="","",E22)</f>
        <v>Vyplň údaj</v>
      </c>
      <c r="G91" s="35"/>
      <c r="H91" s="35"/>
      <c r="I91" s="142" t="s">
        <v>31</v>
      </c>
      <c r="J91" s="32" t="str">
        <f>E28</f>
        <v xml:space="preserve"> </v>
      </c>
      <c r="K91" s="35"/>
      <c r="L91" s="39"/>
    </row>
    <row r="92" s="1" customFormat="1" ht="10.32" customHeight="1">
      <c r="B92" s="34"/>
      <c r="C92" s="35"/>
      <c r="D92" s="35"/>
      <c r="E92" s="35"/>
      <c r="F92" s="35"/>
      <c r="G92" s="35"/>
      <c r="H92" s="35"/>
      <c r="I92" s="140"/>
      <c r="J92" s="35"/>
      <c r="K92" s="35"/>
      <c r="L92" s="39"/>
    </row>
    <row r="93" s="9" customFormat="1" ht="29.28" customHeight="1">
      <c r="B93" s="181"/>
      <c r="C93" s="182" t="s">
        <v>141</v>
      </c>
      <c r="D93" s="183" t="s">
        <v>52</v>
      </c>
      <c r="E93" s="183" t="s">
        <v>48</v>
      </c>
      <c r="F93" s="183" t="s">
        <v>49</v>
      </c>
      <c r="G93" s="183" t="s">
        <v>142</v>
      </c>
      <c r="H93" s="183" t="s">
        <v>143</v>
      </c>
      <c r="I93" s="184" t="s">
        <v>144</v>
      </c>
      <c r="J93" s="183" t="s">
        <v>136</v>
      </c>
      <c r="K93" s="185" t="s">
        <v>145</v>
      </c>
      <c r="L93" s="186"/>
      <c r="M93" s="84" t="s">
        <v>1</v>
      </c>
      <c r="N93" s="85" t="s">
        <v>37</v>
      </c>
      <c r="O93" s="85" t="s">
        <v>146</v>
      </c>
      <c r="P93" s="85" t="s">
        <v>147</v>
      </c>
      <c r="Q93" s="85" t="s">
        <v>148</v>
      </c>
      <c r="R93" s="85" t="s">
        <v>149</v>
      </c>
      <c r="S93" s="85" t="s">
        <v>150</v>
      </c>
      <c r="T93" s="86" t="s">
        <v>151</v>
      </c>
    </row>
    <row r="94" s="1" customFormat="1" ht="22.8" customHeight="1">
      <c r="B94" s="34"/>
      <c r="C94" s="91" t="s">
        <v>152</v>
      </c>
      <c r="D94" s="35"/>
      <c r="E94" s="35"/>
      <c r="F94" s="35"/>
      <c r="G94" s="35"/>
      <c r="H94" s="35"/>
      <c r="I94" s="140"/>
      <c r="J94" s="187">
        <f>BK94</f>
        <v>0</v>
      </c>
      <c r="K94" s="35"/>
      <c r="L94" s="39"/>
      <c r="M94" s="87"/>
      <c r="N94" s="88"/>
      <c r="O94" s="88"/>
      <c r="P94" s="188">
        <f>P95</f>
        <v>0</v>
      </c>
      <c r="Q94" s="88"/>
      <c r="R94" s="188">
        <f>R95</f>
        <v>0</v>
      </c>
      <c r="S94" s="88"/>
      <c r="T94" s="189">
        <f>T95</f>
        <v>108</v>
      </c>
      <c r="AT94" s="13" t="s">
        <v>66</v>
      </c>
      <c r="AU94" s="13" t="s">
        <v>138</v>
      </c>
      <c r="BK94" s="190">
        <f>BK95</f>
        <v>0</v>
      </c>
    </row>
    <row r="95" s="10" customFormat="1" ht="25.92" customHeight="1">
      <c r="B95" s="191"/>
      <c r="C95" s="192"/>
      <c r="D95" s="193" t="s">
        <v>66</v>
      </c>
      <c r="E95" s="194" t="s">
        <v>454</v>
      </c>
      <c r="F95" s="194" t="s">
        <v>455</v>
      </c>
      <c r="G95" s="192"/>
      <c r="H95" s="192"/>
      <c r="I95" s="195"/>
      <c r="J95" s="196">
        <f>BK95</f>
        <v>0</v>
      </c>
      <c r="K95" s="192"/>
      <c r="L95" s="197"/>
      <c r="M95" s="198"/>
      <c r="N95" s="199"/>
      <c r="O95" s="199"/>
      <c r="P95" s="200">
        <f>P96+P99</f>
        <v>0</v>
      </c>
      <c r="Q95" s="199"/>
      <c r="R95" s="200">
        <f>R96+R99</f>
        <v>0</v>
      </c>
      <c r="S95" s="199"/>
      <c r="T95" s="201">
        <f>T96+T99</f>
        <v>108</v>
      </c>
      <c r="AR95" s="202" t="s">
        <v>74</v>
      </c>
      <c r="AT95" s="203" t="s">
        <v>66</v>
      </c>
      <c r="AU95" s="203" t="s">
        <v>67</v>
      </c>
      <c r="AY95" s="202" t="s">
        <v>156</v>
      </c>
      <c r="BK95" s="204">
        <f>BK96+BK99</f>
        <v>0</v>
      </c>
    </row>
    <row r="96" s="10" customFormat="1" ht="22.8" customHeight="1">
      <c r="B96" s="191"/>
      <c r="C96" s="192"/>
      <c r="D96" s="193" t="s">
        <v>66</v>
      </c>
      <c r="E96" s="239" t="s">
        <v>194</v>
      </c>
      <c r="F96" s="239" t="s">
        <v>456</v>
      </c>
      <c r="G96" s="192"/>
      <c r="H96" s="192"/>
      <c r="I96" s="195"/>
      <c r="J96" s="240">
        <f>BK96</f>
        <v>0</v>
      </c>
      <c r="K96" s="192"/>
      <c r="L96" s="197"/>
      <c r="M96" s="198"/>
      <c r="N96" s="199"/>
      <c r="O96" s="199"/>
      <c r="P96" s="200">
        <f>SUM(P97:P98)</f>
        <v>0</v>
      </c>
      <c r="Q96" s="199"/>
      <c r="R96" s="200">
        <f>SUM(R97:R98)</f>
        <v>0</v>
      </c>
      <c r="S96" s="199"/>
      <c r="T96" s="201">
        <f>SUM(T97:T98)</f>
        <v>108</v>
      </c>
      <c r="AR96" s="202" t="s">
        <v>74</v>
      </c>
      <c r="AT96" s="203" t="s">
        <v>66</v>
      </c>
      <c r="AU96" s="203" t="s">
        <v>74</v>
      </c>
      <c r="AY96" s="202" t="s">
        <v>156</v>
      </c>
      <c r="BK96" s="204">
        <f>SUM(BK97:BK98)</f>
        <v>0</v>
      </c>
    </row>
    <row r="97" s="1" customFormat="1" ht="16.5" customHeight="1">
      <c r="B97" s="34"/>
      <c r="C97" s="205" t="s">
        <v>74</v>
      </c>
      <c r="D97" s="205" t="s">
        <v>157</v>
      </c>
      <c r="E97" s="206" t="s">
        <v>457</v>
      </c>
      <c r="F97" s="207" t="s">
        <v>458</v>
      </c>
      <c r="G97" s="208" t="s">
        <v>168</v>
      </c>
      <c r="H97" s="209">
        <v>45</v>
      </c>
      <c r="I97" s="210"/>
      <c r="J97" s="211">
        <f>ROUND(I97*H97,2)</f>
        <v>0</v>
      </c>
      <c r="K97" s="207" t="s">
        <v>459</v>
      </c>
      <c r="L97" s="39"/>
      <c r="M97" s="212" t="s">
        <v>1</v>
      </c>
      <c r="N97" s="213" t="s">
        <v>38</v>
      </c>
      <c r="O97" s="75"/>
      <c r="P97" s="214">
        <f>O97*H97</f>
        <v>0</v>
      </c>
      <c r="Q97" s="214">
        <v>0</v>
      </c>
      <c r="R97" s="214">
        <f>Q97*H97</f>
        <v>0</v>
      </c>
      <c r="S97" s="214">
        <v>2.3999999999999999</v>
      </c>
      <c r="T97" s="215">
        <f>S97*H97</f>
        <v>108</v>
      </c>
      <c r="AR97" s="13" t="s">
        <v>155</v>
      </c>
      <c r="AT97" s="13" t="s">
        <v>157</v>
      </c>
      <c r="AU97" s="13" t="s">
        <v>76</v>
      </c>
      <c r="AY97" s="13" t="s">
        <v>156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3" t="s">
        <v>74</v>
      </c>
      <c r="BK97" s="216">
        <f>ROUND(I97*H97,2)</f>
        <v>0</v>
      </c>
      <c r="BL97" s="13" t="s">
        <v>155</v>
      </c>
      <c r="BM97" s="13" t="s">
        <v>581</v>
      </c>
    </row>
    <row r="98" s="1" customFormat="1">
      <c r="B98" s="34"/>
      <c r="C98" s="35"/>
      <c r="D98" s="217" t="s">
        <v>164</v>
      </c>
      <c r="E98" s="35"/>
      <c r="F98" s="218" t="s">
        <v>461</v>
      </c>
      <c r="G98" s="35"/>
      <c r="H98" s="35"/>
      <c r="I98" s="140"/>
      <c r="J98" s="35"/>
      <c r="K98" s="35"/>
      <c r="L98" s="39"/>
      <c r="M98" s="219"/>
      <c r="N98" s="75"/>
      <c r="O98" s="75"/>
      <c r="P98" s="75"/>
      <c r="Q98" s="75"/>
      <c r="R98" s="75"/>
      <c r="S98" s="75"/>
      <c r="T98" s="76"/>
      <c r="AT98" s="13" t="s">
        <v>164</v>
      </c>
      <c r="AU98" s="13" t="s">
        <v>76</v>
      </c>
    </row>
    <row r="99" s="10" customFormat="1" ht="22.8" customHeight="1">
      <c r="B99" s="191"/>
      <c r="C99" s="192"/>
      <c r="D99" s="193" t="s">
        <v>66</v>
      </c>
      <c r="E99" s="239" t="s">
        <v>462</v>
      </c>
      <c r="F99" s="239" t="s">
        <v>463</v>
      </c>
      <c r="G99" s="192"/>
      <c r="H99" s="192"/>
      <c r="I99" s="195"/>
      <c r="J99" s="240">
        <f>BK99</f>
        <v>0</v>
      </c>
      <c r="K99" s="192"/>
      <c r="L99" s="197"/>
      <c r="M99" s="198"/>
      <c r="N99" s="199"/>
      <c r="O99" s="199"/>
      <c r="P99" s="200">
        <f>SUM(P100:P103)</f>
        <v>0</v>
      </c>
      <c r="Q99" s="199"/>
      <c r="R99" s="200">
        <f>SUM(R100:R103)</f>
        <v>0</v>
      </c>
      <c r="S99" s="199"/>
      <c r="T99" s="201">
        <f>SUM(T100:T103)</f>
        <v>0</v>
      </c>
      <c r="AR99" s="202" t="s">
        <v>74</v>
      </c>
      <c r="AT99" s="203" t="s">
        <v>66</v>
      </c>
      <c r="AU99" s="203" t="s">
        <v>74</v>
      </c>
      <c r="AY99" s="202" t="s">
        <v>156</v>
      </c>
      <c r="BK99" s="204">
        <f>SUM(BK100:BK103)</f>
        <v>0</v>
      </c>
    </row>
    <row r="100" s="1" customFormat="1" ht="16.5" customHeight="1">
      <c r="B100" s="34"/>
      <c r="C100" s="205" t="s">
        <v>76</v>
      </c>
      <c r="D100" s="205" t="s">
        <v>157</v>
      </c>
      <c r="E100" s="206" t="s">
        <v>464</v>
      </c>
      <c r="F100" s="207" t="s">
        <v>465</v>
      </c>
      <c r="G100" s="208" t="s">
        <v>466</v>
      </c>
      <c r="H100" s="209">
        <v>80</v>
      </c>
      <c r="I100" s="210"/>
      <c r="J100" s="211">
        <f>ROUND(I100*H100,2)</f>
        <v>0</v>
      </c>
      <c r="K100" s="207" t="s">
        <v>459</v>
      </c>
      <c r="L100" s="39"/>
      <c r="M100" s="212" t="s">
        <v>1</v>
      </c>
      <c r="N100" s="213" t="s">
        <v>38</v>
      </c>
      <c r="O100" s="7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AR100" s="13" t="s">
        <v>155</v>
      </c>
      <c r="AT100" s="13" t="s">
        <v>157</v>
      </c>
      <c r="AU100" s="13" t="s">
        <v>76</v>
      </c>
      <c r="AY100" s="13" t="s">
        <v>156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3" t="s">
        <v>74</v>
      </c>
      <c r="BK100" s="216">
        <f>ROUND(I100*H100,2)</f>
        <v>0</v>
      </c>
      <c r="BL100" s="13" t="s">
        <v>155</v>
      </c>
      <c r="BM100" s="13" t="s">
        <v>582</v>
      </c>
    </row>
    <row r="101" s="1" customFormat="1">
      <c r="B101" s="34"/>
      <c r="C101" s="35"/>
      <c r="D101" s="217" t="s">
        <v>164</v>
      </c>
      <c r="E101" s="35"/>
      <c r="F101" s="218" t="s">
        <v>468</v>
      </c>
      <c r="G101" s="35"/>
      <c r="H101" s="35"/>
      <c r="I101" s="140"/>
      <c r="J101" s="35"/>
      <c r="K101" s="35"/>
      <c r="L101" s="39"/>
      <c r="M101" s="219"/>
      <c r="N101" s="75"/>
      <c r="O101" s="75"/>
      <c r="P101" s="75"/>
      <c r="Q101" s="75"/>
      <c r="R101" s="75"/>
      <c r="S101" s="75"/>
      <c r="T101" s="76"/>
      <c r="AT101" s="13" t="s">
        <v>164</v>
      </c>
      <c r="AU101" s="13" t="s">
        <v>76</v>
      </c>
    </row>
    <row r="102" s="1" customFormat="1" ht="16.5" customHeight="1">
      <c r="B102" s="34"/>
      <c r="C102" s="205" t="s">
        <v>84</v>
      </c>
      <c r="D102" s="205" t="s">
        <v>157</v>
      </c>
      <c r="E102" s="206" t="s">
        <v>469</v>
      </c>
      <c r="F102" s="207" t="s">
        <v>470</v>
      </c>
      <c r="G102" s="208" t="s">
        <v>466</v>
      </c>
      <c r="H102" s="209">
        <v>80</v>
      </c>
      <c r="I102" s="210"/>
      <c r="J102" s="211">
        <f>ROUND(I102*H102,2)</f>
        <v>0</v>
      </c>
      <c r="K102" s="207" t="s">
        <v>459</v>
      </c>
      <c r="L102" s="39"/>
      <c r="M102" s="212" t="s">
        <v>1</v>
      </c>
      <c r="N102" s="213" t="s">
        <v>38</v>
      </c>
      <c r="O102" s="7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AR102" s="13" t="s">
        <v>155</v>
      </c>
      <c r="AT102" s="13" t="s">
        <v>157</v>
      </c>
      <c r="AU102" s="13" t="s">
        <v>76</v>
      </c>
      <c r="AY102" s="13" t="s">
        <v>156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3" t="s">
        <v>74</v>
      </c>
      <c r="BK102" s="216">
        <f>ROUND(I102*H102,2)</f>
        <v>0</v>
      </c>
      <c r="BL102" s="13" t="s">
        <v>155</v>
      </c>
      <c r="BM102" s="13" t="s">
        <v>583</v>
      </c>
    </row>
    <row r="103" s="1" customFormat="1">
      <c r="B103" s="34"/>
      <c r="C103" s="35"/>
      <c r="D103" s="217" t="s">
        <v>164</v>
      </c>
      <c r="E103" s="35"/>
      <c r="F103" s="218" t="s">
        <v>472</v>
      </c>
      <c r="G103" s="35"/>
      <c r="H103" s="35"/>
      <c r="I103" s="140"/>
      <c r="J103" s="35"/>
      <c r="K103" s="35"/>
      <c r="L103" s="39"/>
      <c r="M103" s="230"/>
      <c r="N103" s="231"/>
      <c r="O103" s="231"/>
      <c r="P103" s="231"/>
      <c r="Q103" s="231"/>
      <c r="R103" s="231"/>
      <c r="S103" s="231"/>
      <c r="T103" s="232"/>
      <c r="AT103" s="13" t="s">
        <v>164</v>
      </c>
      <c r="AU103" s="13" t="s">
        <v>76</v>
      </c>
    </row>
    <row r="104" s="1" customFormat="1" ht="6.96" customHeight="1">
      <c r="B104" s="53"/>
      <c r="C104" s="54"/>
      <c r="D104" s="54"/>
      <c r="E104" s="54"/>
      <c r="F104" s="54"/>
      <c r="G104" s="54"/>
      <c r="H104" s="54"/>
      <c r="I104" s="164"/>
      <c r="J104" s="54"/>
      <c r="K104" s="54"/>
      <c r="L104" s="39"/>
    </row>
  </sheetData>
  <sheetProtection sheet="1" autoFilter="0" formatColumns="0" formatRows="0" objects="1" scenarios="1" spinCount="100000" saltValue="EuBe6kDQHyBkWuhZQ0QgBUKIvjMB1vLVF7OHojhFalm98VYxVgTaqRj4lGz+EjfL0pqIcKTSX7adtLCnmXSMbg==" hashValue="CNhrckN/m4UI05hgKFT/4L5APU+o+Uvme1uwh8IIks4cmssDL+HOuGXzG1PikDZ4xWnKtFMEmr32N5EVCnAPPA==" algorithmName="SHA-512" password="CC35"/>
  <autoFilter ref="C93:K103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0:H80"/>
    <mergeCell ref="E84:H84"/>
    <mergeCell ref="E82:H82"/>
    <mergeCell ref="E86:H8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3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107</v>
      </c>
    </row>
    <row r="3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6"/>
      <c r="AT3" s="13" t="s">
        <v>76</v>
      </c>
    </row>
    <row r="4" ht="24.96" customHeight="1">
      <c r="B4" s="16"/>
      <c r="D4" s="137" t="s">
        <v>127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38" t="s">
        <v>16</v>
      </c>
      <c r="L6" s="16"/>
    </row>
    <row r="7" ht="16.5" customHeight="1">
      <c r="B7" s="16"/>
      <c r="E7" s="139" t="str">
        <f>'Rekapitulace stavby'!K6</f>
        <v>Oprava TV v úseku Obrnice-Žatec</v>
      </c>
      <c r="F7" s="138"/>
      <c r="G7" s="138"/>
      <c r="H7" s="138"/>
      <c r="L7" s="16"/>
    </row>
    <row r="8">
      <c r="B8" s="16"/>
      <c r="D8" s="138" t="s">
        <v>128</v>
      </c>
      <c r="L8" s="16"/>
    </row>
    <row r="9" ht="16.5" customHeight="1">
      <c r="B9" s="16"/>
      <c r="E9" s="139" t="s">
        <v>129</v>
      </c>
      <c r="L9" s="16"/>
    </row>
    <row r="10" ht="12" customHeight="1">
      <c r="B10" s="16"/>
      <c r="D10" s="138" t="s">
        <v>130</v>
      </c>
      <c r="L10" s="16"/>
    </row>
    <row r="11" s="1" customFormat="1" ht="16.5" customHeight="1">
      <c r="B11" s="39"/>
      <c r="E11" s="138" t="s">
        <v>584</v>
      </c>
      <c r="F11" s="1"/>
      <c r="G11" s="1"/>
      <c r="H11" s="1"/>
      <c r="I11" s="140"/>
      <c r="L11" s="39"/>
    </row>
    <row r="12" s="1" customFormat="1" ht="12" customHeight="1">
      <c r="B12" s="39"/>
      <c r="D12" s="138" t="s">
        <v>132</v>
      </c>
      <c r="I12" s="140"/>
      <c r="L12" s="39"/>
    </row>
    <row r="13" s="1" customFormat="1" ht="36.96" customHeight="1">
      <c r="B13" s="39"/>
      <c r="E13" s="141" t="s">
        <v>585</v>
      </c>
      <c r="F13" s="1"/>
      <c r="G13" s="1"/>
      <c r="H13" s="1"/>
      <c r="I13" s="140"/>
      <c r="L13" s="39"/>
    </row>
    <row r="14" s="1" customFormat="1">
      <c r="B14" s="39"/>
      <c r="I14" s="140"/>
      <c r="L14" s="39"/>
    </row>
    <row r="15" s="1" customFormat="1" ht="12" customHeight="1">
      <c r="B15" s="39"/>
      <c r="D15" s="138" t="s">
        <v>18</v>
      </c>
      <c r="F15" s="13" t="s">
        <v>1</v>
      </c>
      <c r="I15" s="142" t="s">
        <v>19</v>
      </c>
      <c r="J15" s="13" t="s">
        <v>1</v>
      </c>
      <c r="L15" s="39"/>
    </row>
    <row r="16" s="1" customFormat="1" ht="12" customHeight="1">
      <c r="B16" s="39"/>
      <c r="D16" s="138" t="s">
        <v>20</v>
      </c>
      <c r="F16" s="13" t="s">
        <v>21</v>
      </c>
      <c r="I16" s="142" t="s">
        <v>22</v>
      </c>
      <c r="J16" s="143" t="str">
        <f>'Rekapitulace stavby'!AN8</f>
        <v>11. 3. 2019</v>
      </c>
      <c r="L16" s="39"/>
    </row>
    <row r="17" s="1" customFormat="1" ht="10.8" customHeight="1">
      <c r="B17" s="39"/>
      <c r="I17" s="140"/>
      <c r="L17" s="39"/>
    </row>
    <row r="18" s="1" customFormat="1" ht="12" customHeight="1">
      <c r="B18" s="39"/>
      <c r="D18" s="138" t="s">
        <v>24</v>
      </c>
      <c r="I18" s="142" t="s">
        <v>25</v>
      </c>
      <c r="J18" s="13" t="str">
        <f>IF('Rekapitulace stavby'!AN10="","",'Rekapitulace stavby'!AN10)</f>
        <v/>
      </c>
      <c r="L18" s="39"/>
    </row>
    <row r="19" s="1" customFormat="1" ht="18" customHeight="1">
      <c r="B19" s="39"/>
      <c r="E19" s="13" t="str">
        <f>IF('Rekapitulace stavby'!E11="","",'Rekapitulace stavby'!E11)</f>
        <v xml:space="preserve"> </v>
      </c>
      <c r="I19" s="142" t="s">
        <v>26</v>
      </c>
      <c r="J19" s="13" t="str">
        <f>IF('Rekapitulace stavby'!AN11="","",'Rekapitulace stavby'!AN11)</f>
        <v/>
      </c>
      <c r="L19" s="39"/>
    </row>
    <row r="20" s="1" customFormat="1" ht="6.96" customHeight="1">
      <c r="B20" s="39"/>
      <c r="I20" s="140"/>
      <c r="L20" s="39"/>
    </row>
    <row r="21" s="1" customFormat="1" ht="12" customHeight="1">
      <c r="B21" s="39"/>
      <c r="D21" s="138" t="s">
        <v>27</v>
      </c>
      <c r="I21" s="142" t="s">
        <v>25</v>
      </c>
      <c r="J21" s="29" t="str">
        <f>'Rekapitulace stavby'!AN13</f>
        <v>Vyplň údaj</v>
      </c>
      <c r="L21" s="39"/>
    </row>
    <row r="22" s="1" customFormat="1" ht="18" customHeight="1">
      <c r="B22" s="39"/>
      <c r="E22" s="29" t="str">
        <f>'Rekapitulace stavby'!E14</f>
        <v>Vyplň údaj</v>
      </c>
      <c r="F22" s="13"/>
      <c r="G22" s="13"/>
      <c r="H22" s="13"/>
      <c r="I22" s="142" t="s">
        <v>26</v>
      </c>
      <c r="J22" s="29" t="str">
        <f>'Rekapitulace stavby'!AN14</f>
        <v>Vyplň údaj</v>
      </c>
      <c r="L22" s="39"/>
    </row>
    <row r="23" s="1" customFormat="1" ht="6.96" customHeight="1">
      <c r="B23" s="39"/>
      <c r="I23" s="140"/>
      <c r="L23" s="39"/>
    </row>
    <row r="24" s="1" customFormat="1" ht="12" customHeight="1">
      <c r="B24" s="39"/>
      <c r="D24" s="138" t="s">
        <v>29</v>
      </c>
      <c r="I24" s="142" t="s">
        <v>25</v>
      </c>
      <c r="J24" s="13" t="str">
        <f>IF('Rekapitulace stavby'!AN16="","",'Rekapitulace stavby'!AN16)</f>
        <v/>
      </c>
      <c r="L24" s="39"/>
    </row>
    <row r="25" s="1" customFormat="1" ht="18" customHeight="1">
      <c r="B25" s="39"/>
      <c r="E25" s="13" t="str">
        <f>IF('Rekapitulace stavby'!E17="","",'Rekapitulace stavby'!E17)</f>
        <v xml:space="preserve"> </v>
      </c>
      <c r="I25" s="142" t="s">
        <v>26</v>
      </c>
      <c r="J25" s="13" t="str">
        <f>IF('Rekapitulace stavby'!AN17="","",'Rekapitulace stavby'!AN17)</f>
        <v/>
      </c>
      <c r="L25" s="39"/>
    </row>
    <row r="26" s="1" customFormat="1" ht="6.96" customHeight="1">
      <c r="B26" s="39"/>
      <c r="I26" s="140"/>
      <c r="L26" s="39"/>
    </row>
    <row r="27" s="1" customFormat="1" ht="12" customHeight="1">
      <c r="B27" s="39"/>
      <c r="D27" s="138" t="s">
        <v>31</v>
      </c>
      <c r="I27" s="142" t="s">
        <v>25</v>
      </c>
      <c r="J27" s="13" t="str">
        <f>IF('Rekapitulace stavby'!AN19="","",'Rekapitulace stavby'!AN19)</f>
        <v/>
      </c>
      <c r="L27" s="39"/>
    </row>
    <row r="28" s="1" customFormat="1" ht="18" customHeight="1">
      <c r="B28" s="39"/>
      <c r="E28" s="13" t="str">
        <f>IF('Rekapitulace stavby'!E20="","",'Rekapitulace stavby'!E20)</f>
        <v xml:space="preserve"> </v>
      </c>
      <c r="I28" s="142" t="s">
        <v>26</v>
      </c>
      <c r="J28" s="13" t="str">
        <f>IF('Rekapitulace stavby'!AN20="","",'Rekapitulace stavby'!AN20)</f>
        <v/>
      </c>
      <c r="L28" s="39"/>
    </row>
    <row r="29" s="1" customFormat="1" ht="6.96" customHeight="1">
      <c r="B29" s="39"/>
      <c r="I29" s="140"/>
      <c r="L29" s="39"/>
    </row>
    <row r="30" s="1" customFormat="1" ht="12" customHeight="1">
      <c r="B30" s="39"/>
      <c r="D30" s="138" t="s">
        <v>32</v>
      </c>
      <c r="I30" s="140"/>
      <c r="L30" s="39"/>
    </row>
    <row r="31" s="7" customFormat="1" ht="16.5" customHeight="1">
      <c r="B31" s="144"/>
      <c r="E31" s="145" t="s">
        <v>1</v>
      </c>
      <c r="F31" s="145"/>
      <c r="G31" s="145"/>
      <c r="H31" s="145"/>
      <c r="I31" s="146"/>
      <c r="L31" s="144"/>
    </row>
    <row r="32" s="1" customFormat="1" ht="6.96" customHeight="1">
      <c r="B32" s="39"/>
      <c r="I32" s="140"/>
      <c r="L32" s="39"/>
    </row>
    <row r="33" s="1" customFormat="1" ht="6.96" customHeight="1">
      <c r="B33" s="39"/>
      <c r="D33" s="67"/>
      <c r="E33" s="67"/>
      <c r="F33" s="67"/>
      <c r="G33" s="67"/>
      <c r="H33" s="67"/>
      <c r="I33" s="147"/>
      <c r="J33" s="67"/>
      <c r="K33" s="67"/>
      <c r="L33" s="39"/>
    </row>
    <row r="34" s="1" customFormat="1" ht="25.44" customHeight="1">
      <c r="B34" s="39"/>
      <c r="D34" s="148" t="s">
        <v>33</v>
      </c>
      <c r="I34" s="140"/>
      <c r="J34" s="149">
        <f>ROUND(J92, 2)</f>
        <v>0</v>
      </c>
      <c r="L34" s="39"/>
    </row>
    <row r="35" s="1" customFormat="1" ht="6.96" customHeight="1">
      <c r="B35" s="39"/>
      <c r="D35" s="67"/>
      <c r="E35" s="67"/>
      <c r="F35" s="67"/>
      <c r="G35" s="67"/>
      <c r="H35" s="67"/>
      <c r="I35" s="147"/>
      <c r="J35" s="67"/>
      <c r="K35" s="67"/>
      <c r="L35" s="39"/>
    </row>
    <row r="36" s="1" customFormat="1" ht="14.4" customHeight="1">
      <c r="B36" s="39"/>
      <c r="F36" s="150" t="s">
        <v>35</v>
      </c>
      <c r="I36" s="151" t="s">
        <v>34</v>
      </c>
      <c r="J36" s="150" t="s">
        <v>36</v>
      </c>
      <c r="L36" s="39"/>
    </row>
    <row r="37" s="1" customFormat="1" ht="14.4" customHeight="1">
      <c r="B37" s="39"/>
      <c r="D37" s="138" t="s">
        <v>37</v>
      </c>
      <c r="E37" s="138" t="s">
        <v>38</v>
      </c>
      <c r="F37" s="152">
        <f>ROUND((SUM(BE92:BE172)),  2)</f>
        <v>0</v>
      </c>
      <c r="I37" s="153">
        <v>0.20999999999999999</v>
      </c>
      <c r="J37" s="152">
        <f>ROUND(((SUM(BE92:BE172))*I37),  2)</f>
        <v>0</v>
      </c>
      <c r="L37" s="39"/>
    </row>
    <row r="38" s="1" customFormat="1" ht="14.4" customHeight="1">
      <c r="B38" s="39"/>
      <c r="E38" s="138" t="s">
        <v>39</v>
      </c>
      <c r="F38" s="152">
        <f>ROUND((SUM(BF92:BF172)),  2)</f>
        <v>0</v>
      </c>
      <c r="I38" s="153">
        <v>0.14999999999999999</v>
      </c>
      <c r="J38" s="152">
        <f>ROUND(((SUM(BF92:BF172))*I38),  2)</f>
        <v>0</v>
      </c>
      <c r="L38" s="39"/>
    </row>
    <row r="39" hidden="1" s="1" customFormat="1" ht="14.4" customHeight="1">
      <c r="B39" s="39"/>
      <c r="E39" s="138" t="s">
        <v>40</v>
      </c>
      <c r="F39" s="152">
        <f>ROUND((SUM(BG92:BG172)),  2)</f>
        <v>0</v>
      </c>
      <c r="I39" s="153">
        <v>0.20999999999999999</v>
      </c>
      <c r="J39" s="152">
        <f>0</f>
        <v>0</v>
      </c>
      <c r="L39" s="39"/>
    </row>
    <row r="40" hidden="1" s="1" customFormat="1" ht="14.4" customHeight="1">
      <c r="B40" s="39"/>
      <c r="E40" s="138" t="s">
        <v>41</v>
      </c>
      <c r="F40" s="152">
        <f>ROUND((SUM(BH92:BH172)),  2)</f>
        <v>0</v>
      </c>
      <c r="I40" s="153">
        <v>0.14999999999999999</v>
      </c>
      <c r="J40" s="152">
        <f>0</f>
        <v>0</v>
      </c>
      <c r="L40" s="39"/>
    </row>
    <row r="41" hidden="1" s="1" customFormat="1" ht="14.4" customHeight="1">
      <c r="B41" s="39"/>
      <c r="E41" s="138" t="s">
        <v>42</v>
      </c>
      <c r="F41" s="152">
        <f>ROUND((SUM(BI92:BI172)),  2)</f>
        <v>0</v>
      </c>
      <c r="I41" s="153">
        <v>0</v>
      </c>
      <c r="J41" s="152">
        <f>0</f>
        <v>0</v>
      </c>
      <c r="L41" s="39"/>
    </row>
    <row r="42" s="1" customFormat="1" ht="6.96" customHeight="1">
      <c r="B42" s="39"/>
      <c r="I42" s="140"/>
      <c r="L42" s="39"/>
    </row>
    <row r="43" s="1" customFormat="1" ht="25.44" customHeight="1">
      <c r="B43" s="39"/>
      <c r="C43" s="154"/>
      <c r="D43" s="155" t="s">
        <v>43</v>
      </c>
      <c r="E43" s="156"/>
      <c r="F43" s="156"/>
      <c r="G43" s="157" t="s">
        <v>44</v>
      </c>
      <c r="H43" s="158" t="s">
        <v>45</v>
      </c>
      <c r="I43" s="159"/>
      <c r="J43" s="160">
        <f>SUM(J34:J41)</f>
        <v>0</v>
      </c>
      <c r="K43" s="161"/>
      <c r="L43" s="39"/>
    </row>
    <row r="44" s="1" customFormat="1" ht="14.4" customHeight="1">
      <c r="B44" s="162"/>
      <c r="C44" s="163"/>
      <c r="D44" s="163"/>
      <c r="E44" s="163"/>
      <c r="F44" s="163"/>
      <c r="G44" s="163"/>
      <c r="H44" s="163"/>
      <c r="I44" s="164"/>
      <c r="J44" s="163"/>
      <c r="K44" s="163"/>
      <c r="L44" s="39"/>
    </row>
    <row r="48" s="1" customFormat="1" ht="6.96" customHeight="1">
      <c r="B48" s="165"/>
      <c r="C48" s="166"/>
      <c r="D48" s="166"/>
      <c r="E48" s="166"/>
      <c r="F48" s="166"/>
      <c r="G48" s="166"/>
      <c r="H48" s="166"/>
      <c r="I48" s="167"/>
      <c r="J48" s="166"/>
      <c r="K48" s="166"/>
      <c r="L48" s="39"/>
    </row>
    <row r="49" s="1" customFormat="1" ht="24.96" customHeight="1">
      <c r="B49" s="34"/>
      <c r="C49" s="19" t="s">
        <v>134</v>
      </c>
      <c r="D49" s="35"/>
      <c r="E49" s="35"/>
      <c r="F49" s="35"/>
      <c r="G49" s="35"/>
      <c r="H49" s="35"/>
      <c r="I49" s="140"/>
      <c r="J49" s="35"/>
      <c r="K49" s="35"/>
      <c r="L49" s="39"/>
    </row>
    <row r="50" s="1" customFormat="1" ht="6.96" customHeight="1">
      <c r="B50" s="34"/>
      <c r="C50" s="35"/>
      <c r="D50" s="35"/>
      <c r="E50" s="35"/>
      <c r="F50" s="35"/>
      <c r="G50" s="35"/>
      <c r="H50" s="35"/>
      <c r="I50" s="140"/>
      <c r="J50" s="35"/>
      <c r="K50" s="35"/>
      <c r="L50" s="39"/>
    </row>
    <row r="51" s="1" customFormat="1" ht="12" customHeight="1">
      <c r="B51" s="34"/>
      <c r="C51" s="28" t="s">
        <v>16</v>
      </c>
      <c r="D51" s="35"/>
      <c r="E51" s="35"/>
      <c r="F51" s="35"/>
      <c r="G51" s="35"/>
      <c r="H51" s="35"/>
      <c r="I51" s="140"/>
      <c r="J51" s="35"/>
      <c r="K51" s="35"/>
      <c r="L51" s="39"/>
    </row>
    <row r="52" s="1" customFormat="1" ht="16.5" customHeight="1">
      <c r="B52" s="34"/>
      <c r="C52" s="35"/>
      <c r="D52" s="35"/>
      <c r="E52" s="168" t="str">
        <f>E7</f>
        <v>Oprava TV v úseku Obrnice-Žatec</v>
      </c>
      <c r="F52" s="28"/>
      <c r="G52" s="28"/>
      <c r="H52" s="28"/>
      <c r="I52" s="140"/>
      <c r="J52" s="35"/>
      <c r="K52" s="35"/>
      <c r="L52" s="39"/>
    </row>
    <row r="53" ht="12" customHeight="1">
      <c r="B53" s="17"/>
      <c r="C53" s="28" t="s">
        <v>128</v>
      </c>
      <c r="D53" s="18"/>
      <c r="E53" s="18"/>
      <c r="F53" s="18"/>
      <c r="G53" s="18"/>
      <c r="H53" s="18"/>
      <c r="I53" s="133"/>
      <c r="J53" s="18"/>
      <c r="K53" s="18"/>
      <c r="L53" s="16"/>
    </row>
    <row r="54" ht="16.5" customHeight="1">
      <c r="B54" s="17"/>
      <c r="C54" s="18"/>
      <c r="D54" s="18"/>
      <c r="E54" s="168" t="s">
        <v>129</v>
      </c>
      <c r="F54" s="18"/>
      <c r="G54" s="18"/>
      <c r="H54" s="18"/>
      <c r="I54" s="133"/>
      <c r="J54" s="18"/>
      <c r="K54" s="18"/>
      <c r="L54" s="16"/>
    </row>
    <row r="55" ht="12" customHeight="1">
      <c r="B55" s="17"/>
      <c r="C55" s="28" t="s">
        <v>130</v>
      </c>
      <c r="D55" s="18"/>
      <c r="E55" s="18"/>
      <c r="F55" s="18"/>
      <c r="G55" s="18"/>
      <c r="H55" s="18"/>
      <c r="I55" s="133"/>
      <c r="J55" s="18"/>
      <c r="K55" s="18"/>
      <c r="L55" s="16"/>
    </row>
    <row r="56" s="1" customFormat="1" ht="16.5" customHeight="1">
      <c r="B56" s="34"/>
      <c r="C56" s="35"/>
      <c r="D56" s="35"/>
      <c r="E56" s="28" t="s">
        <v>584</v>
      </c>
      <c r="F56" s="35"/>
      <c r="G56" s="35"/>
      <c r="H56" s="35"/>
      <c r="I56" s="140"/>
      <c r="J56" s="35"/>
      <c r="K56" s="35"/>
      <c r="L56" s="39"/>
    </row>
    <row r="57" s="1" customFormat="1" ht="12" customHeight="1">
      <c r="B57" s="34"/>
      <c r="C57" s="28" t="s">
        <v>132</v>
      </c>
      <c r="D57" s="35"/>
      <c r="E57" s="35"/>
      <c r="F57" s="35"/>
      <c r="G57" s="35"/>
      <c r="H57" s="35"/>
      <c r="I57" s="140"/>
      <c r="J57" s="35"/>
      <c r="K57" s="35"/>
      <c r="L57" s="39"/>
    </row>
    <row r="58" s="1" customFormat="1" ht="16.5" customHeight="1">
      <c r="B58" s="34"/>
      <c r="C58" s="35"/>
      <c r="D58" s="35"/>
      <c r="E58" s="60" t="str">
        <f>E13</f>
        <v>SO 1.5.1 - SOÚŽI</v>
      </c>
      <c r="F58" s="35"/>
      <c r="G58" s="35"/>
      <c r="H58" s="35"/>
      <c r="I58" s="140"/>
      <c r="J58" s="35"/>
      <c r="K58" s="35"/>
      <c r="L58" s="39"/>
    </row>
    <row r="59" s="1" customFormat="1" ht="6.96" customHeight="1">
      <c r="B59" s="34"/>
      <c r="C59" s="35"/>
      <c r="D59" s="35"/>
      <c r="E59" s="35"/>
      <c r="F59" s="35"/>
      <c r="G59" s="35"/>
      <c r="H59" s="35"/>
      <c r="I59" s="140"/>
      <c r="J59" s="35"/>
      <c r="K59" s="35"/>
      <c r="L59" s="39"/>
    </row>
    <row r="60" s="1" customFormat="1" ht="12" customHeight="1">
      <c r="B60" s="34"/>
      <c r="C60" s="28" t="s">
        <v>20</v>
      </c>
      <c r="D60" s="35"/>
      <c r="E60" s="35"/>
      <c r="F60" s="23" t="str">
        <f>F16</f>
        <v xml:space="preserve"> </v>
      </c>
      <c r="G60" s="35"/>
      <c r="H60" s="35"/>
      <c r="I60" s="142" t="s">
        <v>22</v>
      </c>
      <c r="J60" s="63" t="str">
        <f>IF(J16="","",J16)</f>
        <v>11. 3. 2019</v>
      </c>
      <c r="K60" s="35"/>
      <c r="L60" s="39"/>
    </row>
    <row r="61" s="1" customFormat="1" ht="6.96" customHeight="1">
      <c r="B61" s="34"/>
      <c r="C61" s="35"/>
      <c r="D61" s="35"/>
      <c r="E61" s="35"/>
      <c r="F61" s="35"/>
      <c r="G61" s="35"/>
      <c r="H61" s="35"/>
      <c r="I61" s="140"/>
      <c r="J61" s="35"/>
      <c r="K61" s="35"/>
      <c r="L61" s="39"/>
    </row>
    <row r="62" s="1" customFormat="1" ht="13.65" customHeight="1">
      <c r="B62" s="34"/>
      <c r="C62" s="28" t="s">
        <v>24</v>
      </c>
      <c r="D62" s="35"/>
      <c r="E62" s="35"/>
      <c r="F62" s="23" t="str">
        <f>E19</f>
        <v xml:space="preserve"> </v>
      </c>
      <c r="G62" s="35"/>
      <c r="H62" s="35"/>
      <c r="I62" s="142" t="s">
        <v>29</v>
      </c>
      <c r="J62" s="32" t="str">
        <f>E25</f>
        <v xml:space="preserve"> </v>
      </c>
      <c r="K62" s="35"/>
      <c r="L62" s="39"/>
    </row>
    <row r="63" s="1" customFormat="1" ht="13.65" customHeight="1">
      <c r="B63" s="34"/>
      <c r="C63" s="28" t="s">
        <v>27</v>
      </c>
      <c r="D63" s="35"/>
      <c r="E63" s="35"/>
      <c r="F63" s="23" t="str">
        <f>IF(E22="","",E22)</f>
        <v>Vyplň údaj</v>
      </c>
      <c r="G63" s="35"/>
      <c r="H63" s="35"/>
      <c r="I63" s="142" t="s">
        <v>31</v>
      </c>
      <c r="J63" s="32" t="str">
        <f>E28</f>
        <v xml:space="preserve"> </v>
      </c>
      <c r="K63" s="35"/>
      <c r="L63" s="39"/>
    </row>
    <row r="64" s="1" customFormat="1" ht="10.32" customHeight="1">
      <c r="B64" s="34"/>
      <c r="C64" s="35"/>
      <c r="D64" s="35"/>
      <c r="E64" s="35"/>
      <c r="F64" s="35"/>
      <c r="G64" s="35"/>
      <c r="H64" s="35"/>
      <c r="I64" s="140"/>
      <c r="J64" s="35"/>
      <c r="K64" s="35"/>
      <c r="L64" s="39"/>
    </row>
    <row r="65" s="1" customFormat="1" ht="29.28" customHeight="1">
      <c r="B65" s="34"/>
      <c r="C65" s="169" t="s">
        <v>135</v>
      </c>
      <c r="D65" s="170"/>
      <c r="E65" s="170"/>
      <c r="F65" s="170"/>
      <c r="G65" s="170"/>
      <c r="H65" s="170"/>
      <c r="I65" s="171"/>
      <c r="J65" s="172" t="s">
        <v>136</v>
      </c>
      <c r="K65" s="170"/>
      <c r="L65" s="39"/>
    </row>
    <row r="66" s="1" customFormat="1" ht="10.32" customHeight="1">
      <c r="B66" s="34"/>
      <c r="C66" s="35"/>
      <c r="D66" s="35"/>
      <c r="E66" s="35"/>
      <c r="F66" s="35"/>
      <c r="G66" s="35"/>
      <c r="H66" s="35"/>
      <c r="I66" s="140"/>
      <c r="J66" s="35"/>
      <c r="K66" s="35"/>
      <c r="L66" s="39"/>
    </row>
    <row r="67" s="1" customFormat="1" ht="22.8" customHeight="1">
      <c r="B67" s="34"/>
      <c r="C67" s="173" t="s">
        <v>137</v>
      </c>
      <c r="D67" s="35"/>
      <c r="E67" s="35"/>
      <c r="F67" s="35"/>
      <c r="G67" s="35"/>
      <c r="H67" s="35"/>
      <c r="I67" s="140"/>
      <c r="J67" s="94">
        <f>J92</f>
        <v>0</v>
      </c>
      <c r="K67" s="35"/>
      <c r="L67" s="39"/>
      <c r="AU67" s="13" t="s">
        <v>138</v>
      </c>
    </row>
    <row r="68" s="8" customFormat="1" ht="24.96" customHeight="1">
      <c r="B68" s="174"/>
      <c r="C68" s="175"/>
      <c r="D68" s="176" t="s">
        <v>139</v>
      </c>
      <c r="E68" s="177"/>
      <c r="F68" s="177"/>
      <c r="G68" s="177"/>
      <c r="H68" s="177"/>
      <c r="I68" s="178"/>
      <c r="J68" s="179">
        <f>J93</f>
        <v>0</v>
      </c>
      <c r="K68" s="175"/>
      <c r="L68" s="180"/>
    </row>
    <row r="69" s="1" customFormat="1" ht="21.84" customHeight="1">
      <c r="B69" s="34"/>
      <c r="C69" s="35"/>
      <c r="D69" s="35"/>
      <c r="E69" s="35"/>
      <c r="F69" s="35"/>
      <c r="G69" s="35"/>
      <c r="H69" s="35"/>
      <c r="I69" s="140"/>
      <c r="J69" s="35"/>
      <c r="K69" s="35"/>
      <c r="L69" s="39"/>
    </row>
    <row r="70" s="1" customFormat="1" ht="6.96" customHeight="1">
      <c r="B70" s="53"/>
      <c r="C70" s="54"/>
      <c r="D70" s="54"/>
      <c r="E70" s="54"/>
      <c r="F70" s="54"/>
      <c r="G70" s="54"/>
      <c r="H70" s="54"/>
      <c r="I70" s="164"/>
      <c r="J70" s="54"/>
      <c r="K70" s="54"/>
      <c r="L70" s="39"/>
    </row>
    <row r="74" s="1" customFormat="1" ht="6.96" customHeight="1">
      <c r="B74" s="55"/>
      <c r="C74" s="56"/>
      <c r="D74" s="56"/>
      <c r="E74" s="56"/>
      <c r="F74" s="56"/>
      <c r="G74" s="56"/>
      <c r="H74" s="56"/>
      <c r="I74" s="167"/>
      <c r="J74" s="56"/>
      <c r="K74" s="56"/>
      <c r="L74" s="39"/>
    </row>
    <row r="75" s="1" customFormat="1" ht="24.96" customHeight="1">
      <c r="B75" s="34"/>
      <c r="C75" s="19" t="s">
        <v>140</v>
      </c>
      <c r="D75" s="35"/>
      <c r="E75" s="35"/>
      <c r="F75" s="35"/>
      <c r="G75" s="35"/>
      <c r="H75" s="35"/>
      <c r="I75" s="140"/>
      <c r="J75" s="35"/>
      <c r="K75" s="35"/>
      <c r="L75" s="39"/>
    </row>
    <row r="76" s="1" customFormat="1" ht="6.96" customHeight="1">
      <c r="B76" s="34"/>
      <c r="C76" s="35"/>
      <c r="D76" s="35"/>
      <c r="E76" s="35"/>
      <c r="F76" s="35"/>
      <c r="G76" s="35"/>
      <c r="H76" s="35"/>
      <c r="I76" s="140"/>
      <c r="J76" s="35"/>
      <c r="K76" s="35"/>
      <c r="L76" s="39"/>
    </row>
    <row r="77" s="1" customFormat="1" ht="12" customHeight="1">
      <c r="B77" s="34"/>
      <c r="C77" s="28" t="s">
        <v>16</v>
      </c>
      <c r="D77" s="35"/>
      <c r="E77" s="35"/>
      <c r="F77" s="35"/>
      <c r="G77" s="35"/>
      <c r="H77" s="35"/>
      <c r="I77" s="140"/>
      <c r="J77" s="35"/>
      <c r="K77" s="35"/>
      <c r="L77" s="39"/>
    </row>
    <row r="78" s="1" customFormat="1" ht="16.5" customHeight="1">
      <c r="B78" s="34"/>
      <c r="C78" s="35"/>
      <c r="D78" s="35"/>
      <c r="E78" s="168" t="str">
        <f>E7</f>
        <v>Oprava TV v úseku Obrnice-Žatec</v>
      </c>
      <c r="F78" s="28"/>
      <c r="G78" s="28"/>
      <c r="H78" s="28"/>
      <c r="I78" s="140"/>
      <c r="J78" s="35"/>
      <c r="K78" s="35"/>
      <c r="L78" s="39"/>
    </row>
    <row r="79" ht="12" customHeight="1">
      <c r="B79" s="17"/>
      <c r="C79" s="28" t="s">
        <v>128</v>
      </c>
      <c r="D79" s="18"/>
      <c r="E79" s="18"/>
      <c r="F79" s="18"/>
      <c r="G79" s="18"/>
      <c r="H79" s="18"/>
      <c r="I79" s="133"/>
      <c r="J79" s="18"/>
      <c r="K79" s="18"/>
      <c r="L79" s="16"/>
    </row>
    <row r="80" ht="16.5" customHeight="1">
      <c r="B80" s="17"/>
      <c r="C80" s="18"/>
      <c r="D80" s="18"/>
      <c r="E80" s="168" t="s">
        <v>129</v>
      </c>
      <c r="F80" s="18"/>
      <c r="G80" s="18"/>
      <c r="H80" s="18"/>
      <c r="I80" s="133"/>
      <c r="J80" s="18"/>
      <c r="K80" s="18"/>
      <c r="L80" s="16"/>
    </row>
    <row r="81" ht="12" customHeight="1">
      <c r="B81" s="17"/>
      <c r="C81" s="28" t="s">
        <v>130</v>
      </c>
      <c r="D81" s="18"/>
      <c r="E81" s="18"/>
      <c r="F81" s="18"/>
      <c r="G81" s="18"/>
      <c r="H81" s="18"/>
      <c r="I81" s="133"/>
      <c r="J81" s="18"/>
      <c r="K81" s="18"/>
      <c r="L81" s="16"/>
    </row>
    <row r="82" s="1" customFormat="1" ht="16.5" customHeight="1">
      <c r="B82" s="34"/>
      <c r="C82" s="35"/>
      <c r="D82" s="35"/>
      <c r="E82" s="28" t="s">
        <v>584</v>
      </c>
      <c r="F82" s="35"/>
      <c r="G82" s="35"/>
      <c r="H82" s="35"/>
      <c r="I82" s="140"/>
      <c r="J82" s="35"/>
      <c r="K82" s="35"/>
      <c r="L82" s="39"/>
    </row>
    <row r="83" s="1" customFormat="1" ht="12" customHeight="1">
      <c r="B83" s="34"/>
      <c r="C83" s="28" t="s">
        <v>132</v>
      </c>
      <c r="D83" s="35"/>
      <c r="E83" s="35"/>
      <c r="F83" s="35"/>
      <c r="G83" s="35"/>
      <c r="H83" s="35"/>
      <c r="I83" s="140"/>
      <c r="J83" s="35"/>
      <c r="K83" s="35"/>
      <c r="L83" s="39"/>
    </row>
    <row r="84" s="1" customFormat="1" ht="16.5" customHeight="1">
      <c r="B84" s="34"/>
      <c r="C84" s="35"/>
      <c r="D84" s="35"/>
      <c r="E84" s="60" t="str">
        <f>E13</f>
        <v>SO 1.5.1 - SOÚŽI</v>
      </c>
      <c r="F84" s="35"/>
      <c r="G84" s="35"/>
      <c r="H84" s="35"/>
      <c r="I84" s="140"/>
      <c r="J84" s="35"/>
      <c r="K84" s="35"/>
      <c r="L84" s="39"/>
    </row>
    <row r="85" s="1" customFormat="1" ht="6.96" customHeight="1">
      <c r="B85" s="34"/>
      <c r="C85" s="35"/>
      <c r="D85" s="35"/>
      <c r="E85" s="35"/>
      <c r="F85" s="35"/>
      <c r="G85" s="35"/>
      <c r="H85" s="35"/>
      <c r="I85" s="140"/>
      <c r="J85" s="35"/>
      <c r="K85" s="35"/>
      <c r="L85" s="39"/>
    </row>
    <row r="86" s="1" customFormat="1" ht="12" customHeight="1">
      <c r="B86" s="34"/>
      <c r="C86" s="28" t="s">
        <v>20</v>
      </c>
      <c r="D86" s="35"/>
      <c r="E86" s="35"/>
      <c r="F86" s="23" t="str">
        <f>F16</f>
        <v xml:space="preserve"> </v>
      </c>
      <c r="G86" s="35"/>
      <c r="H86" s="35"/>
      <c r="I86" s="142" t="s">
        <v>22</v>
      </c>
      <c r="J86" s="63" t="str">
        <f>IF(J16="","",J16)</f>
        <v>11. 3. 2019</v>
      </c>
      <c r="K86" s="35"/>
      <c r="L86" s="39"/>
    </row>
    <row r="87" s="1" customFormat="1" ht="6.96" customHeight="1">
      <c r="B87" s="34"/>
      <c r="C87" s="35"/>
      <c r="D87" s="35"/>
      <c r="E87" s="35"/>
      <c r="F87" s="35"/>
      <c r="G87" s="35"/>
      <c r="H87" s="35"/>
      <c r="I87" s="140"/>
      <c r="J87" s="35"/>
      <c r="K87" s="35"/>
      <c r="L87" s="39"/>
    </row>
    <row r="88" s="1" customFormat="1" ht="13.65" customHeight="1">
      <c r="B88" s="34"/>
      <c r="C88" s="28" t="s">
        <v>24</v>
      </c>
      <c r="D88" s="35"/>
      <c r="E88" s="35"/>
      <c r="F88" s="23" t="str">
        <f>E19</f>
        <v xml:space="preserve"> </v>
      </c>
      <c r="G88" s="35"/>
      <c r="H88" s="35"/>
      <c r="I88" s="142" t="s">
        <v>29</v>
      </c>
      <c r="J88" s="32" t="str">
        <f>E25</f>
        <v xml:space="preserve"> </v>
      </c>
      <c r="K88" s="35"/>
      <c r="L88" s="39"/>
    </row>
    <row r="89" s="1" customFormat="1" ht="13.65" customHeight="1">
      <c r="B89" s="34"/>
      <c r="C89" s="28" t="s">
        <v>27</v>
      </c>
      <c r="D89" s="35"/>
      <c r="E89" s="35"/>
      <c r="F89" s="23" t="str">
        <f>IF(E22="","",E22)</f>
        <v>Vyplň údaj</v>
      </c>
      <c r="G89" s="35"/>
      <c r="H89" s="35"/>
      <c r="I89" s="142" t="s">
        <v>31</v>
      </c>
      <c r="J89" s="32" t="str">
        <f>E28</f>
        <v xml:space="preserve"> </v>
      </c>
      <c r="K89" s="35"/>
      <c r="L89" s="39"/>
    </row>
    <row r="90" s="1" customFormat="1" ht="10.32" customHeight="1">
      <c r="B90" s="34"/>
      <c r="C90" s="35"/>
      <c r="D90" s="35"/>
      <c r="E90" s="35"/>
      <c r="F90" s="35"/>
      <c r="G90" s="35"/>
      <c r="H90" s="35"/>
      <c r="I90" s="140"/>
      <c r="J90" s="35"/>
      <c r="K90" s="35"/>
      <c r="L90" s="39"/>
    </row>
    <row r="91" s="9" customFormat="1" ht="29.28" customHeight="1">
      <c r="B91" s="181"/>
      <c r="C91" s="182" t="s">
        <v>141</v>
      </c>
      <c r="D91" s="183" t="s">
        <v>52</v>
      </c>
      <c r="E91" s="183" t="s">
        <v>48</v>
      </c>
      <c r="F91" s="183" t="s">
        <v>49</v>
      </c>
      <c r="G91" s="183" t="s">
        <v>142</v>
      </c>
      <c r="H91" s="183" t="s">
        <v>143</v>
      </c>
      <c r="I91" s="184" t="s">
        <v>144</v>
      </c>
      <c r="J91" s="183" t="s">
        <v>136</v>
      </c>
      <c r="K91" s="185" t="s">
        <v>145</v>
      </c>
      <c r="L91" s="186"/>
      <c r="M91" s="84" t="s">
        <v>1</v>
      </c>
      <c r="N91" s="85" t="s">
        <v>37</v>
      </c>
      <c r="O91" s="85" t="s">
        <v>146</v>
      </c>
      <c r="P91" s="85" t="s">
        <v>147</v>
      </c>
      <c r="Q91" s="85" t="s">
        <v>148</v>
      </c>
      <c r="R91" s="85" t="s">
        <v>149</v>
      </c>
      <c r="S91" s="85" t="s">
        <v>150</v>
      </c>
      <c r="T91" s="86" t="s">
        <v>151</v>
      </c>
    </row>
    <row r="92" s="1" customFormat="1" ht="22.8" customHeight="1">
      <c r="B92" s="34"/>
      <c r="C92" s="91" t="s">
        <v>152</v>
      </c>
      <c r="D92" s="35"/>
      <c r="E92" s="35"/>
      <c r="F92" s="35"/>
      <c r="G92" s="35"/>
      <c r="H92" s="35"/>
      <c r="I92" s="140"/>
      <c r="J92" s="187">
        <f>BK92</f>
        <v>0</v>
      </c>
      <c r="K92" s="35"/>
      <c r="L92" s="39"/>
      <c r="M92" s="87"/>
      <c r="N92" s="88"/>
      <c r="O92" s="88"/>
      <c r="P92" s="188">
        <f>P93</f>
        <v>0</v>
      </c>
      <c r="Q92" s="88"/>
      <c r="R92" s="188">
        <f>R93</f>
        <v>0</v>
      </c>
      <c r="S92" s="88"/>
      <c r="T92" s="189">
        <f>T93</f>
        <v>0</v>
      </c>
      <c r="AT92" s="13" t="s">
        <v>66</v>
      </c>
      <c r="AU92" s="13" t="s">
        <v>138</v>
      </c>
      <c r="BK92" s="190">
        <f>BK93</f>
        <v>0</v>
      </c>
    </row>
    <row r="93" s="10" customFormat="1" ht="25.92" customHeight="1">
      <c r="B93" s="191"/>
      <c r="C93" s="192"/>
      <c r="D93" s="193" t="s">
        <v>66</v>
      </c>
      <c r="E93" s="194" t="s">
        <v>153</v>
      </c>
      <c r="F93" s="194" t="s">
        <v>154</v>
      </c>
      <c r="G93" s="192"/>
      <c r="H93" s="192"/>
      <c r="I93" s="195"/>
      <c r="J93" s="196">
        <f>BK93</f>
        <v>0</v>
      </c>
      <c r="K93" s="192"/>
      <c r="L93" s="197"/>
      <c r="M93" s="198"/>
      <c r="N93" s="199"/>
      <c r="O93" s="199"/>
      <c r="P93" s="200">
        <f>SUM(P94:P172)</f>
        <v>0</v>
      </c>
      <c r="Q93" s="199"/>
      <c r="R93" s="200">
        <f>SUM(R94:R172)</f>
        <v>0</v>
      </c>
      <c r="S93" s="199"/>
      <c r="T93" s="201">
        <f>SUM(T94:T172)</f>
        <v>0</v>
      </c>
      <c r="AR93" s="202" t="s">
        <v>155</v>
      </c>
      <c r="AT93" s="203" t="s">
        <v>66</v>
      </c>
      <c r="AU93" s="203" t="s">
        <v>67</v>
      </c>
      <c r="AY93" s="202" t="s">
        <v>156</v>
      </c>
      <c r="BK93" s="204">
        <f>SUM(BK94:BK172)</f>
        <v>0</v>
      </c>
    </row>
    <row r="94" s="1" customFormat="1" ht="22.5" customHeight="1">
      <c r="B94" s="34"/>
      <c r="C94" s="205" t="s">
        <v>74</v>
      </c>
      <c r="D94" s="205" t="s">
        <v>157</v>
      </c>
      <c r="E94" s="206" t="s">
        <v>158</v>
      </c>
      <c r="F94" s="207" t="s">
        <v>159</v>
      </c>
      <c r="G94" s="208" t="s">
        <v>160</v>
      </c>
      <c r="H94" s="209">
        <v>1</v>
      </c>
      <c r="I94" s="210"/>
      <c r="J94" s="211">
        <f>ROUND(I94*H94,2)</f>
        <v>0</v>
      </c>
      <c r="K94" s="207" t="s">
        <v>161</v>
      </c>
      <c r="L94" s="39"/>
      <c r="M94" s="212" t="s">
        <v>1</v>
      </c>
      <c r="N94" s="213" t="s">
        <v>38</v>
      </c>
      <c r="O94" s="7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AR94" s="13" t="s">
        <v>162</v>
      </c>
      <c r="AT94" s="13" t="s">
        <v>157</v>
      </c>
      <c r="AU94" s="13" t="s">
        <v>74</v>
      </c>
      <c r="AY94" s="13" t="s">
        <v>156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3" t="s">
        <v>74</v>
      </c>
      <c r="BK94" s="216">
        <f>ROUND(I94*H94,2)</f>
        <v>0</v>
      </c>
      <c r="BL94" s="13" t="s">
        <v>162</v>
      </c>
      <c r="BM94" s="13" t="s">
        <v>586</v>
      </c>
    </row>
    <row r="95" s="1" customFormat="1">
      <c r="B95" s="34"/>
      <c r="C95" s="35"/>
      <c r="D95" s="217" t="s">
        <v>164</v>
      </c>
      <c r="E95" s="35"/>
      <c r="F95" s="218" t="s">
        <v>165</v>
      </c>
      <c r="G95" s="35"/>
      <c r="H95" s="35"/>
      <c r="I95" s="140"/>
      <c r="J95" s="35"/>
      <c r="K95" s="35"/>
      <c r="L95" s="39"/>
      <c r="M95" s="219"/>
      <c r="N95" s="75"/>
      <c r="O95" s="75"/>
      <c r="P95" s="75"/>
      <c r="Q95" s="75"/>
      <c r="R95" s="75"/>
      <c r="S95" s="75"/>
      <c r="T95" s="76"/>
      <c r="AT95" s="13" t="s">
        <v>164</v>
      </c>
      <c r="AU95" s="13" t="s">
        <v>74</v>
      </c>
    </row>
    <row r="96" s="1" customFormat="1" ht="22.5" customHeight="1">
      <c r="B96" s="34"/>
      <c r="C96" s="205" t="s">
        <v>76</v>
      </c>
      <c r="D96" s="205" t="s">
        <v>157</v>
      </c>
      <c r="E96" s="206" t="s">
        <v>166</v>
      </c>
      <c r="F96" s="207" t="s">
        <v>167</v>
      </c>
      <c r="G96" s="208" t="s">
        <v>168</v>
      </c>
      <c r="H96" s="209">
        <v>3.5</v>
      </c>
      <c r="I96" s="210"/>
      <c r="J96" s="211">
        <f>ROUND(I96*H96,2)</f>
        <v>0</v>
      </c>
      <c r="K96" s="207" t="s">
        <v>161</v>
      </c>
      <c r="L96" s="39"/>
      <c r="M96" s="212" t="s">
        <v>1</v>
      </c>
      <c r="N96" s="213" t="s">
        <v>38</v>
      </c>
      <c r="O96" s="7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AR96" s="13" t="s">
        <v>162</v>
      </c>
      <c r="AT96" s="13" t="s">
        <v>157</v>
      </c>
      <c r="AU96" s="13" t="s">
        <v>74</v>
      </c>
      <c r="AY96" s="13" t="s">
        <v>156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3" t="s">
        <v>74</v>
      </c>
      <c r="BK96" s="216">
        <f>ROUND(I96*H96,2)</f>
        <v>0</v>
      </c>
      <c r="BL96" s="13" t="s">
        <v>162</v>
      </c>
      <c r="BM96" s="13" t="s">
        <v>587</v>
      </c>
    </row>
    <row r="97" s="1" customFormat="1">
      <c r="B97" s="34"/>
      <c r="C97" s="35"/>
      <c r="D97" s="217" t="s">
        <v>164</v>
      </c>
      <c r="E97" s="35"/>
      <c r="F97" s="218" t="s">
        <v>170</v>
      </c>
      <c r="G97" s="35"/>
      <c r="H97" s="35"/>
      <c r="I97" s="140"/>
      <c r="J97" s="35"/>
      <c r="K97" s="35"/>
      <c r="L97" s="39"/>
      <c r="M97" s="219"/>
      <c r="N97" s="75"/>
      <c r="O97" s="75"/>
      <c r="P97" s="75"/>
      <c r="Q97" s="75"/>
      <c r="R97" s="75"/>
      <c r="S97" s="75"/>
      <c r="T97" s="76"/>
      <c r="AT97" s="13" t="s">
        <v>164</v>
      </c>
      <c r="AU97" s="13" t="s">
        <v>74</v>
      </c>
    </row>
    <row r="98" s="1" customFormat="1" ht="22.5" customHeight="1">
      <c r="B98" s="34"/>
      <c r="C98" s="205" t="s">
        <v>84</v>
      </c>
      <c r="D98" s="205" t="s">
        <v>157</v>
      </c>
      <c r="E98" s="206" t="s">
        <v>171</v>
      </c>
      <c r="F98" s="207" t="s">
        <v>172</v>
      </c>
      <c r="G98" s="208" t="s">
        <v>160</v>
      </c>
      <c r="H98" s="209">
        <v>1</v>
      </c>
      <c r="I98" s="210"/>
      <c r="J98" s="211">
        <f>ROUND(I98*H98,2)</f>
        <v>0</v>
      </c>
      <c r="K98" s="207" t="s">
        <v>161</v>
      </c>
      <c r="L98" s="39"/>
      <c r="M98" s="212" t="s">
        <v>1</v>
      </c>
      <c r="N98" s="213" t="s">
        <v>38</v>
      </c>
      <c r="O98" s="7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AR98" s="13" t="s">
        <v>162</v>
      </c>
      <c r="AT98" s="13" t="s">
        <v>157</v>
      </c>
      <c r="AU98" s="13" t="s">
        <v>74</v>
      </c>
      <c r="AY98" s="13" t="s">
        <v>156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3" t="s">
        <v>74</v>
      </c>
      <c r="BK98" s="216">
        <f>ROUND(I98*H98,2)</f>
        <v>0</v>
      </c>
      <c r="BL98" s="13" t="s">
        <v>162</v>
      </c>
      <c r="BM98" s="13" t="s">
        <v>588</v>
      </c>
    </row>
    <row r="99" s="1" customFormat="1">
      <c r="B99" s="34"/>
      <c r="C99" s="35"/>
      <c r="D99" s="217" t="s">
        <v>164</v>
      </c>
      <c r="E99" s="35"/>
      <c r="F99" s="218" t="s">
        <v>172</v>
      </c>
      <c r="G99" s="35"/>
      <c r="H99" s="35"/>
      <c r="I99" s="140"/>
      <c r="J99" s="35"/>
      <c r="K99" s="35"/>
      <c r="L99" s="39"/>
      <c r="M99" s="219"/>
      <c r="N99" s="75"/>
      <c r="O99" s="75"/>
      <c r="P99" s="75"/>
      <c r="Q99" s="75"/>
      <c r="R99" s="75"/>
      <c r="S99" s="75"/>
      <c r="T99" s="76"/>
      <c r="AT99" s="13" t="s">
        <v>164</v>
      </c>
      <c r="AU99" s="13" t="s">
        <v>74</v>
      </c>
    </row>
    <row r="100" s="1" customFormat="1" ht="22.5" customHeight="1">
      <c r="B100" s="34"/>
      <c r="C100" s="205" t="s">
        <v>155</v>
      </c>
      <c r="D100" s="205" t="s">
        <v>157</v>
      </c>
      <c r="E100" s="206" t="s">
        <v>475</v>
      </c>
      <c r="F100" s="207" t="s">
        <v>476</v>
      </c>
      <c r="G100" s="208" t="s">
        <v>160</v>
      </c>
      <c r="H100" s="209">
        <v>15</v>
      </c>
      <c r="I100" s="210"/>
      <c r="J100" s="211">
        <f>ROUND(I100*H100,2)</f>
        <v>0</v>
      </c>
      <c r="K100" s="207" t="s">
        <v>161</v>
      </c>
      <c r="L100" s="39"/>
      <c r="M100" s="212" t="s">
        <v>1</v>
      </c>
      <c r="N100" s="213" t="s">
        <v>38</v>
      </c>
      <c r="O100" s="7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AR100" s="13" t="s">
        <v>162</v>
      </c>
      <c r="AT100" s="13" t="s">
        <v>157</v>
      </c>
      <c r="AU100" s="13" t="s">
        <v>74</v>
      </c>
      <c r="AY100" s="13" t="s">
        <v>156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3" t="s">
        <v>74</v>
      </c>
      <c r="BK100" s="216">
        <f>ROUND(I100*H100,2)</f>
        <v>0</v>
      </c>
      <c r="BL100" s="13" t="s">
        <v>162</v>
      </c>
      <c r="BM100" s="13" t="s">
        <v>589</v>
      </c>
    </row>
    <row r="101" s="1" customFormat="1">
      <c r="B101" s="34"/>
      <c r="C101" s="35"/>
      <c r="D101" s="217" t="s">
        <v>164</v>
      </c>
      <c r="E101" s="35"/>
      <c r="F101" s="218" t="s">
        <v>476</v>
      </c>
      <c r="G101" s="35"/>
      <c r="H101" s="35"/>
      <c r="I101" s="140"/>
      <c r="J101" s="35"/>
      <c r="K101" s="35"/>
      <c r="L101" s="39"/>
      <c r="M101" s="219"/>
      <c r="N101" s="75"/>
      <c r="O101" s="75"/>
      <c r="P101" s="75"/>
      <c r="Q101" s="75"/>
      <c r="R101" s="75"/>
      <c r="S101" s="75"/>
      <c r="T101" s="76"/>
      <c r="AT101" s="13" t="s">
        <v>164</v>
      </c>
      <c r="AU101" s="13" t="s">
        <v>74</v>
      </c>
    </row>
    <row r="102" s="1" customFormat="1" ht="22.5" customHeight="1">
      <c r="B102" s="34"/>
      <c r="C102" s="205" t="s">
        <v>178</v>
      </c>
      <c r="D102" s="205" t="s">
        <v>157</v>
      </c>
      <c r="E102" s="206" t="s">
        <v>481</v>
      </c>
      <c r="F102" s="207" t="s">
        <v>482</v>
      </c>
      <c r="G102" s="208" t="s">
        <v>160</v>
      </c>
      <c r="H102" s="209">
        <v>7</v>
      </c>
      <c r="I102" s="210"/>
      <c r="J102" s="211">
        <f>ROUND(I102*H102,2)</f>
        <v>0</v>
      </c>
      <c r="K102" s="207" t="s">
        <v>161</v>
      </c>
      <c r="L102" s="39"/>
      <c r="M102" s="212" t="s">
        <v>1</v>
      </c>
      <c r="N102" s="213" t="s">
        <v>38</v>
      </c>
      <c r="O102" s="7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AR102" s="13" t="s">
        <v>162</v>
      </c>
      <c r="AT102" s="13" t="s">
        <v>157</v>
      </c>
      <c r="AU102" s="13" t="s">
        <v>74</v>
      </c>
      <c r="AY102" s="13" t="s">
        <v>156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3" t="s">
        <v>74</v>
      </c>
      <c r="BK102" s="216">
        <f>ROUND(I102*H102,2)</f>
        <v>0</v>
      </c>
      <c r="BL102" s="13" t="s">
        <v>162</v>
      </c>
      <c r="BM102" s="13" t="s">
        <v>590</v>
      </c>
    </row>
    <row r="103" s="1" customFormat="1">
      <c r="B103" s="34"/>
      <c r="C103" s="35"/>
      <c r="D103" s="217" t="s">
        <v>164</v>
      </c>
      <c r="E103" s="35"/>
      <c r="F103" s="218" t="s">
        <v>482</v>
      </c>
      <c r="G103" s="35"/>
      <c r="H103" s="35"/>
      <c r="I103" s="140"/>
      <c r="J103" s="35"/>
      <c r="K103" s="35"/>
      <c r="L103" s="39"/>
      <c r="M103" s="219"/>
      <c r="N103" s="75"/>
      <c r="O103" s="75"/>
      <c r="P103" s="75"/>
      <c r="Q103" s="75"/>
      <c r="R103" s="75"/>
      <c r="S103" s="75"/>
      <c r="T103" s="76"/>
      <c r="AT103" s="13" t="s">
        <v>164</v>
      </c>
      <c r="AU103" s="13" t="s">
        <v>74</v>
      </c>
    </row>
    <row r="104" s="1" customFormat="1" ht="22.5" customHeight="1">
      <c r="B104" s="34"/>
      <c r="C104" s="205" t="s">
        <v>182</v>
      </c>
      <c r="D104" s="205" t="s">
        <v>157</v>
      </c>
      <c r="E104" s="206" t="s">
        <v>484</v>
      </c>
      <c r="F104" s="207" t="s">
        <v>485</v>
      </c>
      <c r="G104" s="208" t="s">
        <v>160</v>
      </c>
      <c r="H104" s="209">
        <v>7</v>
      </c>
      <c r="I104" s="210"/>
      <c r="J104" s="211">
        <f>ROUND(I104*H104,2)</f>
        <v>0</v>
      </c>
      <c r="K104" s="207" t="s">
        <v>161</v>
      </c>
      <c r="L104" s="39"/>
      <c r="M104" s="212" t="s">
        <v>1</v>
      </c>
      <c r="N104" s="213" t="s">
        <v>38</v>
      </c>
      <c r="O104" s="7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AR104" s="13" t="s">
        <v>162</v>
      </c>
      <c r="AT104" s="13" t="s">
        <v>157</v>
      </c>
      <c r="AU104" s="13" t="s">
        <v>74</v>
      </c>
      <c r="AY104" s="13" t="s">
        <v>156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3" t="s">
        <v>74</v>
      </c>
      <c r="BK104" s="216">
        <f>ROUND(I104*H104,2)</f>
        <v>0</v>
      </c>
      <c r="BL104" s="13" t="s">
        <v>162</v>
      </c>
      <c r="BM104" s="13" t="s">
        <v>591</v>
      </c>
    </row>
    <row r="105" s="1" customFormat="1">
      <c r="B105" s="34"/>
      <c r="C105" s="35"/>
      <c r="D105" s="217" t="s">
        <v>164</v>
      </c>
      <c r="E105" s="35"/>
      <c r="F105" s="218" t="s">
        <v>485</v>
      </c>
      <c r="G105" s="35"/>
      <c r="H105" s="35"/>
      <c r="I105" s="140"/>
      <c r="J105" s="35"/>
      <c r="K105" s="35"/>
      <c r="L105" s="39"/>
      <c r="M105" s="219"/>
      <c r="N105" s="75"/>
      <c r="O105" s="75"/>
      <c r="P105" s="75"/>
      <c r="Q105" s="75"/>
      <c r="R105" s="75"/>
      <c r="S105" s="75"/>
      <c r="T105" s="76"/>
      <c r="AT105" s="13" t="s">
        <v>164</v>
      </c>
      <c r="AU105" s="13" t="s">
        <v>74</v>
      </c>
    </row>
    <row r="106" s="1" customFormat="1" ht="22.5" customHeight="1">
      <c r="B106" s="34"/>
      <c r="C106" s="205" t="s">
        <v>186</v>
      </c>
      <c r="D106" s="205" t="s">
        <v>157</v>
      </c>
      <c r="E106" s="206" t="s">
        <v>183</v>
      </c>
      <c r="F106" s="207" t="s">
        <v>184</v>
      </c>
      <c r="G106" s="208" t="s">
        <v>160</v>
      </c>
      <c r="H106" s="209">
        <v>130</v>
      </c>
      <c r="I106" s="210"/>
      <c r="J106" s="211">
        <f>ROUND(I106*H106,2)</f>
        <v>0</v>
      </c>
      <c r="K106" s="207" t="s">
        <v>161</v>
      </c>
      <c r="L106" s="39"/>
      <c r="M106" s="212" t="s">
        <v>1</v>
      </c>
      <c r="N106" s="213" t="s">
        <v>38</v>
      </c>
      <c r="O106" s="7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AR106" s="13" t="s">
        <v>162</v>
      </c>
      <c r="AT106" s="13" t="s">
        <v>157</v>
      </c>
      <c r="AU106" s="13" t="s">
        <v>74</v>
      </c>
      <c r="AY106" s="13" t="s">
        <v>156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3" t="s">
        <v>74</v>
      </c>
      <c r="BK106" s="216">
        <f>ROUND(I106*H106,2)</f>
        <v>0</v>
      </c>
      <c r="BL106" s="13" t="s">
        <v>162</v>
      </c>
      <c r="BM106" s="13" t="s">
        <v>592</v>
      </c>
    </row>
    <row r="107" s="1" customFormat="1">
      <c r="B107" s="34"/>
      <c r="C107" s="35"/>
      <c r="D107" s="217" t="s">
        <v>164</v>
      </c>
      <c r="E107" s="35"/>
      <c r="F107" s="218" t="s">
        <v>184</v>
      </c>
      <c r="G107" s="35"/>
      <c r="H107" s="35"/>
      <c r="I107" s="140"/>
      <c r="J107" s="35"/>
      <c r="K107" s="35"/>
      <c r="L107" s="39"/>
      <c r="M107" s="219"/>
      <c r="N107" s="75"/>
      <c r="O107" s="75"/>
      <c r="P107" s="75"/>
      <c r="Q107" s="75"/>
      <c r="R107" s="75"/>
      <c r="S107" s="75"/>
      <c r="T107" s="76"/>
      <c r="AT107" s="13" t="s">
        <v>164</v>
      </c>
      <c r="AU107" s="13" t="s">
        <v>74</v>
      </c>
    </row>
    <row r="108" s="1" customFormat="1" ht="22.5" customHeight="1">
      <c r="B108" s="34"/>
      <c r="C108" s="205" t="s">
        <v>190</v>
      </c>
      <c r="D108" s="205" t="s">
        <v>157</v>
      </c>
      <c r="E108" s="206" t="s">
        <v>593</v>
      </c>
      <c r="F108" s="207" t="s">
        <v>594</v>
      </c>
      <c r="G108" s="208" t="s">
        <v>160</v>
      </c>
      <c r="H108" s="209">
        <v>1</v>
      </c>
      <c r="I108" s="210"/>
      <c r="J108" s="211">
        <f>ROUND(I108*H108,2)</f>
        <v>0</v>
      </c>
      <c r="K108" s="207" t="s">
        <v>161</v>
      </c>
      <c r="L108" s="39"/>
      <c r="M108" s="212" t="s">
        <v>1</v>
      </c>
      <c r="N108" s="213" t="s">
        <v>38</v>
      </c>
      <c r="O108" s="7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AR108" s="13" t="s">
        <v>162</v>
      </c>
      <c r="AT108" s="13" t="s">
        <v>157</v>
      </c>
      <c r="AU108" s="13" t="s">
        <v>74</v>
      </c>
      <c r="AY108" s="13" t="s">
        <v>156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3" t="s">
        <v>74</v>
      </c>
      <c r="BK108" s="216">
        <f>ROUND(I108*H108,2)</f>
        <v>0</v>
      </c>
      <c r="BL108" s="13" t="s">
        <v>162</v>
      </c>
      <c r="BM108" s="13" t="s">
        <v>595</v>
      </c>
    </row>
    <row r="109" s="1" customFormat="1">
      <c r="B109" s="34"/>
      <c r="C109" s="35"/>
      <c r="D109" s="217" t="s">
        <v>164</v>
      </c>
      <c r="E109" s="35"/>
      <c r="F109" s="218" t="s">
        <v>594</v>
      </c>
      <c r="G109" s="35"/>
      <c r="H109" s="35"/>
      <c r="I109" s="140"/>
      <c r="J109" s="35"/>
      <c r="K109" s="35"/>
      <c r="L109" s="39"/>
      <c r="M109" s="219"/>
      <c r="N109" s="75"/>
      <c r="O109" s="75"/>
      <c r="P109" s="75"/>
      <c r="Q109" s="75"/>
      <c r="R109" s="75"/>
      <c r="S109" s="75"/>
      <c r="T109" s="76"/>
      <c r="AT109" s="13" t="s">
        <v>164</v>
      </c>
      <c r="AU109" s="13" t="s">
        <v>74</v>
      </c>
    </row>
    <row r="110" s="1" customFormat="1" ht="22.5" customHeight="1">
      <c r="B110" s="34"/>
      <c r="C110" s="205" t="s">
        <v>194</v>
      </c>
      <c r="D110" s="205" t="s">
        <v>157</v>
      </c>
      <c r="E110" s="206" t="s">
        <v>195</v>
      </c>
      <c r="F110" s="207" t="s">
        <v>196</v>
      </c>
      <c r="G110" s="208" t="s">
        <v>197</v>
      </c>
      <c r="H110" s="209">
        <v>900</v>
      </c>
      <c r="I110" s="210"/>
      <c r="J110" s="211">
        <f>ROUND(I110*H110,2)</f>
        <v>0</v>
      </c>
      <c r="K110" s="207" t="s">
        <v>161</v>
      </c>
      <c r="L110" s="39"/>
      <c r="M110" s="212" t="s">
        <v>1</v>
      </c>
      <c r="N110" s="213" t="s">
        <v>38</v>
      </c>
      <c r="O110" s="7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AR110" s="13" t="s">
        <v>162</v>
      </c>
      <c r="AT110" s="13" t="s">
        <v>157</v>
      </c>
      <c r="AU110" s="13" t="s">
        <v>74</v>
      </c>
      <c r="AY110" s="13" t="s">
        <v>156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3" t="s">
        <v>74</v>
      </c>
      <c r="BK110" s="216">
        <f>ROUND(I110*H110,2)</f>
        <v>0</v>
      </c>
      <c r="BL110" s="13" t="s">
        <v>162</v>
      </c>
      <c r="BM110" s="13" t="s">
        <v>596</v>
      </c>
    </row>
    <row r="111" s="1" customFormat="1">
      <c r="B111" s="34"/>
      <c r="C111" s="35"/>
      <c r="D111" s="217" t="s">
        <v>164</v>
      </c>
      <c r="E111" s="35"/>
      <c r="F111" s="218" t="s">
        <v>196</v>
      </c>
      <c r="G111" s="35"/>
      <c r="H111" s="35"/>
      <c r="I111" s="140"/>
      <c r="J111" s="35"/>
      <c r="K111" s="35"/>
      <c r="L111" s="39"/>
      <c r="M111" s="219"/>
      <c r="N111" s="75"/>
      <c r="O111" s="75"/>
      <c r="P111" s="75"/>
      <c r="Q111" s="75"/>
      <c r="R111" s="75"/>
      <c r="S111" s="75"/>
      <c r="T111" s="76"/>
      <c r="AT111" s="13" t="s">
        <v>164</v>
      </c>
      <c r="AU111" s="13" t="s">
        <v>74</v>
      </c>
    </row>
    <row r="112" s="1" customFormat="1" ht="22.5" customHeight="1">
      <c r="B112" s="34"/>
      <c r="C112" s="205" t="s">
        <v>199</v>
      </c>
      <c r="D112" s="205" t="s">
        <v>157</v>
      </c>
      <c r="E112" s="206" t="s">
        <v>200</v>
      </c>
      <c r="F112" s="207" t="s">
        <v>201</v>
      </c>
      <c r="G112" s="208" t="s">
        <v>160</v>
      </c>
      <c r="H112" s="209">
        <v>4</v>
      </c>
      <c r="I112" s="210"/>
      <c r="J112" s="211">
        <f>ROUND(I112*H112,2)</f>
        <v>0</v>
      </c>
      <c r="K112" s="207" t="s">
        <v>161</v>
      </c>
      <c r="L112" s="39"/>
      <c r="M112" s="212" t="s">
        <v>1</v>
      </c>
      <c r="N112" s="213" t="s">
        <v>38</v>
      </c>
      <c r="O112" s="7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AR112" s="13" t="s">
        <v>162</v>
      </c>
      <c r="AT112" s="13" t="s">
        <v>157</v>
      </c>
      <c r="AU112" s="13" t="s">
        <v>74</v>
      </c>
      <c r="AY112" s="13" t="s">
        <v>156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3" t="s">
        <v>74</v>
      </c>
      <c r="BK112" s="216">
        <f>ROUND(I112*H112,2)</f>
        <v>0</v>
      </c>
      <c r="BL112" s="13" t="s">
        <v>162</v>
      </c>
      <c r="BM112" s="13" t="s">
        <v>597</v>
      </c>
    </row>
    <row r="113" s="1" customFormat="1">
      <c r="B113" s="34"/>
      <c r="C113" s="35"/>
      <c r="D113" s="217" t="s">
        <v>164</v>
      </c>
      <c r="E113" s="35"/>
      <c r="F113" s="218" t="s">
        <v>201</v>
      </c>
      <c r="G113" s="35"/>
      <c r="H113" s="35"/>
      <c r="I113" s="140"/>
      <c r="J113" s="35"/>
      <c r="K113" s="35"/>
      <c r="L113" s="39"/>
      <c r="M113" s="219"/>
      <c r="N113" s="75"/>
      <c r="O113" s="75"/>
      <c r="P113" s="75"/>
      <c r="Q113" s="75"/>
      <c r="R113" s="75"/>
      <c r="S113" s="75"/>
      <c r="T113" s="76"/>
      <c r="AT113" s="13" t="s">
        <v>164</v>
      </c>
      <c r="AU113" s="13" t="s">
        <v>74</v>
      </c>
    </row>
    <row r="114" s="1" customFormat="1" ht="22.5" customHeight="1">
      <c r="B114" s="34"/>
      <c r="C114" s="205" t="s">
        <v>203</v>
      </c>
      <c r="D114" s="205" t="s">
        <v>157</v>
      </c>
      <c r="E114" s="206" t="s">
        <v>204</v>
      </c>
      <c r="F114" s="207" t="s">
        <v>205</v>
      </c>
      <c r="G114" s="208" t="s">
        <v>160</v>
      </c>
      <c r="H114" s="209">
        <v>4</v>
      </c>
      <c r="I114" s="210"/>
      <c r="J114" s="211">
        <f>ROUND(I114*H114,2)</f>
        <v>0</v>
      </c>
      <c r="K114" s="207" t="s">
        <v>161</v>
      </c>
      <c r="L114" s="39"/>
      <c r="M114" s="212" t="s">
        <v>1</v>
      </c>
      <c r="N114" s="213" t="s">
        <v>38</v>
      </c>
      <c r="O114" s="7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AR114" s="13" t="s">
        <v>162</v>
      </c>
      <c r="AT114" s="13" t="s">
        <v>157</v>
      </c>
      <c r="AU114" s="13" t="s">
        <v>74</v>
      </c>
      <c r="AY114" s="13" t="s">
        <v>156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3" t="s">
        <v>74</v>
      </c>
      <c r="BK114" s="216">
        <f>ROUND(I114*H114,2)</f>
        <v>0</v>
      </c>
      <c r="BL114" s="13" t="s">
        <v>162</v>
      </c>
      <c r="BM114" s="13" t="s">
        <v>598</v>
      </c>
    </row>
    <row r="115" s="1" customFormat="1">
      <c r="B115" s="34"/>
      <c r="C115" s="35"/>
      <c r="D115" s="217" t="s">
        <v>164</v>
      </c>
      <c r="E115" s="35"/>
      <c r="F115" s="218" t="s">
        <v>205</v>
      </c>
      <c r="G115" s="35"/>
      <c r="H115" s="35"/>
      <c r="I115" s="140"/>
      <c r="J115" s="35"/>
      <c r="K115" s="35"/>
      <c r="L115" s="39"/>
      <c r="M115" s="219"/>
      <c r="N115" s="75"/>
      <c r="O115" s="75"/>
      <c r="P115" s="75"/>
      <c r="Q115" s="75"/>
      <c r="R115" s="75"/>
      <c r="S115" s="75"/>
      <c r="T115" s="76"/>
      <c r="AT115" s="13" t="s">
        <v>164</v>
      </c>
      <c r="AU115" s="13" t="s">
        <v>74</v>
      </c>
    </row>
    <row r="116" s="1" customFormat="1" ht="22.5" customHeight="1">
      <c r="B116" s="34"/>
      <c r="C116" s="205" t="s">
        <v>207</v>
      </c>
      <c r="D116" s="205" t="s">
        <v>157</v>
      </c>
      <c r="E116" s="206" t="s">
        <v>208</v>
      </c>
      <c r="F116" s="207" t="s">
        <v>209</v>
      </c>
      <c r="G116" s="208" t="s">
        <v>160</v>
      </c>
      <c r="H116" s="209">
        <v>4</v>
      </c>
      <c r="I116" s="210"/>
      <c r="J116" s="211">
        <f>ROUND(I116*H116,2)</f>
        <v>0</v>
      </c>
      <c r="K116" s="207" t="s">
        <v>161</v>
      </c>
      <c r="L116" s="39"/>
      <c r="M116" s="212" t="s">
        <v>1</v>
      </c>
      <c r="N116" s="213" t="s">
        <v>38</v>
      </c>
      <c r="O116" s="7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AR116" s="13" t="s">
        <v>162</v>
      </c>
      <c r="AT116" s="13" t="s">
        <v>157</v>
      </c>
      <c r="AU116" s="13" t="s">
        <v>74</v>
      </c>
      <c r="AY116" s="13" t="s">
        <v>156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3" t="s">
        <v>74</v>
      </c>
      <c r="BK116" s="216">
        <f>ROUND(I116*H116,2)</f>
        <v>0</v>
      </c>
      <c r="BL116" s="13" t="s">
        <v>162</v>
      </c>
      <c r="BM116" s="13" t="s">
        <v>599</v>
      </c>
    </row>
    <row r="117" s="1" customFormat="1">
      <c r="B117" s="34"/>
      <c r="C117" s="35"/>
      <c r="D117" s="217" t="s">
        <v>164</v>
      </c>
      <c r="E117" s="35"/>
      <c r="F117" s="218" t="s">
        <v>209</v>
      </c>
      <c r="G117" s="35"/>
      <c r="H117" s="35"/>
      <c r="I117" s="140"/>
      <c r="J117" s="35"/>
      <c r="K117" s="35"/>
      <c r="L117" s="39"/>
      <c r="M117" s="219"/>
      <c r="N117" s="75"/>
      <c r="O117" s="75"/>
      <c r="P117" s="75"/>
      <c r="Q117" s="75"/>
      <c r="R117" s="75"/>
      <c r="S117" s="75"/>
      <c r="T117" s="76"/>
      <c r="AT117" s="13" t="s">
        <v>164</v>
      </c>
      <c r="AU117" s="13" t="s">
        <v>74</v>
      </c>
    </row>
    <row r="118" s="1" customFormat="1" ht="22.5" customHeight="1">
      <c r="B118" s="34"/>
      <c r="C118" s="205" t="s">
        <v>211</v>
      </c>
      <c r="D118" s="205" t="s">
        <v>157</v>
      </c>
      <c r="E118" s="206" t="s">
        <v>212</v>
      </c>
      <c r="F118" s="207" t="s">
        <v>213</v>
      </c>
      <c r="G118" s="208" t="s">
        <v>214</v>
      </c>
      <c r="H118" s="209">
        <v>0.90000000000000002</v>
      </c>
      <c r="I118" s="210"/>
      <c r="J118" s="211">
        <f>ROUND(I118*H118,2)</f>
        <v>0</v>
      </c>
      <c r="K118" s="207" t="s">
        <v>161</v>
      </c>
      <c r="L118" s="39"/>
      <c r="M118" s="212" t="s">
        <v>1</v>
      </c>
      <c r="N118" s="213" t="s">
        <v>38</v>
      </c>
      <c r="O118" s="7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AR118" s="13" t="s">
        <v>162</v>
      </c>
      <c r="AT118" s="13" t="s">
        <v>157</v>
      </c>
      <c r="AU118" s="13" t="s">
        <v>74</v>
      </c>
      <c r="AY118" s="13" t="s">
        <v>156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3" t="s">
        <v>74</v>
      </c>
      <c r="BK118" s="216">
        <f>ROUND(I118*H118,2)</f>
        <v>0</v>
      </c>
      <c r="BL118" s="13" t="s">
        <v>162</v>
      </c>
      <c r="BM118" s="13" t="s">
        <v>600</v>
      </c>
    </row>
    <row r="119" s="1" customFormat="1">
      <c r="B119" s="34"/>
      <c r="C119" s="35"/>
      <c r="D119" s="217" t="s">
        <v>164</v>
      </c>
      <c r="E119" s="35"/>
      <c r="F119" s="218" t="s">
        <v>216</v>
      </c>
      <c r="G119" s="35"/>
      <c r="H119" s="35"/>
      <c r="I119" s="140"/>
      <c r="J119" s="35"/>
      <c r="K119" s="35"/>
      <c r="L119" s="39"/>
      <c r="M119" s="219"/>
      <c r="N119" s="75"/>
      <c r="O119" s="75"/>
      <c r="P119" s="75"/>
      <c r="Q119" s="75"/>
      <c r="R119" s="75"/>
      <c r="S119" s="75"/>
      <c r="T119" s="76"/>
      <c r="AT119" s="13" t="s">
        <v>164</v>
      </c>
      <c r="AU119" s="13" t="s">
        <v>74</v>
      </c>
    </row>
    <row r="120" s="1" customFormat="1" ht="22.5" customHeight="1">
      <c r="B120" s="34"/>
      <c r="C120" s="205" t="s">
        <v>217</v>
      </c>
      <c r="D120" s="205" t="s">
        <v>157</v>
      </c>
      <c r="E120" s="206" t="s">
        <v>218</v>
      </c>
      <c r="F120" s="207" t="s">
        <v>219</v>
      </c>
      <c r="G120" s="208" t="s">
        <v>214</v>
      </c>
      <c r="H120" s="209">
        <v>0.90000000000000002</v>
      </c>
      <c r="I120" s="210"/>
      <c r="J120" s="211">
        <f>ROUND(I120*H120,2)</f>
        <v>0</v>
      </c>
      <c r="K120" s="207" t="s">
        <v>161</v>
      </c>
      <c r="L120" s="39"/>
      <c r="M120" s="212" t="s">
        <v>1</v>
      </c>
      <c r="N120" s="213" t="s">
        <v>38</v>
      </c>
      <c r="O120" s="7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AR120" s="13" t="s">
        <v>162</v>
      </c>
      <c r="AT120" s="13" t="s">
        <v>157</v>
      </c>
      <c r="AU120" s="13" t="s">
        <v>74</v>
      </c>
      <c r="AY120" s="13" t="s">
        <v>156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3" t="s">
        <v>74</v>
      </c>
      <c r="BK120" s="216">
        <f>ROUND(I120*H120,2)</f>
        <v>0</v>
      </c>
      <c r="BL120" s="13" t="s">
        <v>162</v>
      </c>
      <c r="BM120" s="13" t="s">
        <v>601</v>
      </c>
    </row>
    <row r="121" s="1" customFormat="1">
      <c r="B121" s="34"/>
      <c r="C121" s="35"/>
      <c r="D121" s="217" t="s">
        <v>164</v>
      </c>
      <c r="E121" s="35"/>
      <c r="F121" s="218" t="s">
        <v>221</v>
      </c>
      <c r="G121" s="35"/>
      <c r="H121" s="35"/>
      <c r="I121" s="140"/>
      <c r="J121" s="35"/>
      <c r="K121" s="35"/>
      <c r="L121" s="39"/>
      <c r="M121" s="219"/>
      <c r="N121" s="75"/>
      <c r="O121" s="75"/>
      <c r="P121" s="75"/>
      <c r="Q121" s="75"/>
      <c r="R121" s="75"/>
      <c r="S121" s="75"/>
      <c r="T121" s="76"/>
      <c r="AT121" s="13" t="s">
        <v>164</v>
      </c>
      <c r="AU121" s="13" t="s">
        <v>74</v>
      </c>
    </row>
    <row r="122" s="1" customFormat="1" ht="22.5" customHeight="1">
      <c r="B122" s="34"/>
      <c r="C122" s="205" t="s">
        <v>8</v>
      </c>
      <c r="D122" s="205" t="s">
        <v>157</v>
      </c>
      <c r="E122" s="206" t="s">
        <v>238</v>
      </c>
      <c r="F122" s="207" t="s">
        <v>239</v>
      </c>
      <c r="G122" s="208" t="s">
        <v>160</v>
      </c>
      <c r="H122" s="209">
        <v>2</v>
      </c>
      <c r="I122" s="210"/>
      <c r="J122" s="211">
        <f>ROUND(I122*H122,2)</f>
        <v>0</v>
      </c>
      <c r="K122" s="207" t="s">
        <v>161</v>
      </c>
      <c r="L122" s="39"/>
      <c r="M122" s="212" t="s">
        <v>1</v>
      </c>
      <c r="N122" s="213" t="s">
        <v>38</v>
      </c>
      <c r="O122" s="7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AR122" s="13" t="s">
        <v>162</v>
      </c>
      <c r="AT122" s="13" t="s">
        <v>157</v>
      </c>
      <c r="AU122" s="13" t="s">
        <v>74</v>
      </c>
      <c r="AY122" s="13" t="s">
        <v>156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3" t="s">
        <v>74</v>
      </c>
      <c r="BK122" s="216">
        <f>ROUND(I122*H122,2)</f>
        <v>0</v>
      </c>
      <c r="BL122" s="13" t="s">
        <v>162</v>
      </c>
      <c r="BM122" s="13" t="s">
        <v>602</v>
      </c>
    </row>
    <row r="123" s="1" customFormat="1">
      <c r="B123" s="34"/>
      <c r="C123" s="35"/>
      <c r="D123" s="217" t="s">
        <v>164</v>
      </c>
      <c r="E123" s="35"/>
      <c r="F123" s="218" t="s">
        <v>239</v>
      </c>
      <c r="G123" s="35"/>
      <c r="H123" s="35"/>
      <c r="I123" s="140"/>
      <c r="J123" s="35"/>
      <c r="K123" s="35"/>
      <c r="L123" s="39"/>
      <c r="M123" s="219"/>
      <c r="N123" s="75"/>
      <c r="O123" s="75"/>
      <c r="P123" s="75"/>
      <c r="Q123" s="75"/>
      <c r="R123" s="75"/>
      <c r="S123" s="75"/>
      <c r="T123" s="76"/>
      <c r="AT123" s="13" t="s">
        <v>164</v>
      </c>
      <c r="AU123" s="13" t="s">
        <v>74</v>
      </c>
    </row>
    <row r="124" s="1" customFormat="1" ht="22.5" customHeight="1">
      <c r="B124" s="34"/>
      <c r="C124" s="205" t="s">
        <v>225</v>
      </c>
      <c r="D124" s="205" t="s">
        <v>157</v>
      </c>
      <c r="E124" s="206" t="s">
        <v>249</v>
      </c>
      <c r="F124" s="207" t="s">
        <v>250</v>
      </c>
      <c r="G124" s="208" t="s">
        <v>160</v>
      </c>
      <c r="H124" s="209">
        <v>2</v>
      </c>
      <c r="I124" s="210"/>
      <c r="J124" s="211">
        <f>ROUND(I124*H124,2)</f>
        <v>0</v>
      </c>
      <c r="K124" s="207" t="s">
        <v>161</v>
      </c>
      <c r="L124" s="39"/>
      <c r="M124" s="212" t="s">
        <v>1</v>
      </c>
      <c r="N124" s="213" t="s">
        <v>38</v>
      </c>
      <c r="O124" s="7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AR124" s="13" t="s">
        <v>162</v>
      </c>
      <c r="AT124" s="13" t="s">
        <v>157</v>
      </c>
      <c r="AU124" s="13" t="s">
        <v>74</v>
      </c>
      <c r="AY124" s="13" t="s">
        <v>156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3" t="s">
        <v>74</v>
      </c>
      <c r="BK124" s="216">
        <f>ROUND(I124*H124,2)</f>
        <v>0</v>
      </c>
      <c r="BL124" s="13" t="s">
        <v>162</v>
      </c>
      <c r="BM124" s="13" t="s">
        <v>603</v>
      </c>
    </row>
    <row r="125" s="1" customFormat="1">
      <c r="B125" s="34"/>
      <c r="C125" s="35"/>
      <c r="D125" s="217" t="s">
        <v>164</v>
      </c>
      <c r="E125" s="35"/>
      <c r="F125" s="218" t="s">
        <v>250</v>
      </c>
      <c r="G125" s="35"/>
      <c r="H125" s="35"/>
      <c r="I125" s="140"/>
      <c r="J125" s="35"/>
      <c r="K125" s="35"/>
      <c r="L125" s="39"/>
      <c r="M125" s="219"/>
      <c r="N125" s="75"/>
      <c r="O125" s="75"/>
      <c r="P125" s="75"/>
      <c r="Q125" s="75"/>
      <c r="R125" s="75"/>
      <c r="S125" s="75"/>
      <c r="T125" s="76"/>
      <c r="AT125" s="13" t="s">
        <v>164</v>
      </c>
      <c r="AU125" s="13" t="s">
        <v>74</v>
      </c>
    </row>
    <row r="126" s="1" customFormat="1" ht="22.5" customHeight="1">
      <c r="B126" s="34"/>
      <c r="C126" s="205" t="s">
        <v>229</v>
      </c>
      <c r="D126" s="205" t="s">
        <v>157</v>
      </c>
      <c r="E126" s="206" t="s">
        <v>253</v>
      </c>
      <c r="F126" s="207" t="s">
        <v>254</v>
      </c>
      <c r="G126" s="208" t="s">
        <v>160</v>
      </c>
      <c r="H126" s="209">
        <v>2</v>
      </c>
      <c r="I126" s="210"/>
      <c r="J126" s="211">
        <f>ROUND(I126*H126,2)</f>
        <v>0</v>
      </c>
      <c r="K126" s="207" t="s">
        <v>161</v>
      </c>
      <c r="L126" s="39"/>
      <c r="M126" s="212" t="s">
        <v>1</v>
      </c>
      <c r="N126" s="213" t="s">
        <v>38</v>
      </c>
      <c r="O126" s="7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AR126" s="13" t="s">
        <v>162</v>
      </c>
      <c r="AT126" s="13" t="s">
        <v>157</v>
      </c>
      <c r="AU126" s="13" t="s">
        <v>74</v>
      </c>
      <c r="AY126" s="13" t="s">
        <v>156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3" t="s">
        <v>74</v>
      </c>
      <c r="BK126" s="216">
        <f>ROUND(I126*H126,2)</f>
        <v>0</v>
      </c>
      <c r="BL126" s="13" t="s">
        <v>162</v>
      </c>
      <c r="BM126" s="13" t="s">
        <v>604</v>
      </c>
    </row>
    <row r="127" s="1" customFormat="1">
      <c r="B127" s="34"/>
      <c r="C127" s="35"/>
      <c r="D127" s="217" t="s">
        <v>164</v>
      </c>
      <c r="E127" s="35"/>
      <c r="F127" s="218" t="s">
        <v>254</v>
      </c>
      <c r="G127" s="35"/>
      <c r="H127" s="35"/>
      <c r="I127" s="140"/>
      <c r="J127" s="35"/>
      <c r="K127" s="35"/>
      <c r="L127" s="39"/>
      <c r="M127" s="219"/>
      <c r="N127" s="75"/>
      <c r="O127" s="75"/>
      <c r="P127" s="75"/>
      <c r="Q127" s="75"/>
      <c r="R127" s="75"/>
      <c r="S127" s="75"/>
      <c r="T127" s="76"/>
      <c r="AT127" s="13" t="s">
        <v>164</v>
      </c>
      <c r="AU127" s="13" t="s">
        <v>74</v>
      </c>
    </row>
    <row r="128" s="1" customFormat="1" ht="22.5" customHeight="1">
      <c r="B128" s="34"/>
      <c r="C128" s="205" t="s">
        <v>233</v>
      </c>
      <c r="D128" s="205" t="s">
        <v>157</v>
      </c>
      <c r="E128" s="206" t="s">
        <v>605</v>
      </c>
      <c r="F128" s="207" t="s">
        <v>606</v>
      </c>
      <c r="G128" s="208" t="s">
        <v>160</v>
      </c>
      <c r="H128" s="209">
        <v>9</v>
      </c>
      <c r="I128" s="210"/>
      <c r="J128" s="211">
        <f>ROUND(I128*H128,2)</f>
        <v>0</v>
      </c>
      <c r="K128" s="207" t="s">
        <v>161</v>
      </c>
      <c r="L128" s="39"/>
      <c r="M128" s="212" t="s">
        <v>1</v>
      </c>
      <c r="N128" s="213" t="s">
        <v>38</v>
      </c>
      <c r="O128" s="7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AR128" s="13" t="s">
        <v>162</v>
      </c>
      <c r="AT128" s="13" t="s">
        <v>157</v>
      </c>
      <c r="AU128" s="13" t="s">
        <v>74</v>
      </c>
      <c r="AY128" s="13" t="s">
        <v>156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3" t="s">
        <v>74</v>
      </c>
      <c r="BK128" s="216">
        <f>ROUND(I128*H128,2)</f>
        <v>0</v>
      </c>
      <c r="BL128" s="13" t="s">
        <v>162</v>
      </c>
      <c r="BM128" s="13" t="s">
        <v>607</v>
      </c>
    </row>
    <row r="129" s="1" customFormat="1">
      <c r="B129" s="34"/>
      <c r="C129" s="35"/>
      <c r="D129" s="217" t="s">
        <v>164</v>
      </c>
      <c r="E129" s="35"/>
      <c r="F129" s="218" t="s">
        <v>608</v>
      </c>
      <c r="G129" s="35"/>
      <c r="H129" s="35"/>
      <c r="I129" s="140"/>
      <c r="J129" s="35"/>
      <c r="K129" s="35"/>
      <c r="L129" s="39"/>
      <c r="M129" s="219"/>
      <c r="N129" s="75"/>
      <c r="O129" s="75"/>
      <c r="P129" s="75"/>
      <c r="Q129" s="75"/>
      <c r="R129" s="75"/>
      <c r="S129" s="75"/>
      <c r="T129" s="76"/>
      <c r="AT129" s="13" t="s">
        <v>164</v>
      </c>
      <c r="AU129" s="13" t="s">
        <v>74</v>
      </c>
    </row>
    <row r="130" s="1" customFormat="1" ht="22.5" customHeight="1">
      <c r="B130" s="34"/>
      <c r="C130" s="205" t="s">
        <v>237</v>
      </c>
      <c r="D130" s="205" t="s">
        <v>157</v>
      </c>
      <c r="E130" s="206" t="s">
        <v>278</v>
      </c>
      <c r="F130" s="207" t="s">
        <v>279</v>
      </c>
      <c r="G130" s="208" t="s">
        <v>280</v>
      </c>
      <c r="H130" s="209">
        <v>74</v>
      </c>
      <c r="I130" s="210"/>
      <c r="J130" s="211">
        <f>ROUND(I130*H130,2)</f>
        <v>0</v>
      </c>
      <c r="K130" s="207" t="s">
        <v>161</v>
      </c>
      <c r="L130" s="39"/>
      <c r="M130" s="212" t="s">
        <v>1</v>
      </c>
      <c r="N130" s="213" t="s">
        <v>38</v>
      </c>
      <c r="O130" s="7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AR130" s="13" t="s">
        <v>162</v>
      </c>
      <c r="AT130" s="13" t="s">
        <v>157</v>
      </c>
      <c r="AU130" s="13" t="s">
        <v>74</v>
      </c>
      <c r="AY130" s="13" t="s">
        <v>156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3" t="s">
        <v>74</v>
      </c>
      <c r="BK130" s="216">
        <f>ROUND(I130*H130,2)</f>
        <v>0</v>
      </c>
      <c r="BL130" s="13" t="s">
        <v>162</v>
      </c>
      <c r="BM130" s="13" t="s">
        <v>609</v>
      </c>
    </row>
    <row r="131" s="1" customFormat="1">
      <c r="B131" s="34"/>
      <c r="C131" s="35"/>
      <c r="D131" s="217" t="s">
        <v>164</v>
      </c>
      <c r="E131" s="35"/>
      <c r="F131" s="218" t="s">
        <v>282</v>
      </c>
      <c r="G131" s="35"/>
      <c r="H131" s="35"/>
      <c r="I131" s="140"/>
      <c r="J131" s="35"/>
      <c r="K131" s="35"/>
      <c r="L131" s="39"/>
      <c r="M131" s="219"/>
      <c r="N131" s="75"/>
      <c r="O131" s="75"/>
      <c r="P131" s="75"/>
      <c r="Q131" s="75"/>
      <c r="R131" s="75"/>
      <c r="S131" s="75"/>
      <c r="T131" s="76"/>
      <c r="AT131" s="13" t="s">
        <v>164</v>
      </c>
      <c r="AU131" s="13" t="s">
        <v>74</v>
      </c>
    </row>
    <row r="132" s="1" customFormat="1" ht="22.5" customHeight="1">
      <c r="B132" s="34"/>
      <c r="C132" s="205" t="s">
        <v>241</v>
      </c>
      <c r="D132" s="205" t="s">
        <v>157</v>
      </c>
      <c r="E132" s="206" t="s">
        <v>299</v>
      </c>
      <c r="F132" s="207" t="s">
        <v>300</v>
      </c>
      <c r="G132" s="208" t="s">
        <v>160</v>
      </c>
      <c r="H132" s="209">
        <v>9</v>
      </c>
      <c r="I132" s="210"/>
      <c r="J132" s="211">
        <f>ROUND(I132*H132,2)</f>
        <v>0</v>
      </c>
      <c r="K132" s="207" t="s">
        <v>161</v>
      </c>
      <c r="L132" s="39"/>
      <c r="M132" s="212" t="s">
        <v>1</v>
      </c>
      <c r="N132" s="213" t="s">
        <v>38</v>
      </c>
      <c r="O132" s="7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AR132" s="13" t="s">
        <v>162</v>
      </c>
      <c r="AT132" s="13" t="s">
        <v>157</v>
      </c>
      <c r="AU132" s="13" t="s">
        <v>74</v>
      </c>
      <c r="AY132" s="13" t="s">
        <v>156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3" t="s">
        <v>74</v>
      </c>
      <c r="BK132" s="216">
        <f>ROUND(I132*H132,2)</f>
        <v>0</v>
      </c>
      <c r="BL132" s="13" t="s">
        <v>162</v>
      </c>
      <c r="BM132" s="13" t="s">
        <v>610</v>
      </c>
    </row>
    <row r="133" s="1" customFormat="1">
      <c r="B133" s="34"/>
      <c r="C133" s="35"/>
      <c r="D133" s="217" t="s">
        <v>164</v>
      </c>
      <c r="E133" s="35"/>
      <c r="F133" s="218" t="s">
        <v>302</v>
      </c>
      <c r="G133" s="35"/>
      <c r="H133" s="35"/>
      <c r="I133" s="140"/>
      <c r="J133" s="35"/>
      <c r="K133" s="35"/>
      <c r="L133" s="39"/>
      <c r="M133" s="219"/>
      <c r="N133" s="75"/>
      <c r="O133" s="75"/>
      <c r="P133" s="75"/>
      <c r="Q133" s="75"/>
      <c r="R133" s="75"/>
      <c r="S133" s="75"/>
      <c r="T133" s="76"/>
      <c r="AT133" s="13" t="s">
        <v>164</v>
      </c>
      <c r="AU133" s="13" t="s">
        <v>74</v>
      </c>
    </row>
    <row r="134" s="1" customFormat="1" ht="22.5" customHeight="1">
      <c r="B134" s="34"/>
      <c r="C134" s="205" t="s">
        <v>7</v>
      </c>
      <c r="D134" s="205" t="s">
        <v>157</v>
      </c>
      <c r="E134" s="206" t="s">
        <v>309</v>
      </c>
      <c r="F134" s="207" t="s">
        <v>310</v>
      </c>
      <c r="G134" s="208" t="s">
        <v>160</v>
      </c>
      <c r="H134" s="209">
        <v>4</v>
      </c>
      <c r="I134" s="210"/>
      <c r="J134" s="211">
        <f>ROUND(I134*H134,2)</f>
        <v>0</v>
      </c>
      <c r="K134" s="207" t="s">
        <v>161</v>
      </c>
      <c r="L134" s="39"/>
      <c r="M134" s="212" t="s">
        <v>1</v>
      </c>
      <c r="N134" s="213" t="s">
        <v>38</v>
      </c>
      <c r="O134" s="7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AR134" s="13" t="s">
        <v>162</v>
      </c>
      <c r="AT134" s="13" t="s">
        <v>157</v>
      </c>
      <c r="AU134" s="13" t="s">
        <v>74</v>
      </c>
      <c r="AY134" s="13" t="s">
        <v>156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3" t="s">
        <v>74</v>
      </c>
      <c r="BK134" s="216">
        <f>ROUND(I134*H134,2)</f>
        <v>0</v>
      </c>
      <c r="BL134" s="13" t="s">
        <v>162</v>
      </c>
      <c r="BM134" s="13" t="s">
        <v>611</v>
      </c>
    </row>
    <row r="135" s="1" customFormat="1">
      <c r="B135" s="34"/>
      <c r="C135" s="35"/>
      <c r="D135" s="217" t="s">
        <v>164</v>
      </c>
      <c r="E135" s="35"/>
      <c r="F135" s="218" t="s">
        <v>312</v>
      </c>
      <c r="G135" s="35"/>
      <c r="H135" s="35"/>
      <c r="I135" s="140"/>
      <c r="J135" s="35"/>
      <c r="K135" s="35"/>
      <c r="L135" s="39"/>
      <c r="M135" s="219"/>
      <c r="N135" s="75"/>
      <c r="O135" s="75"/>
      <c r="P135" s="75"/>
      <c r="Q135" s="75"/>
      <c r="R135" s="75"/>
      <c r="S135" s="75"/>
      <c r="T135" s="76"/>
      <c r="AT135" s="13" t="s">
        <v>164</v>
      </c>
      <c r="AU135" s="13" t="s">
        <v>74</v>
      </c>
    </row>
    <row r="136" s="1" customFormat="1" ht="22.5" customHeight="1">
      <c r="B136" s="34"/>
      <c r="C136" s="205" t="s">
        <v>248</v>
      </c>
      <c r="D136" s="205" t="s">
        <v>157</v>
      </c>
      <c r="E136" s="206" t="s">
        <v>319</v>
      </c>
      <c r="F136" s="207" t="s">
        <v>320</v>
      </c>
      <c r="G136" s="208" t="s">
        <v>160</v>
      </c>
      <c r="H136" s="209">
        <v>130</v>
      </c>
      <c r="I136" s="210"/>
      <c r="J136" s="211">
        <f>ROUND(I136*H136,2)</f>
        <v>0</v>
      </c>
      <c r="K136" s="207" t="s">
        <v>161</v>
      </c>
      <c r="L136" s="39"/>
      <c r="M136" s="212" t="s">
        <v>1</v>
      </c>
      <c r="N136" s="213" t="s">
        <v>38</v>
      </c>
      <c r="O136" s="7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AR136" s="13" t="s">
        <v>162</v>
      </c>
      <c r="AT136" s="13" t="s">
        <v>157</v>
      </c>
      <c r="AU136" s="13" t="s">
        <v>74</v>
      </c>
      <c r="AY136" s="13" t="s">
        <v>156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3" t="s">
        <v>74</v>
      </c>
      <c r="BK136" s="216">
        <f>ROUND(I136*H136,2)</f>
        <v>0</v>
      </c>
      <c r="BL136" s="13" t="s">
        <v>162</v>
      </c>
      <c r="BM136" s="13" t="s">
        <v>612</v>
      </c>
    </row>
    <row r="137" s="1" customFormat="1">
      <c r="B137" s="34"/>
      <c r="C137" s="35"/>
      <c r="D137" s="217" t="s">
        <v>164</v>
      </c>
      <c r="E137" s="35"/>
      <c r="F137" s="218" t="s">
        <v>322</v>
      </c>
      <c r="G137" s="35"/>
      <c r="H137" s="35"/>
      <c r="I137" s="140"/>
      <c r="J137" s="35"/>
      <c r="K137" s="35"/>
      <c r="L137" s="39"/>
      <c r="M137" s="219"/>
      <c r="N137" s="75"/>
      <c r="O137" s="75"/>
      <c r="P137" s="75"/>
      <c r="Q137" s="75"/>
      <c r="R137" s="75"/>
      <c r="S137" s="75"/>
      <c r="T137" s="76"/>
      <c r="AT137" s="13" t="s">
        <v>164</v>
      </c>
      <c r="AU137" s="13" t="s">
        <v>74</v>
      </c>
    </row>
    <row r="138" s="1" customFormat="1" ht="22.5" customHeight="1">
      <c r="B138" s="34"/>
      <c r="C138" s="220" t="s">
        <v>252</v>
      </c>
      <c r="D138" s="220" t="s">
        <v>344</v>
      </c>
      <c r="E138" s="221" t="s">
        <v>345</v>
      </c>
      <c r="F138" s="222" t="s">
        <v>346</v>
      </c>
      <c r="G138" s="223" t="s">
        <v>160</v>
      </c>
      <c r="H138" s="224">
        <v>1</v>
      </c>
      <c r="I138" s="225"/>
      <c r="J138" s="226">
        <f>ROUND(I138*H138,2)</f>
        <v>0</v>
      </c>
      <c r="K138" s="222" t="s">
        <v>161</v>
      </c>
      <c r="L138" s="227"/>
      <c r="M138" s="228" t="s">
        <v>1</v>
      </c>
      <c r="N138" s="229" t="s">
        <v>38</v>
      </c>
      <c r="O138" s="7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AR138" s="13" t="s">
        <v>347</v>
      </c>
      <c r="AT138" s="13" t="s">
        <v>344</v>
      </c>
      <c r="AU138" s="13" t="s">
        <v>74</v>
      </c>
      <c r="AY138" s="13" t="s">
        <v>156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3" t="s">
        <v>74</v>
      </c>
      <c r="BK138" s="216">
        <f>ROUND(I138*H138,2)</f>
        <v>0</v>
      </c>
      <c r="BL138" s="13" t="s">
        <v>347</v>
      </c>
      <c r="BM138" s="13" t="s">
        <v>613</v>
      </c>
    </row>
    <row r="139" s="1" customFormat="1">
      <c r="B139" s="34"/>
      <c r="C139" s="35"/>
      <c r="D139" s="217" t="s">
        <v>164</v>
      </c>
      <c r="E139" s="35"/>
      <c r="F139" s="218" t="s">
        <v>346</v>
      </c>
      <c r="G139" s="35"/>
      <c r="H139" s="35"/>
      <c r="I139" s="140"/>
      <c r="J139" s="35"/>
      <c r="K139" s="35"/>
      <c r="L139" s="39"/>
      <c r="M139" s="219"/>
      <c r="N139" s="75"/>
      <c r="O139" s="75"/>
      <c r="P139" s="75"/>
      <c r="Q139" s="75"/>
      <c r="R139" s="75"/>
      <c r="S139" s="75"/>
      <c r="T139" s="76"/>
      <c r="AT139" s="13" t="s">
        <v>164</v>
      </c>
      <c r="AU139" s="13" t="s">
        <v>74</v>
      </c>
    </row>
    <row r="140" s="1" customFormat="1" ht="22.5" customHeight="1">
      <c r="B140" s="34"/>
      <c r="C140" s="220" t="s">
        <v>256</v>
      </c>
      <c r="D140" s="220" t="s">
        <v>344</v>
      </c>
      <c r="E140" s="221" t="s">
        <v>350</v>
      </c>
      <c r="F140" s="222" t="s">
        <v>351</v>
      </c>
      <c r="G140" s="223" t="s">
        <v>168</v>
      </c>
      <c r="H140" s="224">
        <v>3.5</v>
      </c>
      <c r="I140" s="225"/>
      <c r="J140" s="226">
        <f>ROUND(I140*H140,2)</f>
        <v>0</v>
      </c>
      <c r="K140" s="222" t="s">
        <v>161</v>
      </c>
      <c r="L140" s="227"/>
      <c r="M140" s="228" t="s">
        <v>1</v>
      </c>
      <c r="N140" s="229" t="s">
        <v>38</v>
      </c>
      <c r="O140" s="7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AR140" s="13" t="s">
        <v>347</v>
      </c>
      <c r="AT140" s="13" t="s">
        <v>344</v>
      </c>
      <c r="AU140" s="13" t="s">
        <v>74</v>
      </c>
      <c r="AY140" s="13" t="s">
        <v>156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3" t="s">
        <v>74</v>
      </c>
      <c r="BK140" s="216">
        <f>ROUND(I140*H140,2)</f>
        <v>0</v>
      </c>
      <c r="BL140" s="13" t="s">
        <v>347</v>
      </c>
      <c r="BM140" s="13" t="s">
        <v>614</v>
      </c>
    </row>
    <row r="141" s="1" customFormat="1">
      <c r="B141" s="34"/>
      <c r="C141" s="35"/>
      <c r="D141" s="217" t="s">
        <v>164</v>
      </c>
      <c r="E141" s="35"/>
      <c r="F141" s="218" t="s">
        <v>351</v>
      </c>
      <c r="G141" s="35"/>
      <c r="H141" s="35"/>
      <c r="I141" s="140"/>
      <c r="J141" s="35"/>
      <c r="K141" s="35"/>
      <c r="L141" s="39"/>
      <c r="M141" s="219"/>
      <c r="N141" s="75"/>
      <c r="O141" s="75"/>
      <c r="P141" s="75"/>
      <c r="Q141" s="75"/>
      <c r="R141" s="75"/>
      <c r="S141" s="75"/>
      <c r="T141" s="76"/>
      <c r="AT141" s="13" t="s">
        <v>164</v>
      </c>
      <c r="AU141" s="13" t="s">
        <v>74</v>
      </c>
    </row>
    <row r="142" s="1" customFormat="1" ht="22.5" customHeight="1">
      <c r="B142" s="34"/>
      <c r="C142" s="220" t="s">
        <v>260</v>
      </c>
      <c r="D142" s="220" t="s">
        <v>344</v>
      </c>
      <c r="E142" s="221" t="s">
        <v>362</v>
      </c>
      <c r="F142" s="222" t="s">
        <v>363</v>
      </c>
      <c r="G142" s="223" t="s">
        <v>160</v>
      </c>
      <c r="H142" s="224">
        <v>1</v>
      </c>
      <c r="I142" s="225"/>
      <c r="J142" s="226">
        <f>ROUND(I142*H142,2)</f>
        <v>0</v>
      </c>
      <c r="K142" s="222" t="s">
        <v>161</v>
      </c>
      <c r="L142" s="227"/>
      <c r="M142" s="228" t="s">
        <v>1</v>
      </c>
      <c r="N142" s="229" t="s">
        <v>38</v>
      </c>
      <c r="O142" s="7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AR142" s="13" t="s">
        <v>347</v>
      </c>
      <c r="AT142" s="13" t="s">
        <v>344</v>
      </c>
      <c r="AU142" s="13" t="s">
        <v>74</v>
      </c>
      <c r="AY142" s="13" t="s">
        <v>156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3" t="s">
        <v>74</v>
      </c>
      <c r="BK142" s="216">
        <f>ROUND(I142*H142,2)</f>
        <v>0</v>
      </c>
      <c r="BL142" s="13" t="s">
        <v>347</v>
      </c>
      <c r="BM142" s="13" t="s">
        <v>615</v>
      </c>
    </row>
    <row r="143" s="1" customFormat="1">
      <c r="B143" s="34"/>
      <c r="C143" s="35"/>
      <c r="D143" s="217" t="s">
        <v>164</v>
      </c>
      <c r="E143" s="35"/>
      <c r="F143" s="218" t="s">
        <v>363</v>
      </c>
      <c r="G143" s="35"/>
      <c r="H143" s="35"/>
      <c r="I143" s="140"/>
      <c r="J143" s="35"/>
      <c r="K143" s="35"/>
      <c r="L143" s="39"/>
      <c r="M143" s="219"/>
      <c r="N143" s="75"/>
      <c r="O143" s="75"/>
      <c r="P143" s="75"/>
      <c r="Q143" s="75"/>
      <c r="R143" s="75"/>
      <c r="S143" s="75"/>
      <c r="T143" s="76"/>
      <c r="AT143" s="13" t="s">
        <v>164</v>
      </c>
      <c r="AU143" s="13" t="s">
        <v>74</v>
      </c>
    </row>
    <row r="144" s="1" customFormat="1" ht="22.5" customHeight="1">
      <c r="B144" s="34"/>
      <c r="C144" s="220" t="s">
        <v>264</v>
      </c>
      <c r="D144" s="220" t="s">
        <v>344</v>
      </c>
      <c r="E144" s="221" t="s">
        <v>502</v>
      </c>
      <c r="F144" s="222" t="s">
        <v>503</v>
      </c>
      <c r="G144" s="223" t="s">
        <v>197</v>
      </c>
      <c r="H144" s="224">
        <v>125</v>
      </c>
      <c r="I144" s="225"/>
      <c r="J144" s="226">
        <f>ROUND(I144*H144,2)</f>
        <v>0</v>
      </c>
      <c r="K144" s="222" t="s">
        <v>161</v>
      </c>
      <c r="L144" s="227"/>
      <c r="M144" s="228" t="s">
        <v>1</v>
      </c>
      <c r="N144" s="229" t="s">
        <v>38</v>
      </c>
      <c r="O144" s="7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AR144" s="13" t="s">
        <v>347</v>
      </c>
      <c r="AT144" s="13" t="s">
        <v>344</v>
      </c>
      <c r="AU144" s="13" t="s">
        <v>74</v>
      </c>
      <c r="AY144" s="13" t="s">
        <v>156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3" t="s">
        <v>74</v>
      </c>
      <c r="BK144" s="216">
        <f>ROUND(I144*H144,2)</f>
        <v>0</v>
      </c>
      <c r="BL144" s="13" t="s">
        <v>347</v>
      </c>
      <c r="BM144" s="13" t="s">
        <v>616</v>
      </c>
    </row>
    <row r="145" s="1" customFormat="1">
      <c r="B145" s="34"/>
      <c r="C145" s="35"/>
      <c r="D145" s="217" t="s">
        <v>164</v>
      </c>
      <c r="E145" s="35"/>
      <c r="F145" s="218" t="s">
        <v>503</v>
      </c>
      <c r="G145" s="35"/>
      <c r="H145" s="35"/>
      <c r="I145" s="140"/>
      <c r="J145" s="35"/>
      <c r="K145" s="35"/>
      <c r="L145" s="39"/>
      <c r="M145" s="219"/>
      <c r="N145" s="75"/>
      <c r="O145" s="75"/>
      <c r="P145" s="75"/>
      <c r="Q145" s="75"/>
      <c r="R145" s="75"/>
      <c r="S145" s="75"/>
      <c r="T145" s="76"/>
      <c r="AT145" s="13" t="s">
        <v>164</v>
      </c>
      <c r="AU145" s="13" t="s">
        <v>74</v>
      </c>
    </row>
    <row r="146" s="1" customFormat="1" ht="22.5" customHeight="1">
      <c r="B146" s="34"/>
      <c r="C146" s="220" t="s">
        <v>268</v>
      </c>
      <c r="D146" s="220" t="s">
        <v>344</v>
      </c>
      <c r="E146" s="221" t="s">
        <v>505</v>
      </c>
      <c r="F146" s="222" t="s">
        <v>506</v>
      </c>
      <c r="G146" s="223" t="s">
        <v>160</v>
      </c>
      <c r="H146" s="224">
        <v>9</v>
      </c>
      <c r="I146" s="225"/>
      <c r="J146" s="226">
        <f>ROUND(I146*H146,2)</f>
        <v>0</v>
      </c>
      <c r="K146" s="222" t="s">
        <v>161</v>
      </c>
      <c r="L146" s="227"/>
      <c r="M146" s="228" t="s">
        <v>1</v>
      </c>
      <c r="N146" s="229" t="s">
        <v>38</v>
      </c>
      <c r="O146" s="7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AR146" s="13" t="s">
        <v>347</v>
      </c>
      <c r="AT146" s="13" t="s">
        <v>344</v>
      </c>
      <c r="AU146" s="13" t="s">
        <v>74</v>
      </c>
      <c r="AY146" s="13" t="s">
        <v>156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3" t="s">
        <v>74</v>
      </c>
      <c r="BK146" s="216">
        <f>ROUND(I146*H146,2)</f>
        <v>0</v>
      </c>
      <c r="BL146" s="13" t="s">
        <v>347</v>
      </c>
      <c r="BM146" s="13" t="s">
        <v>617</v>
      </c>
    </row>
    <row r="147" s="1" customFormat="1">
      <c r="B147" s="34"/>
      <c r="C147" s="35"/>
      <c r="D147" s="217" t="s">
        <v>164</v>
      </c>
      <c r="E147" s="35"/>
      <c r="F147" s="218" t="s">
        <v>506</v>
      </c>
      <c r="G147" s="35"/>
      <c r="H147" s="35"/>
      <c r="I147" s="140"/>
      <c r="J147" s="35"/>
      <c r="K147" s="35"/>
      <c r="L147" s="39"/>
      <c r="M147" s="219"/>
      <c r="N147" s="75"/>
      <c r="O147" s="75"/>
      <c r="P147" s="75"/>
      <c r="Q147" s="75"/>
      <c r="R147" s="75"/>
      <c r="S147" s="75"/>
      <c r="T147" s="76"/>
      <c r="AT147" s="13" t="s">
        <v>164</v>
      </c>
      <c r="AU147" s="13" t="s">
        <v>74</v>
      </c>
    </row>
    <row r="148" s="1" customFormat="1" ht="22.5" customHeight="1">
      <c r="B148" s="34"/>
      <c r="C148" s="220" t="s">
        <v>272</v>
      </c>
      <c r="D148" s="220" t="s">
        <v>344</v>
      </c>
      <c r="E148" s="221" t="s">
        <v>508</v>
      </c>
      <c r="F148" s="222" t="s">
        <v>509</v>
      </c>
      <c r="G148" s="223" t="s">
        <v>160</v>
      </c>
      <c r="H148" s="224">
        <v>3</v>
      </c>
      <c r="I148" s="225"/>
      <c r="J148" s="226">
        <f>ROUND(I148*H148,2)</f>
        <v>0</v>
      </c>
      <c r="K148" s="222" t="s">
        <v>161</v>
      </c>
      <c r="L148" s="227"/>
      <c r="M148" s="228" t="s">
        <v>1</v>
      </c>
      <c r="N148" s="229" t="s">
        <v>38</v>
      </c>
      <c r="O148" s="75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AR148" s="13" t="s">
        <v>347</v>
      </c>
      <c r="AT148" s="13" t="s">
        <v>344</v>
      </c>
      <c r="AU148" s="13" t="s">
        <v>74</v>
      </c>
      <c r="AY148" s="13" t="s">
        <v>156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3" t="s">
        <v>74</v>
      </c>
      <c r="BK148" s="216">
        <f>ROUND(I148*H148,2)</f>
        <v>0</v>
      </c>
      <c r="BL148" s="13" t="s">
        <v>347</v>
      </c>
      <c r="BM148" s="13" t="s">
        <v>618</v>
      </c>
    </row>
    <row r="149" s="1" customFormat="1">
      <c r="B149" s="34"/>
      <c r="C149" s="35"/>
      <c r="D149" s="217" t="s">
        <v>164</v>
      </c>
      <c r="E149" s="35"/>
      <c r="F149" s="218" t="s">
        <v>509</v>
      </c>
      <c r="G149" s="35"/>
      <c r="H149" s="35"/>
      <c r="I149" s="140"/>
      <c r="J149" s="35"/>
      <c r="K149" s="35"/>
      <c r="L149" s="39"/>
      <c r="M149" s="219"/>
      <c r="N149" s="75"/>
      <c r="O149" s="75"/>
      <c r="P149" s="75"/>
      <c r="Q149" s="75"/>
      <c r="R149" s="75"/>
      <c r="S149" s="75"/>
      <c r="T149" s="76"/>
      <c r="AT149" s="13" t="s">
        <v>164</v>
      </c>
      <c r="AU149" s="13" t="s">
        <v>74</v>
      </c>
    </row>
    <row r="150" s="1" customFormat="1" ht="22.5" customHeight="1">
      <c r="B150" s="34"/>
      <c r="C150" s="220" t="s">
        <v>277</v>
      </c>
      <c r="D150" s="220" t="s">
        <v>344</v>
      </c>
      <c r="E150" s="221" t="s">
        <v>511</v>
      </c>
      <c r="F150" s="222" t="s">
        <v>512</v>
      </c>
      <c r="G150" s="223" t="s">
        <v>160</v>
      </c>
      <c r="H150" s="224">
        <v>3</v>
      </c>
      <c r="I150" s="225"/>
      <c r="J150" s="226">
        <f>ROUND(I150*H150,2)</f>
        <v>0</v>
      </c>
      <c r="K150" s="222" t="s">
        <v>161</v>
      </c>
      <c r="L150" s="227"/>
      <c r="M150" s="228" t="s">
        <v>1</v>
      </c>
      <c r="N150" s="229" t="s">
        <v>38</v>
      </c>
      <c r="O150" s="75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AR150" s="13" t="s">
        <v>347</v>
      </c>
      <c r="AT150" s="13" t="s">
        <v>344</v>
      </c>
      <c r="AU150" s="13" t="s">
        <v>74</v>
      </c>
      <c r="AY150" s="13" t="s">
        <v>156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3" t="s">
        <v>74</v>
      </c>
      <c r="BK150" s="216">
        <f>ROUND(I150*H150,2)</f>
        <v>0</v>
      </c>
      <c r="BL150" s="13" t="s">
        <v>347</v>
      </c>
      <c r="BM150" s="13" t="s">
        <v>619</v>
      </c>
    </row>
    <row r="151" s="1" customFormat="1">
      <c r="B151" s="34"/>
      <c r="C151" s="35"/>
      <c r="D151" s="217" t="s">
        <v>164</v>
      </c>
      <c r="E151" s="35"/>
      <c r="F151" s="218" t="s">
        <v>512</v>
      </c>
      <c r="G151" s="35"/>
      <c r="H151" s="35"/>
      <c r="I151" s="140"/>
      <c r="J151" s="35"/>
      <c r="K151" s="35"/>
      <c r="L151" s="39"/>
      <c r="M151" s="219"/>
      <c r="N151" s="75"/>
      <c r="O151" s="75"/>
      <c r="P151" s="75"/>
      <c r="Q151" s="75"/>
      <c r="R151" s="75"/>
      <c r="S151" s="75"/>
      <c r="T151" s="76"/>
      <c r="AT151" s="13" t="s">
        <v>164</v>
      </c>
      <c r="AU151" s="13" t="s">
        <v>74</v>
      </c>
    </row>
    <row r="152" s="1" customFormat="1" ht="22.5" customHeight="1">
      <c r="B152" s="34"/>
      <c r="C152" s="220" t="s">
        <v>283</v>
      </c>
      <c r="D152" s="220" t="s">
        <v>344</v>
      </c>
      <c r="E152" s="221" t="s">
        <v>517</v>
      </c>
      <c r="F152" s="222" t="s">
        <v>518</v>
      </c>
      <c r="G152" s="223" t="s">
        <v>160</v>
      </c>
      <c r="H152" s="224">
        <v>3</v>
      </c>
      <c r="I152" s="225"/>
      <c r="J152" s="226">
        <f>ROUND(I152*H152,2)</f>
        <v>0</v>
      </c>
      <c r="K152" s="222" t="s">
        <v>161</v>
      </c>
      <c r="L152" s="227"/>
      <c r="M152" s="228" t="s">
        <v>1</v>
      </c>
      <c r="N152" s="229" t="s">
        <v>38</v>
      </c>
      <c r="O152" s="7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AR152" s="13" t="s">
        <v>347</v>
      </c>
      <c r="AT152" s="13" t="s">
        <v>344</v>
      </c>
      <c r="AU152" s="13" t="s">
        <v>74</v>
      </c>
      <c r="AY152" s="13" t="s">
        <v>156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3" t="s">
        <v>74</v>
      </c>
      <c r="BK152" s="216">
        <f>ROUND(I152*H152,2)</f>
        <v>0</v>
      </c>
      <c r="BL152" s="13" t="s">
        <v>347</v>
      </c>
      <c r="BM152" s="13" t="s">
        <v>620</v>
      </c>
    </row>
    <row r="153" s="1" customFormat="1">
      <c r="B153" s="34"/>
      <c r="C153" s="35"/>
      <c r="D153" s="217" t="s">
        <v>164</v>
      </c>
      <c r="E153" s="35"/>
      <c r="F153" s="218" t="s">
        <v>518</v>
      </c>
      <c r="G153" s="35"/>
      <c r="H153" s="35"/>
      <c r="I153" s="140"/>
      <c r="J153" s="35"/>
      <c r="K153" s="35"/>
      <c r="L153" s="39"/>
      <c r="M153" s="219"/>
      <c r="N153" s="75"/>
      <c r="O153" s="75"/>
      <c r="P153" s="75"/>
      <c r="Q153" s="75"/>
      <c r="R153" s="75"/>
      <c r="S153" s="75"/>
      <c r="T153" s="76"/>
      <c r="AT153" s="13" t="s">
        <v>164</v>
      </c>
      <c r="AU153" s="13" t="s">
        <v>74</v>
      </c>
    </row>
    <row r="154" s="1" customFormat="1" ht="22.5" customHeight="1">
      <c r="B154" s="34"/>
      <c r="C154" s="220" t="s">
        <v>288</v>
      </c>
      <c r="D154" s="220" t="s">
        <v>344</v>
      </c>
      <c r="E154" s="221" t="s">
        <v>523</v>
      </c>
      <c r="F154" s="222" t="s">
        <v>524</v>
      </c>
      <c r="G154" s="223" t="s">
        <v>160</v>
      </c>
      <c r="H154" s="224">
        <v>4</v>
      </c>
      <c r="I154" s="225"/>
      <c r="J154" s="226">
        <f>ROUND(I154*H154,2)</f>
        <v>0</v>
      </c>
      <c r="K154" s="222" t="s">
        <v>161</v>
      </c>
      <c r="L154" s="227"/>
      <c r="M154" s="228" t="s">
        <v>1</v>
      </c>
      <c r="N154" s="229" t="s">
        <v>38</v>
      </c>
      <c r="O154" s="7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AR154" s="13" t="s">
        <v>347</v>
      </c>
      <c r="AT154" s="13" t="s">
        <v>344</v>
      </c>
      <c r="AU154" s="13" t="s">
        <v>74</v>
      </c>
      <c r="AY154" s="13" t="s">
        <v>156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3" t="s">
        <v>74</v>
      </c>
      <c r="BK154" s="216">
        <f>ROUND(I154*H154,2)</f>
        <v>0</v>
      </c>
      <c r="BL154" s="13" t="s">
        <v>347</v>
      </c>
      <c r="BM154" s="13" t="s">
        <v>621</v>
      </c>
    </row>
    <row r="155" s="1" customFormat="1">
      <c r="B155" s="34"/>
      <c r="C155" s="35"/>
      <c r="D155" s="217" t="s">
        <v>164</v>
      </c>
      <c r="E155" s="35"/>
      <c r="F155" s="218" t="s">
        <v>524</v>
      </c>
      <c r="G155" s="35"/>
      <c r="H155" s="35"/>
      <c r="I155" s="140"/>
      <c r="J155" s="35"/>
      <c r="K155" s="35"/>
      <c r="L155" s="39"/>
      <c r="M155" s="219"/>
      <c r="N155" s="75"/>
      <c r="O155" s="75"/>
      <c r="P155" s="75"/>
      <c r="Q155" s="75"/>
      <c r="R155" s="75"/>
      <c r="S155" s="75"/>
      <c r="T155" s="76"/>
      <c r="AT155" s="13" t="s">
        <v>164</v>
      </c>
      <c r="AU155" s="13" t="s">
        <v>74</v>
      </c>
    </row>
    <row r="156" s="1" customFormat="1" ht="22.5" customHeight="1">
      <c r="B156" s="34"/>
      <c r="C156" s="220" t="s">
        <v>293</v>
      </c>
      <c r="D156" s="220" t="s">
        <v>344</v>
      </c>
      <c r="E156" s="221" t="s">
        <v>378</v>
      </c>
      <c r="F156" s="222" t="s">
        <v>379</v>
      </c>
      <c r="G156" s="223" t="s">
        <v>160</v>
      </c>
      <c r="H156" s="224">
        <v>130</v>
      </c>
      <c r="I156" s="225"/>
      <c r="J156" s="226">
        <f>ROUND(I156*H156,2)</f>
        <v>0</v>
      </c>
      <c r="K156" s="222" t="s">
        <v>161</v>
      </c>
      <c r="L156" s="227"/>
      <c r="M156" s="228" t="s">
        <v>1</v>
      </c>
      <c r="N156" s="229" t="s">
        <v>38</v>
      </c>
      <c r="O156" s="75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AR156" s="13" t="s">
        <v>347</v>
      </c>
      <c r="AT156" s="13" t="s">
        <v>344</v>
      </c>
      <c r="AU156" s="13" t="s">
        <v>74</v>
      </c>
      <c r="AY156" s="13" t="s">
        <v>156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3" t="s">
        <v>74</v>
      </c>
      <c r="BK156" s="216">
        <f>ROUND(I156*H156,2)</f>
        <v>0</v>
      </c>
      <c r="BL156" s="13" t="s">
        <v>347</v>
      </c>
      <c r="BM156" s="13" t="s">
        <v>622</v>
      </c>
    </row>
    <row r="157" s="1" customFormat="1">
      <c r="B157" s="34"/>
      <c r="C157" s="35"/>
      <c r="D157" s="217" t="s">
        <v>164</v>
      </c>
      <c r="E157" s="35"/>
      <c r="F157" s="218" t="s">
        <v>379</v>
      </c>
      <c r="G157" s="35"/>
      <c r="H157" s="35"/>
      <c r="I157" s="140"/>
      <c r="J157" s="35"/>
      <c r="K157" s="35"/>
      <c r="L157" s="39"/>
      <c r="M157" s="219"/>
      <c r="N157" s="75"/>
      <c r="O157" s="75"/>
      <c r="P157" s="75"/>
      <c r="Q157" s="75"/>
      <c r="R157" s="75"/>
      <c r="S157" s="75"/>
      <c r="T157" s="76"/>
      <c r="AT157" s="13" t="s">
        <v>164</v>
      </c>
      <c r="AU157" s="13" t="s">
        <v>74</v>
      </c>
    </row>
    <row r="158" s="1" customFormat="1" ht="22.5" customHeight="1">
      <c r="B158" s="34"/>
      <c r="C158" s="220" t="s">
        <v>298</v>
      </c>
      <c r="D158" s="220" t="s">
        <v>344</v>
      </c>
      <c r="E158" s="221" t="s">
        <v>623</v>
      </c>
      <c r="F158" s="222" t="s">
        <v>624</v>
      </c>
      <c r="G158" s="223" t="s">
        <v>160</v>
      </c>
      <c r="H158" s="224">
        <v>1</v>
      </c>
      <c r="I158" s="225"/>
      <c r="J158" s="226">
        <f>ROUND(I158*H158,2)</f>
        <v>0</v>
      </c>
      <c r="K158" s="222" t="s">
        <v>161</v>
      </c>
      <c r="L158" s="227"/>
      <c r="M158" s="228" t="s">
        <v>1</v>
      </c>
      <c r="N158" s="229" t="s">
        <v>38</v>
      </c>
      <c r="O158" s="75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AR158" s="13" t="s">
        <v>347</v>
      </c>
      <c r="AT158" s="13" t="s">
        <v>344</v>
      </c>
      <c r="AU158" s="13" t="s">
        <v>74</v>
      </c>
      <c r="AY158" s="13" t="s">
        <v>156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3" t="s">
        <v>74</v>
      </c>
      <c r="BK158" s="216">
        <f>ROUND(I158*H158,2)</f>
        <v>0</v>
      </c>
      <c r="BL158" s="13" t="s">
        <v>347</v>
      </c>
      <c r="BM158" s="13" t="s">
        <v>625</v>
      </c>
    </row>
    <row r="159" s="1" customFormat="1">
      <c r="B159" s="34"/>
      <c r="C159" s="35"/>
      <c r="D159" s="217" t="s">
        <v>164</v>
      </c>
      <c r="E159" s="35"/>
      <c r="F159" s="218" t="s">
        <v>624</v>
      </c>
      <c r="G159" s="35"/>
      <c r="H159" s="35"/>
      <c r="I159" s="140"/>
      <c r="J159" s="35"/>
      <c r="K159" s="35"/>
      <c r="L159" s="39"/>
      <c r="M159" s="219"/>
      <c r="N159" s="75"/>
      <c r="O159" s="75"/>
      <c r="P159" s="75"/>
      <c r="Q159" s="75"/>
      <c r="R159" s="75"/>
      <c r="S159" s="75"/>
      <c r="T159" s="76"/>
      <c r="AT159" s="13" t="s">
        <v>164</v>
      </c>
      <c r="AU159" s="13" t="s">
        <v>74</v>
      </c>
    </row>
    <row r="160" s="1" customFormat="1" ht="22.5" customHeight="1">
      <c r="B160" s="34"/>
      <c r="C160" s="220" t="s">
        <v>303</v>
      </c>
      <c r="D160" s="220" t="s">
        <v>344</v>
      </c>
      <c r="E160" s="221" t="s">
        <v>402</v>
      </c>
      <c r="F160" s="222" t="s">
        <v>403</v>
      </c>
      <c r="G160" s="223" t="s">
        <v>160</v>
      </c>
      <c r="H160" s="224">
        <v>2</v>
      </c>
      <c r="I160" s="225"/>
      <c r="J160" s="226">
        <f>ROUND(I160*H160,2)</f>
        <v>0</v>
      </c>
      <c r="K160" s="222" t="s">
        <v>161</v>
      </c>
      <c r="L160" s="227"/>
      <c r="M160" s="228" t="s">
        <v>1</v>
      </c>
      <c r="N160" s="229" t="s">
        <v>38</v>
      </c>
      <c r="O160" s="75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AR160" s="13" t="s">
        <v>347</v>
      </c>
      <c r="AT160" s="13" t="s">
        <v>344</v>
      </c>
      <c r="AU160" s="13" t="s">
        <v>74</v>
      </c>
      <c r="AY160" s="13" t="s">
        <v>156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3" t="s">
        <v>74</v>
      </c>
      <c r="BK160" s="216">
        <f>ROUND(I160*H160,2)</f>
        <v>0</v>
      </c>
      <c r="BL160" s="13" t="s">
        <v>347</v>
      </c>
      <c r="BM160" s="13" t="s">
        <v>626</v>
      </c>
    </row>
    <row r="161" s="1" customFormat="1">
      <c r="B161" s="34"/>
      <c r="C161" s="35"/>
      <c r="D161" s="217" t="s">
        <v>164</v>
      </c>
      <c r="E161" s="35"/>
      <c r="F161" s="218" t="s">
        <v>403</v>
      </c>
      <c r="G161" s="35"/>
      <c r="H161" s="35"/>
      <c r="I161" s="140"/>
      <c r="J161" s="35"/>
      <c r="K161" s="35"/>
      <c r="L161" s="39"/>
      <c r="M161" s="219"/>
      <c r="N161" s="75"/>
      <c r="O161" s="75"/>
      <c r="P161" s="75"/>
      <c r="Q161" s="75"/>
      <c r="R161" s="75"/>
      <c r="S161" s="75"/>
      <c r="T161" s="76"/>
      <c r="AT161" s="13" t="s">
        <v>164</v>
      </c>
      <c r="AU161" s="13" t="s">
        <v>74</v>
      </c>
    </row>
    <row r="162" s="1" customFormat="1" ht="22.5" customHeight="1">
      <c r="B162" s="34"/>
      <c r="C162" s="220" t="s">
        <v>308</v>
      </c>
      <c r="D162" s="220" t="s">
        <v>344</v>
      </c>
      <c r="E162" s="221" t="s">
        <v>410</v>
      </c>
      <c r="F162" s="222" t="s">
        <v>411</v>
      </c>
      <c r="G162" s="223" t="s">
        <v>160</v>
      </c>
      <c r="H162" s="224">
        <v>2</v>
      </c>
      <c r="I162" s="225"/>
      <c r="J162" s="226">
        <f>ROUND(I162*H162,2)</f>
        <v>0</v>
      </c>
      <c r="K162" s="222" t="s">
        <v>161</v>
      </c>
      <c r="L162" s="227"/>
      <c r="M162" s="228" t="s">
        <v>1</v>
      </c>
      <c r="N162" s="229" t="s">
        <v>38</v>
      </c>
      <c r="O162" s="75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AR162" s="13" t="s">
        <v>347</v>
      </c>
      <c r="AT162" s="13" t="s">
        <v>344</v>
      </c>
      <c r="AU162" s="13" t="s">
        <v>74</v>
      </c>
      <c r="AY162" s="13" t="s">
        <v>156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3" t="s">
        <v>74</v>
      </c>
      <c r="BK162" s="216">
        <f>ROUND(I162*H162,2)</f>
        <v>0</v>
      </c>
      <c r="BL162" s="13" t="s">
        <v>347</v>
      </c>
      <c r="BM162" s="13" t="s">
        <v>627</v>
      </c>
    </row>
    <row r="163" s="1" customFormat="1">
      <c r="B163" s="34"/>
      <c r="C163" s="35"/>
      <c r="D163" s="217" t="s">
        <v>164</v>
      </c>
      <c r="E163" s="35"/>
      <c r="F163" s="218" t="s">
        <v>411</v>
      </c>
      <c r="G163" s="35"/>
      <c r="H163" s="35"/>
      <c r="I163" s="140"/>
      <c r="J163" s="35"/>
      <c r="K163" s="35"/>
      <c r="L163" s="39"/>
      <c r="M163" s="219"/>
      <c r="N163" s="75"/>
      <c r="O163" s="75"/>
      <c r="P163" s="75"/>
      <c r="Q163" s="75"/>
      <c r="R163" s="75"/>
      <c r="S163" s="75"/>
      <c r="T163" s="76"/>
      <c r="AT163" s="13" t="s">
        <v>164</v>
      </c>
      <c r="AU163" s="13" t="s">
        <v>74</v>
      </c>
    </row>
    <row r="164" s="1" customFormat="1" ht="22.5" customHeight="1">
      <c r="B164" s="34"/>
      <c r="C164" s="220" t="s">
        <v>313</v>
      </c>
      <c r="D164" s="220" t="s">
        <v>344</v>
      </c>
      <c r="E164" s="221" t="s">
        <v>418</v>
      </c>
      <c r="F164" s="222" t="s">
        <v>419</v>
      </c>
      <c r="G164" s="223" t="s">
        <v>160</v>
      </c>
      <c r="H164" s="224">
        <v>2</v>
      </c>
      <c r="I164" s="225"/>
      <c r="J164" s="226">
        <f>ROUND(I164*H164,2)</f>
        <v>0</v>
      </c>
      <c r="K164" s="222" t="s">
        <v>161</v>
      </c>
      <c r="L164" s="227"/>
      <c r="M164" s="228" t="s">
        <v>1</v>
      </c>
      <c r="N164" s="229" t="s">
        <v>38</v>
      </c>
      <c r="O164" s="75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AR164" s="13" t="s">
        <v>347</v>
      </c>
      <c r="AT164" s="13" t="s">
        <v>344</v>
      </c>
      <c r="AU164" s="13" t="s">
        <v>74</v>
      </c>
      <c r="AY164" s="13" t="s">
        <v>156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3" t="s">
        <v>74</v>
      </c>
      <c r="BK164" s="216">
        <f>ROUND(I164*H164,2)</f>
        <v>0</v>
      </c>
      <c r="BL164" s="13" t="s">
        <v>347</v>
      </c>
      <c r="BM164" s="13" t="s">
        <v>628</v>
      </c>
    </row>
    <row r="165" s="1" customFormat="1">
      <c r="B165" s="34"/>
      <c r="C165" s="35"/>
      <c r="D165" s="217" t="s">
        <v>164</v>
      </c>
      <c r="E165" s="35"/>
      <c r="F165" s="218" t="s">
        <v>419</v>
      </c>
      <c r="G165" s="35"/>
      <c r="H165" s="35"/>
      <c r="I165" s="140"/>
      <c r="J165" s="35"/>
      <c r="K165" s="35"/>
      <c r="L165" s="39"/>
      <c r="M165" s="219"/>
      <c r="N165" s="75"/>
      <c r="O165" s="75"/>
      <c r="P165" s="75"/>
      <c r="Q165" s="75"/>
      <c r="R165" s="75"/>
      <c r="S165" s="75"/>
      <c r="T165" s="76"/>
      <c r="AT165" s="13" t="s">
        <v>164</v>
      </c>
      <c r="AU165" s="13" t="s">
        <v>74</v>
      </c>
    </row>
    <row r="166" s="1" customFormat="1" ht="22.5" customHeight="1">
      <c r="B166" s="34"/>
      <c r="C166" s="205" t="s">
        <v>318</v>
      </c>
      <c r="D166" s="205" t="s">
        <v>157</v>
      </c>
      <c r="E166" s="206" t="s">
        <v>442</v>
      </c>
      <c r="F166" s="207" t="s">
        <v>443</v>
      </c>
      <c r="G166" s="208" t="s">
        <v>160</v>
      </c>
      <c r="H166" s="209">
        <v>1</v>
      </c>
      <c r="I166" s="210"/>
      <c r="J166" s="211">
        <f>ROUND(I166*H166,2)</f>
        <v>0</v>
      </c>
      <c r="K166" s="207" t="s">
        <v>161</v>
      </c>
      <c r="L166" s="39"/>
      <c r="M166" s="212" t="s">
        <v>1</v>
      </c>
      <c r="N166" s="213" t="s">
        <v>38</v>
      </c>
      <c r="O166" s="75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AR166" s="13" t="s">
        <v>162</v>
      </c>
      <c r="AT166" s="13" t="s">
        <v>157</v>
      </c>
      <c r="AU166" s="13" t="s">
        <v>74</v>
      </c>
      <c r="AY166" s="13" t="s">
        <v>156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3" t="s">
        <v>74</v>
      </c>
      <c r="BK166" s="216">
        <f>ROUND(I166*H166,2)</f>
        <v>0</v>
      </c>
      <c r="BL166" s="13" t="s">
        <v>162</v>
      </c>
      <c r="BM166" s="13" t="s">
        <v>629</v>
      </c>
    </row>
    <row r="167" s="1" customFormat="1">
      <c r="B167" s="34"/>
      <c r="C167" s="35"/>
      <c r="D167" s="217" t="s">
        <v>164</v>
      </c>
      <c r="E167" s="35"/>
      <c r="F167" s="218" t="s">
        <v>445</v>
      </c>
      <c r="G167" s="35"/>
      <c r="H167" s="35"/>
      <c r="I167" s="140"/>
      <c r="J167" s="35"/>
      <c r="K167" s="35"/>
      <c r="L167" s="39"/>
      <c r="M167" s="219"/>
      <c r="N167" s="75"/>
      <c r="O167" s="75"/>
      <c r="P167" s="75"/>
      <c r="Q167" s="75"/>
      <c r="R167" s="75"/>
      <c r="S167" s="75"/>
      <c r="T167" s="76"/>
      <c r="AT167" s="13" t="s">
        <v>164</v>
      </c>
      <c r="AU167" s="13" t="s">
        <v>74</v>
      </c>
    </row>
    <row r="168" s="1" customFormat="1" ht="22.5" customHeight="1">
      <c r="B168" s="34"/>
      <c r="C168" s="220" t="s">
        <v>323</v>
      </c>
      <c r="D168" s="220" t="s">
        <v>344</v>
      </c>
      <c r="E168" s="221" t="s">
        <v>529</v>
      </c>
      <c r="F168" s="222" t="s">
        <v>530</v>
      </c>
      <c r="G168" s="223" t="s">
        <v>160</v>
      </c>
      <c r="H168" s="224">
        <v>130</v>
      </c>
      <c r="I168" s="225"/>
      <c r="J168" s="226">
        <f>ROUND(I168*H168,2)</f>
        <v>0</v>
      </c>
      <c r="K168" s="222" t="s">
        <v>161</v>
      </c>
      <c r="L168" s="227"/>
      <c r="M168" s="228" t="s">
        <v>1</v>
      </c>
      <c r="N168" s="229" t="s">
        <v>38</v>
      </c>
      <c r="O168" s="75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AR168" s="13" t="s">
        <v>162</v>
      </c>
      <c r="AT168" s="13" t="s">
        <v>344</v>
      </c>
      <c r="AU168" s="13" t="s">
        <v>74</v>
      </c>
      <c r="AY168" s="13" t="s">
        <v>156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3" t="s">
        <v>74</v>
      </c>
      <c r="BK168" s="216">
        <f>ROUND(I168*H168,2)</f>
        <v>0</v>
      </c>
      <c r="BL168" s="13" t="s">
        <v>162</v>
      </c>
      <c r="BM168" s="13" t="s">
        <v>630</v>
      </c>
    </row>
    <row r="169" s="1" customFormat="1">
      <c r="B169" s="34"/>
      <c r="C169" s="35"/>
      <c r="D169" s="217" t="s">
        <v>164</v>
      </c>
      <c r="E169" s="35"/>
      <c r="F169" s="218" t="s">
        <v>530</v>
      </c>
      <c r="G169" s="35"/>
      <c r="H169" s="35"/>
      <c r="I169" s="140"/>
      <c r="J169" s="35"/>
      <c r="K169" s="35"/>
      <c r="L169" s="39"/>
      <c r="M169" s="219"/>
      <c r="N169" s="75"/>
      <c r="O169" s="75"/>
      <c r="P169" s="75"/>
      <c r="Q169" s="75"/>
      <c r="R169" s="75"/>
      <c r="S169" s="75"/>
      <c r="T169" s="76"/>
      <c r="AT169" s="13" t="s">
        <v>164</v>
      </c>
      <c r="AU169" s="13" t="s">
        <v>74</v>
      </c>
    </row>
    <row r="170" s="1" customFormat="1">
      <c r="B170" s="34"/>
      <c r="C170" s="35"/>
      <c r="D170" s="217" t="s">
        <v>532</v>
      </c>
      <c r="E170" s="35"/>
      <c r="F170" s="241" t="s">
        <v>533</v>
      </c>
      <c r="G170" s="35"/>
      <c r="H170" s="35"/>
      <c r="I170" s="140"/>
      <c r="J170" s="35"/>
      <c r="K170" s="35"/>
      <c r="L170" s="39"/>
      <c r="M170" s="219"/>
      <c r="N170" s="75"/>
      <c r="O170" s="75"/>
      <c r="P170" s="75"/>
      <c r="Q170" s="75"/>
      <c r="R170" s="75"/>
      <c r="S170" s="75"/>
      <c r="T170" s="76"/>
      <c r="AT170" s="13" t="s">
        <v>532</v>
      </c>
      <c r="AU170" s="13" t="s">
        <v>74</v>
      </c>
    </row>
    <row r="171" s="1" customFormat="1" ht="22.5" customHeight="1">
      <c r="B171" s="34"/>
      <c r="C171" s="205" t="s">
        <v>328</v>
      </c>
      <c r="D171" s="205" t="s">
        <v>157</v>
      </c>
      <c r="E171" s="206" t="s">
        <v>447</v>
      </c>
      <c r="F171" s="207" t="s">
        <v>448</v>
      </c>
      <c r="G171" s="208" t="s">
        <v>160</v>
      </c>
      <c r="H171" s="209">
        <v>3</v>
      </c>
      <c r="I171" s="210"/>
      <c r="J171" s="211">
        <f>ROUND(I171*H171,2)</f>
        <v>0</v>
      </c>
      <c r="K171" s="207" t="s">
        <v>161</v>
      </c>
      <c r="L171" s="39"/>
      <c r="M171" s="212" t="s">
        <v>1</v>
      </c>
      <c r="N171" s="213" t="s">
        <v>38</v>
      </c>
      <c r="O171" s="75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AR171" s="13" t="s">
        <v>162</v>
      </c>
      <c r="AT171" s="13" t="s">
        <v>157</v>
      </c>
      <c r="AU171" s="13" t="s">
        <v>74</v>
      </c>
      <c r="AY171" s="13" t="s">
        <v>156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3" t="s">
        <v>74</v>
      </c>
      <c r="BK171" s="216">
        <f>ROUND(I171*H171,2)</f>
        <v>0</v>
      </c>
      <c r="BL171" s="13" t="s">
        <v>162</v>
      </c>
      <c r="BM171" s="13" t="s">
        <v>631</v>
      </c>
    </row>
    <row r="172" s="1" customFormat="1">
      <c r="B172" s="34"/>
      <c r="C172" s="35"/>
      <c r="D172" s="217" t="s">
        <v>164</v>
      </c>
      <c r="E172" s="35"/>
      <c r="F172" s="218" t="s">
        <v>448</v>
      </c>
      <c r="G172" s="35"/>
      <c r="H172" s="35"/>
      <c r="I172" s="140"/>
      <c r="J172" s="35"/>
      <c r="K172" s="35"/>
      <c r="L172" s="39"/>
      <c r="M172" s="230"/>
      <c r="N172" s="231"/>
      <c r="O172" s="231"/>
      <c r="P172" s="231"/>
      <c r="Q172" s="231"/>
      <c r="R172" s="231"/>
      <c r="S172" s="231"/>
      <c r="T172" s="232"/>
      <c r="AT172" s="13" t="s">
        <v>164</v>
      </c>
      <c r="AU172" s="13" t="s">
        <v>74</v>
      </c>
    </row>
    <row r="173" s="1" customFormat="1" ht="6.96" customHeight="1">
      <c r="B173" s="53"/>
      <c r="C173" s="54"/>
      <c r="D173" s="54"/>
      <c r="E173" s="54"/>
      <c r="F173" s="54"/>
      <c r="G173" s="54"/>
      <c r="H173" s="54"/>
      <c r="I173" s="164"/>
      <c r="J173" s="54"/>
      <c r="K173" s="54"/>
      <c r="L173" s="39"/>
    </row>
  </sheetData>
  <sheetProtection sheet="1" autoFilter="0" formatColumns="0" formatRows="0" objects="1" scenarios="1" spinCount="100000" saltValue="qsSEObZiFSRfuROZZQE5GyutRmH7p7Lh5deSEehb8pBdHS/Yl5gzQUOdr2QM75tCadaIg9NurmzR39Atc85X/Q==" hashValue="2JCBu6FTtRnwpHH3LNX+CzPqc9usfeVVJLjWJWCYZtSI9h/B++Q4wCGvsp6zUiv+v7OIfYeRQpVdJlFAYgqgkA==" algorithmName="SHA-512" password="CC35"/>
  <autoFilter ref="C91:K172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8:H78"/>
    <mergeCell ref="E82:H82"/>
    <mergeCell ref="E80:H80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3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109</v>
      </c>
    </row>
    <row r="3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6"/>
      <c r="AT3" s="13" t="s">
        <v>76</v>
      </c>
    </row>
    <row r="4" ht="24.96" customHeight="1">
      <c r="B4" s="16"/>
      <c r="D4" s="137" t="s">
        <v>127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38" t="s">
        <v>16</v>
      </c>
      <c r="L6" s="16"/>
    </row>
    <row r="7" ht="16.5" customHeight="1">
      <c r="B7" s="16"/>
      <c r="E7" s="139" t="str">
        <f>'Rekapitulace stavby'!K6</f>
        <v>Oprava TV v úseku Obrnice-Žatec</v>
      </c>
      <c r="F7" s="138"/>
      <c r="G7" s="138"/>
      <c r="H7" s="138"/>
      <c r="L7" s="16"/>
    </row>
    <row r="8">
      <c r="B8" s="16"/>
      <c r="D8" s="138" t="s">
        <v>128</v>
      </c>
      <c r="L8" s="16"/>
    </row>
    <row r="9" ht="16.5" customHeight="1">
      <c r="B9" s="16"/>
      <c r="E9" s="139" t="s">
        <v>129</v>
      </c>
      <c r="L9" s="16"/>
    </row>
    <row r="10" ht="12" customHeight="1">
      <c r="B10" s="16"/>
      <c r="D10" s="138" t="s">
        <v>130</v>
      </c>
      <c r="L10" s="16"/>
    </row>
    <row r="11" s="1" customFormat="1" ht="16.5" customHeight="1">
      <c r="B11" s="39"/>
      <c r="E11" s="138" t="s">
        <v>584</v>
      </c>
      <c r="F11" s="1"/>
      <c r="G11" s="1"/>
      <c r="H11" s="1"/>
      <c r="I11" s="140"/>
      <c r="L11" s="39"/>
    </row>
    <row r="12" s="1" customFormat="1" ht="12" customHeight="1">
      <c r="B12" s="39"/>
      <c r="D12" s="138" t="s">
        <v>132</v>
      </c>
      <c r="I12" s="140"/>
      <c r="L12" s="39"/>
    </row>
    <row r="13" s="1" customFormat="1" ht="36.96" customHeight="1">
      <c r="B13" s="39"/>
      <c r="E13" s="141" t="s">
        <v>632</v>
      </c>
      <c r="F13" s="1"/>
      <c r="G13" s="1"/>
      <c r="H13" s="1"/>
      <c r="I13" s="140"/>
      <c r="L13" s="39"/>
    </row>
    <row r="14" s="1" customFormat="1">
      <c r="B14" s="39"/>
      <c r="I14" s="140"/>
      <c r="L14" s="39"/>
    </row>
    <row r="15" s="1" customFormat="1" ht="12" customHeight="1">
      <c r="B15" s="39"/>
      <c r="D15" s="138" t="s">
        <v>18</v>
      </c>
      <c r="F15" s="13" t="s">
        <v>1</v>
      </c>
      <c r="I15" s="142" t="s">
        <v>19</v>
      </c>
      <c r="J15" s="13" t="s">
        <v>1</v>
      </c>
      <c r="L15" s="39"/>
    </row>
    <row r="16" s="1" customFormat="1" ht="12" customHeight="1">
      <c r="B16" s="39"/>
      <c r="D16" s="138" t="s">
        <v>20</v>
      </c>
      <c r="F16" s="13" t="s">
        <v>21</v>
      </c>
      <c r="I16" s="142" t="s">
        <v>22</v>
      </c>
      <c r="J16" s="143" t="str">
        <f>'Rekapitulace stavby'!AN8</f>
        <v>11. 3. 2019</v>
      </c>
      <c r="L16" s="39"/>
    </row>
    <row r="17" s="1" customFormat="1" ht="10.8" customHeight="1">
      <c r="B17" s="39"/>
      <c r="I17" s="140"/>
      <c r="L17" s="39"/>
    </row>
    <row r="18" s="1" customFormat="1" ht="12" customHeight="1">
      <c r="B18" s="39"/>
      <c r="D18" s="138" t="s">
        <v>24</v>
      </c>
      <c r="I18" s="142" t="s">
        <v>25</v>
      </c>
      <c r="J18" s="13" t="str">
        <f>IF('Rekapitulace stavby'!AN10="","",'Rekapitulace stavby'!AN10)</f>
        <v/>
      </c>
      <c r="L18" s="39"/>
    </row>
    <row r="19" s="1" customFormat="1" ht="18" customHeight="1">
      <c r="B19" s="39"/>
      <c r="E19" s="13" t="str">
        <f>IF('Rekapitulace stavby'!E11="","",'Rekapitulace stavby'!E11)</f>
        <v xml:space="preserve"> </v>
      </c>
      <c r="I19" s="142" t="s">
        <v>26</v>
      </c>
      <c r="J19" s="13" t="str">
        <f>IF('Rekapitulace stavby'!AN11="","",'Rekapitulace stavby'!AN11)</f>
        <v/>
      </c>
      <c r="L19" s="39"/>
    </row>
    <row r="20" s="1" customFormat="1" ht="6.96" customHeight="1">
      <c r="B20" s="39"/>
      <c r="I20" s="140"/>
      <c r="L20" s="39"/>
    </row>
    <row r="21" s="1" customFormat="1" ht="12" customHeight="1">
      <c r="B21" s="39"/>
      <c r="D21" s="138" t="s">
        <v>27</v>
      </c>
      <c r="I21" s="142" t="s">
        <v>25</v>
      </c>
      <c r="J21" s="29" t="str">
        <f>'Rekapitulace stavby'!AN13</f>
        <v>Vyplň údaj</v>
      </c>
      <c r="L21" s="39"/>
    </row>
    <row r="22" s="1" customFormat="1" ht="18" customHeight="1">
      <c r="B22" s="39"/>
      <c r="E22" s="29" t="str">
        <f>'Rekapitulace stavby'!E14</f>
        <v>Vyplň údaj</v>
      </c>
      <c r="F22" s="13"/>
      <c r="G22" s="13"/>
      <c r="H22" s="13"/>
      <c r="I22" s="142" t="s">
        <v>26</v>
      </c>
      <c r="J22" s="29" t="str">
        <f>'Rekapitulace stavby'!AN14</f>
        <v>Vyplň údaj</v>
      </c>
      <c r="L22" s="39"/>
    </row>
    <row r="23" s="1" customFormat="1" ht="6.96" customHeight="1">
      <c r="B23" s="39"/>
      <c r="I23" s="140"/>
      <c r="L23" s="39"/>
    </row>
    <row r="24" s="1" customFormat="1" ht="12" customHeight="1">
      <c r="B24" s="39"/>
      <c r="D24" s="138" t="s">
        <v>29</v>
      </c>
      <c r="I24" s="142" t="s">
        <v>25</v>
      </c>
      <c r="J24" s="13" t="str">
        <f>IF('Rekapitulace stavby'!AN16="","",'Rekapitulace stavby'!AN16)</f>
        <v/>
      </c>
      <c r="L24" s="39"/>
    </row>
    <row r="25" s="1" customFormat="1" ht="18" customHeight="1">
      <c r="B25" s="39"/>
      <c r="E25" s="13" t="str">
        <f>IF('Rekapitulace stavby'!E17="","",'Rekapitulace stavby'!E17)</f>
        <v xml:space="preserve"> </v>
      </c>
      <c r="I25" s="142" t="s">
        <v>26</v>
      </c>
      <c r="J25" s="13" t="str">
        <f>IF('Rekapitulace stavby'!AN17="","",'Rekapitulace stavby'!AN17)</f>
        <v/>
      </c>
      <c r="L25" s="39"/>
    </row>
    <row r="26" s="1" customFormat="1" ht="6.96" customHeight="1">
      <c r="B26" s="39"/>
      <c r="I26" s="140"/>
      <c r="L26" s="39"/>
    </row>
    <row r="27" s="1" customFormat="1" ht="12" customHeight="1">
      <c r="B27" s="39"/>
      <c r="D27" s="138" t="s">
        <v>31</v>
      </c>
      <c r="I27" s="142" t="s">
        <v>25</v>
      </c>
      <c r="J27" s="13" t="str">
        <f>IF('Rekapitulace stavby'!AN19="","",'Rekapitulace stavby'!AN19)</f>
        <v/>
      </c>
      <c r="L27" s="39"/>
    </row>
    <row r="28" s="1" customFormat="1" ht="18" customHeight="1">
      <c r="B28" s="39"/>
      <c r="E28" s="13" t="str">
        <f>IF('Rekapitulace stavby'!E20="","",'Rekapitulace stavby'!E20)</f>
        <v xml:space="preserve"> </v>
      </c>
      <c r="I28" s="142" t="s">
        <v>26</v>
      </c>
      <c r="J28" s="13" t="str">
        <f>IF('Rekapitulace stavby'!AN20="","",'Rekapitulace stavby'!AN20)</f>
        <v/>
      </c>
      <c r="L28" s="39"/>
    </row>
    <row r="29" s="1" customFormat="1" ht="6.96" customHeight="1">
      <c r="B29" s="39"/>
      <c r="I29" s="140"/>
      <c r="L29" s="39"/>
    </row>
    <row r="30" s="1" customFormat="1" ht="12" customHeight="1">
      <c r="B30" s="39"/>
      <c r="D30" s="138" t="s">
        <v>32</v>
      </c>
      <c r="I30" s="140"/>
      <c r="L30" s="39"/>
    </row>
    <row r="31" s="7" customFormat="1" ht="16.5" customHeight="1">
      <c r="B31" s="144"/>
      <c r="E31" s="145" t="s">
        <v>1</v>
      </c>
      <c r="F31" s="145"/>
      <c r="G31" s="145"/>
      <c r="H31" s="145"/>
      <c r="I31" s="146"/>
      <c r="L31" s="144"/>
    </row>
    <row r="32" s="1" customFormat="1" ht="6.96" customHeight="1">
      <c r="B32" s="39"/>
      <c r="I32" s="140"/>
      <c r="L32" s="39"/>
    </row>
    <row r="33" s="1" customFormat="1" ht="6.96" customHeight="1">
      <c r="B33" s="39"/>
      <c r="D33" s="67"/>
      <c r="E33" s="67"/>
      <c r="F33" s="67"/>
      <c r="G33" s="67"/>
      <c r="H33" s="67"/>
      <c r="I33" s="147"/>
      <c r="J33" s="67"/>
      <c r="K33" s="67"/>
      <c r="L33" s="39"/>
    </row>
    <row r="34" s="1" customFormat="1" ht="25.44" customHeight="1">
      <c r="B34" s="39"/>
      <c r="D34" s="148" t="s">
        <v>33</v>
      </c>
      <c r="I34" s="140"/>
      <c r="J34" s="149">
        <f>ROUND(J94, 2)</f>
        <v>0</v>
      </c>
      <c r="L34" s="39"/>
    </row>
    <row r="35" s="1" customFormat="1" ht="6.96" customHeight="1">
      <c r="B35" s="39"/>
      <c r="D35" s="67"/>
      <c r="E35" s="67"/>
      <c r="F35" s="67"/>
      <c r="G35" s="67"/>
      <c r="H35" s="67"/>
      <c r="I35" s="147"/>
      <c r="J35" s="67"/>
      <c r="K35" s="67"/>
      <c r="L35" s="39"/>
    </row>
    <row r="36" s="1" customFormat="1" ht="14.4" customHeight="1">
      <c r="B36" s="39"/>
      <c r="F36" s="150" t="s">
        <v>35</v>
      </c>
      <c r="I36" s="151" t="s">
        <v>34</v>
      </c>
      <c r="J36" s="150" t="s">
        <v>36</v>
      </c>
      <c r="L36" s="39"/>
    </row>
    <row r="37" s="1" customFormat="1" ht="14.4" customHeight="1">
      <c r="B37" s="39"/>
      <c r="D37" s="138" t="s">
        <v>37</v>
      </c>
      <c r="E37" s="138" t="s">
        <v>38</v>
      </c>
      <c r="F37" s="152">
        <f>ROUND((SUM(BE94:BE103)),  2)</f>
        <v>0</v>
      </c>
      <c r="I37" s="153">
        <v>0.20999999999999999</v>
      </c>
      <c r="J37" s="152">
        <f>ROUND(((SUM(BE94:BE103))*I37),  2)</f>
        <v>0</v>
      </c>
      <c r="L37" s="39"/>
    </row>
    <row r="38" s="1" customFormat="1" ht="14.4" customHeight="1">
      <c r="B38" s="39"/>
      <c r="E38" s="138" t="s">
        <v>39</v>
      </c>
      <c r="F38" s="152">
        <f>ROUND((SUM(BF94:BF103)),  2)</f>
        <v>0</v>
      </c>
      <c r="I38" s="153">
        <v>0.14999999999999999</v>
      </c>
      <c r="J38" s="152">
        <f>ROUND(((SUM(BF94:BF103))*I38),  2)</f>
        <v>0</v>
      </c>
      <c r="L38" s="39"/>
    </row>
    <row r="39" hidden="1" s="1" customFormat="1" ht="14.4" customHeight="1">
      <c r="B39" s="39"/>
      <c r="E39" s="138" t="s">
        <v>40</v>
      </c>
      <c r="F39" s="152">
        <f>ROUND((SUM(BG94:BG103)),  2)</f>
        <v>0</v>
      </c>
      <c r="I39" s="153">
        <v>0.20999999999999999</v>
      </c>
      <c r="J39" s="152">
        <f>0</f>
        <v>0</v>
      </c>
      <c r="L39" s="39"/>
    </row>
    <row r="40" hidden="1" s="1" customFormat="1" ht="14.4" customHeight="1">
      <c r="B40" s="39"/>
      <c r="E40" s="138" t="s">
        <v>41</v>
      </c>
      <c r="F40" s="152">
        <f>ROUND((SUM(BH94:BH103)),  2)</f>
        <v>0</v>
      </c>
      <c r="I40" s="153">
        <v>0.14999999999999999</v>
      </c>
      <c r="J40" s="152">
        <f>0</f>
        <v>0</v>
      </c>
      <c r="L40" s="39"/>
    </row>
    <row r="41" hidden="1" s="1" customFormat="1" ht="14.4" customHeight="1">
      <c r="B41" s="39"/>
      <c r="E41" s="138" t="s">
        <v>42</v>
      </c>
      <c r="F41" s="152">
        <f>ROUND((SUM(BI94:BI103)),  2)</f>
        <v>0</v>
      </c>
      <c r="I41" s="153">
        <v>0</v>
      </c>
      <c r="J41" s="152">
        <f>0</f>
        <v>0</v>
      </c>
      <c r="L41" s="39"/>
    </row>
    <row r="42" s="1" customFormat="1" ht="6.96" customHeight="1">
      <c r="B42" s="39"/>
      <c r="I42" s="140"/>
      <c r="L42" s="39"/>
    </row>
    <row r="43" s="1" customFormat="1" ht="25.44" customHeight="1">
      <c r="B43" s="39"/>
      <c r="C43" s="154"/>
      <c r="D43" s="155" t="s">
        <v>43</v>
      </c>
      <c r="E43" s="156"/>
      <c r="F43" s="156"/>
      <c r="G43" s="157" t="s">
        <v>44</v>
      </c>
      <c r="H43" s="158" t="s">
        <v>45</v>
      </c>
      <c r="I43" s="159"/>
      <c r="J43" s="160">
        <f>SUM(J34:J41)</f>
        <v>0</v>
      </c>
      <c r="K43" s="161"/>
      <c r="L43" s="39"/>
    </row>
    <row r="44" s="1" customFormat="1" ht="14.4" customHeight="1">
      <c r="B44" s="162"/>
      <c r="C44" s="163"/>
      <c r="D44" s="163"/>
      <c r="E44" s="163"/>
      <c r="F44" s="163"/>
      <c r="G44" s="163"/>
      <c r="H44" s="163"/>
      <c r="I44" s="164"/>
      <c r="J44" s="163"/>
      <c r="K44" s="163"/>
      <c r="L44" s="39"/>
    </row>
    <row r="48" s="1" customFormat="1" ht="6.96" customHeight="1">
      <c r="B48" s="165"/>
      <c r="C48" s="166"/>
      <c r="D48" s="166"/>
      <c r="E48" s="166"/>
      <c r="F48" s="166"/>
      <c r="G48" s="166"/>
      <c r="H48" s="166"/>
      <c r="I48" s="167"/>
      <c r="J48" s="166"/>
      <c r="K48" s="166"/>
      <c r="L48" s="39"/>
    </row>
    <row r="49" s="1" customFormat="1" ht="24.96" customHeight="1">
      <c r="B49" s="34"/>
      <c r="C49" s="19" t="s">
        <v>134</v>
      </c>
      <c r="D49" s="35"/>
      <c r="E49" s="35"/>
      <c r="F49" s="35"/>
      <c r="G49" s="35"/>
      <c r="H49" s="35"/>
      <c r="I49" s="140"/>
      <c r="J49" s="35"/>
      <c r="K49" s="35"/>
      <c r="L49" s="39"/>
    </row>
    <row r="50" s="1" customFormat="1" ht="6.96" customHeight="1">
      <c r="B50" s="34"/>
      <c r="C50" s="35"/>
      <c r="D50" s="35"/>
      <c r="E50" s="35"/>
      <c r="F50" s="35"/>
      <c r="G50" s="35"/>
      <c r="H50" s="35"/>
      <c r="I50" s="140"/>
      <c r="J50" s="35"/>
      <c r="K50" s="35"/>
      <c r="L50" s="39"/>
    </row>
    <row r="51" s="1" customFormat="1" ht="12" customHeight="1">
      <c r="B51" s="34"/>
      <c r="C51" s="28" t="s">
        <v>16</v>
      </c>
      <c r="D51" s="35"/>
      <c r="E51" s="35"/>
      <c r="F51" s="35"/>
      <c r="G51" s="35"/>
      <c r="H51" s="35"/>
      <c r="I51" s="140"/>
      <c r="J51" s="35"/>
      <c r="K51" s="35"/>
      <c r="L51" s="39"/>
    </row>
    <row r="52" s="1" customFormat="1" ht="16.5" customHeight="1">
      <c r="B52" s="34"/>
      <c r="C52" s="35"/>
      <c r="D52" s="35"/>
      <c r="E52" s="168" t="str">
        <f>E7</f>
        <v>Oprava TV v úseku Obrnice-Žatec</v>
      </c>
      <c r="F52" s="28"/>
      <c r="G52" s="28"/>
      <c r="H52" s="28"/>
      <c r="I52" s="140"/>
      <c r="J52" s="35"/>
      <c r="K52" s="35"/>
      <c r="L52" s="39"/>
    </row>
    <row r="53" ht="12" customHeight="1">
      <c r="B53" s="17"/>
      <c r="C53" s="28" t="s">
        <v>128</v>
      </c>
      <c r="D53" s="18"/>
      <c r="E53" s="18"/>
      <c r="F53" s="18"/>
      <c r="G53" s="18"/>
      <c r="H53" s="18"/>
      <c r="I53" s="133"/>
      <c r="J53" s="18"/>
      <c r="K53" s="18"/>
      <c r="L53" s="16"/>
    </row>
    <row r="54" ht="16.5" customHeight="1">
      <c r="B54" s="17"/>
      <c r="C54" s="18"/>
      <c r="D54" s="18"/>
      <c r="E54" s="168" t="s">
        <v>129</v>
      </c>
      <c r="F54" s="18"/>
      <c r="G54" s="18"/>
      <c r="H54" s="18"/>
      <c r="I54" s="133"/>
      <c r="J54" s="18"/>
      <c r="K54" s="18"/>
      <c r="L54" s="16"/>
    </row>
    <row r="55" ht="12" customHeight="1">
      <c r="B55" s="17"/>
      <c r="C55" s="28" t="s">
        <v>130</v>
      </c>
      <c r="D55" s="18"/>
      <c r="E55" s="18"/>
      <c r="F55" s="18"/>
      <c r="G55" s="18"/>
      <c r="H55" s="18"/>
      <c r="I55" s="133"/>
      <c r="J55" s="18"/>
      <c r="K55" s="18"/>
      <c r="L55" s="16"/>
    </row>
    <row r="56" s="1" customFormat="1" ht="16.5" customHeight="1">
      <c r="B56" s="34"/>
      <c r="C56" s="35"/>
      <c r="D56" s="35"/>
      <c r="E56" s="28" t="s">
        <v>584</v>
      </c>
      <c r="F56" s="35"/>
      <c r="G56" s="35"/>
      <c r="H56" s="35"/>
      <c r="I56" s="140"/>
      <c r="J56" s="35"/>
      <c r="K56" s="35"/>
      <c r="L56" s="39"/>
    </row>
    <row r="57" s="1" customFormat="1" ht="12" customHeight="1">
      <c r="B57" s="34"/>
      <c r="C57" s="28" t="s">
        <v>132</v>
      </c>
      <c r="D57" s="35"/>
      <c r="E57" s="35"/>
      <c r="F57" s="35"/>
      <c r="G57" s="35"/>
      <c r="H57" s="35"/>
      <c r="I57" s="140"/>
      <c r="J57" s="35"/>
      <c r="K57" s="35"/>
      <c r="L57" s="39"/>
    </row>
    <row r="58" s="1" customFormat="1" ht="16.5" customHeight="1">
      <c r="B58" s="34"/>
      <c r="C58" s="35"/>
      <c r="D58" s="35"/>
      <c r="E58" s="60" t="str">
        <f>E13</f>
        <v>SO 1.5.2 - ÚRS</v>
      </c>
      <c r="F58" s="35"/>
      <c r="G58" s="35"/>
      <c r="H58" s="35"/>
      <c r="I58" s="140"/>
      <c r="J58" s="35"/>
      <c r="K58" s="35"/>
      <c r="L58" s="39"/>
    </row>
    <row r="59" s="1" customFormat="1" ht="6.96" customHeight="1">
      <c r="B59" s="34"/>
      <c r="C59" s="35"/>
      <c r="D59" s="35"/>
      <c r="E59" s="35"/>
      <c r="F59" s="35"/>
      <c r="G59" s="35"/>
      <c r="H59" s="35"/>
      <c r="I59" s="140"/>
      <c r="J59" s="35"/>
      <c r="K59" s="35"/>
      <c r="L59" s="39"/>
    </row>
    <row r="60" s="1" customFormat="1" ht="12" customHeight="1">
      <c r="B60" s="34"/>
      <c r="C60" s="28" t="s">
        <v>20</v>
      </c>
      <c r="D60" s="35"/>
      <c r="E60" s="35"/>
      <c r="F60" s="23" t="str">
        <f>F16</f>
        <v xml:space="preserve"> </v>
      </c>
      <c r="G60" s="35"/>
      <c r="H60" s="35"/>
      <c r="I60" s="142" t="s">
        <v>22</v>
      </c>
      <c r="J60" s="63" t="str">
        <f>IF(J16="","",J16)</f>
        <v>11. 3. 2019</v>
      </c>
      <c r="K60" s="35"/>
      <c r="L60" s="39"/>
    </row>
    <row r="61" s="1" customFormat="1" ht="6.96" customHeight="1">
      <c r="B61" s="34"/>
      <c r="C61" s="35"/>
      <c r="D61" s="35"/>
      <c r="E61" s="35"/>
      <c r="F61" s="35"/>
      <c r="G61" s="35"/>
      <c r="H61" s="35"/>
      <c r="I61" s="140"/>
      <c r="J61" s="35"/>
      <c r="K61" s="35"/>
      <c r="L61" s="39"/>
    </row>
    <row r="62" s="1" customFormat="1" ht="13.65" customHeight="1">
      <c r="B62" s="34"/>
      <c r="C62" s="28" t="s">
        <v>24</v>
      </c>
      <c r="D62" s="35"/>
      <c r="E62" s="35"/>
      <c r="F62" s="23" t="str">
        <f>E19</f>
        <v xml:space="preserve"> </v>
      </c>
      <c r="G62" s="35"/>
      <c r="H62" s="35"/>
      <c r="I62" s="142" t="s">
        <v>29</v>
      </c>
      <c r="J62" s="32" t="str">
        <f>E25</f>
        <v xml:space="preserve"> </v>
      </c>
      <c r="K62" s="35"/>
      <c r="L62" s="39"/>
    </row>
    <row r="63" s="1" customFormat="1" ht="13.65" customHeight="1">
      <c r="B63" s="34"/>
      <c r="C63" s="28" t="s">
        <v>27</v>
      </c>
      <c r="D63" s="35"/>
      <c r="E63" s="35"/>
      <c r="F63" s="23" t="str">
        <f>IF(E22="","",E22)</f>
        <v>Vyplň údaj</v>
      </c>
      <c r="G63" s="35"/>
      <c r="H63" s="35"/>
      <c r="I63" s="142" t="s">
        <v>31</v>
      </c>
      <c r="J63" s="32" t="str">
        <f>E28</f>
        <v xml:space="preserve"> </v>
      </c>
      <c r="K63" s="35"/>
      <c r="L63" s="39"/>
    </row>
    <row r="64" s="1" customFormat="1" ht="10.32" customHeight="1">
      <c r="B64" s="34"/>
      <c r="C64" s="35"/>
      <c r="D64" s="35"/>
      <c r="E64" s="35"/>
      <c r="F64" s="35"/>
      <c r="G64" s="35"/>
      <c r="H64" s="35"/>
      <c r="I64" s="140"/>
      <c r="J64" s="35"/>
      <c r="K64" s="35"/>
      <c r="L64" s="39"/>
    </row>
    <row r="65" s="1" customFormat="1" ht="29.28" customHeight="1">
      <c r="B65" s="34"/>
      <c r="C65" s="169" t="s">
        <v>135</v>
      </c>
      <c r="D65" s="170"/>
      <c r="E65" s="170"/>
      <c r="F65" s="170"/>
      <c r="G65" s="170"/>
      <c r="H65" s="170"/>
      <c r="I65" s="171"/>
      <c r="J65" s="172" t="s">
        <v>136</v>
      </c>
      <c r="K65" s="170"/>
      <c r="L65" s="39"/>
    </row>
    <row r="66" s="1" customFormat="1" ht="10.32" customHeight="1">
      <c r="B66" s="34"/>
      <c r="C66" s="35"/>
      <c r="D66" s="35"/>
      <c r="E66" s="35"/>
      <c r="F66" s="35"/>
      <c r="G66" s="35"/>
      <c r="H66" s="35"/>
      <c r="I66" s="140"/>
      <c r="J66" s="35"/>
      <c r="K66" s="35"/>
      <c r="L66" s="39"/>
    </row>
    <row r="67" s="1" customFormat="1" ht="22.8" customHeight="1">
      <c r="B67" s="34"/>
      <c r="C67" s="173" t="s">
        <v>137</v>
      </c>
      <c r="D67" s="35"/>
      <c r="E67" s="35"/>
      <c r="F67" s="35"/>
      <c r="G67" s="35"/>
      <c r="H67" s="35"/>
      <c r="I67" s="140"/>
      <c r="J67" s="94">
        <f>J94</f>
        <v>0</v>
      </c>
      <c r="K67" s="35"/>
      <c r="L67" s="39"/>
      <c r="AU67" s="13" t="s">
        <v>138</v>
      </c>
    </row>
    <row r="68" s="8" customFormat="1" ht="24.96" customHeight="1">
      <c r="B68" s="174"/>
      <c r="C68" s="175"/>
      <c r="D68" s="176" t="s">
        <v>451</v>
      </c>
      <c r="E68" s="177"/>
      <c r="F68" s="177"/>
      <c r="G68" s="177"/>
      <c r="H68" s="177"/>
      <c r="I68" s="178"/>
      <c r="J68" s="179">
        <f>J95</f>
        <v>0</v>
      </c>
      <c r="K68" s="175"/>
      <c r="L68" s="180"/>
    </row>
    <row r="69" s="11" customFormat="1" ht="19.92" customHeight="1">
      <c r="B69" s="233"/>
      <c r="C69" s="117"/>
      <c r="D69" s="234" t="s">
        <v>452</v>
      </c>
      <c r="E69" s="235"/>
      <c r="F69" s="235"/>
      <c r="G69" s="235"/>
      <c r="H69" s="235"/>
      <c r="I69" s="236"/>
      <c r="J69" s="237">
        <f>J96</f>
        <v>0</v>
      </c>
      <c r="K69" s="117"/>
      <c r="L69" s="238"/>
    </row>
    <row r="70" s="11" customFormat="1" ht="19.92" customHeight="1">
      <c r="B70" s="233"/>
      <c r="C70" s="117"/>
      <c r="D70" s="234" t="s">
        <v>453</v>
      </c>
      <c r="E70" s="235"/>
      <c r="F70" s="235"/>
      <c r="G70" s="235"/>
      <c r="H70" s="235"/>
      <c r="I70" s="236"/>
      <c r="J70" s="237">
        <f>J99</f>
        <v>0</v>
      </c>
      <c r="K70" s="117"/>
      <c r="L70" s="238"/>
    </row>
    <row r="71" s="1" customFormat="1" ht="21.84" customHeight="1">
      <c r="B71" s="34"/>
      <c r="C71" s="35"/>
      <c r="D71" s="35"/>
      <c r="E71" s="35"/>
      <c r="F71" s="35"/>
      <c r="G71" s="35"/>
      <c r="H71" s="35"/>
      <c r="I71" s="140"/>
      <c r="J71" s="35"/>
      <c r="K71" s="35"/>
      <c r="L71" s="39"/>
    </row>
    <row r="72" s="1" customFormat="1" ht="6.96" customHeight="1">
      <c r="B72" s="53"/>
      <c r="C72" s="54"/>
      <c r="D72" s="54"/>
      <c r="E72" s="54"/>
      <c r="F72" s="54"/>
      <c r="G72" s="54"/>
      <c r="H72" s="54"/>
      <c r="I72" s="164"/>
      <c r="J72" s="54"/>
      <c r="K72" s="54"/>
      <c r="L72" s="39"/>
    </row>
    <row r="76" s="1" customFormat="1" ht="6.96" customHeight="1">
      <c r="B76" s="55"/>
      <c r="C76" s="56"/>
      <c r="D76" s="56"/>
      <c r="E76" s="56"/>
      <c r="F76" s="56"/>
      <c r="G76" s="56"/>
      <c r="H76" s="56"/>
      <c r="I76" s="167"/>
      <c r="J76" s="56"/>
      <c r="K76" s="56"/>
      <c r="L76" s="39"/>
    </row>
    <row r="77" s="1" customFormat="1" ht="24.96" customHeight="1">
      <c r="B77" s="34"/>
      <c r="C77" s="19" t="s">
        <v>140</v>
      </c>
      <c r="D77" s="35"/>
      <c r="E77" s="35"/>
      <c r="F77" s="35"/>
      <c r="G77" s="35"/>
      <c r="H77" s="35"/>
      <c r="I77" s="140"/>
      <c r="J77" s="35"/>
      <c r="K77" s="35"/>
      <c r="L77" s="39"/>
    </row>
    <row r="78" s="1" customFormat="1" ht="6.96" customHeight="1">
      <c r="B78" s="34"/>
      <c r="C78" s="35"/>
      <c r="D78" s="35"/>
      <c r="E78" s="35"/>
      <c r="F78" s="35"/>
      <c r="G78" s="35"/>
      <c r="H78" s="35"/>
      <c r="I78" s="140"/>
      <c r="J78" s="35"/>
      <c r="K78" s="35"/>
      <c r="L78" s="39"/>
    </row>
    <row r="79" s="1" customFormat="1" ht="12" customHeight="1">
      <c r="B79" s="34"/>
      <c r="C79" s="28" t="s">
        <v>16</v>
      </c>
      <c r="D79" s="35"/>
      <c r="E79" s="35"/>
      <c r="F79" s="35"/>
      <c r="G79" s="35"/>
      <c r="H79" s="35"/>
      <c r="I79" s="140"/>
      <c r="J79" s="35"/>
      <c r="K79" s="35"/>
      <c r="L79" s="39"/>
    </row>
    <row r="80" s="1" customFormat="1" ht="16.5" customHeight="1">
      <c r="B80" s="34"/>
      <c r="C80" s="35"/>
      <c r="D80" s="35"/>
      <c r="E80" s="168" t="str">
        <f>E7</f>
        <v>Oprava TV v úseku Obrnice-Žatec</v>
      </c>
      <c r="F80" s="28"/>
      <c r="G80" s="28"/>
      <c r="H80" s="28"/>
      <c r="I80" s="140"/>
      <c r="J80" s="35"/>
      <c r="K80" s="35"/>
      <c r="L80" s="39"/>
    </row>
    <row r="81" ht="12" customHeight="1">
      <c r="B81" s="17"/>
      <c r="C81" s="28" t="s">
        <v>128</v>
      </c>
      <c r="D81" s="18"/>
      <c r="E81" s="18"/>
      <c r="F81" s="18"/>
      <c r="G81" s="18"/>
      <c r="H81" s="18"/>
      <c r="I81" s="133"/>
      <c r="J81" s="18"/>
      <c r="K81" s="18"/>
      <c r="L81" s="16"/>
    </row>
    <row r="82" ht="16.5" customHeight="1">
      <c r="B82" s="17"/>
      <c r="C82" s="18"/>
      <c r="D82" s="18"/>
      <c r="E82" s="168" t="s">
        <v>129</v>
      </c>
      <c r="F82" s="18"/>
      <c r="G82" s="18"/>
      <c r="H82" s="18"/>
      <c r="I82" s="133"/>
      <c r="J82" s="18"/>
      <c r="K82" s="18"/>
      <c r="L82" s="16"/>
    </row>
    <row r="83" ht="12" customHeight="1">
      <c r="B83" s="17"/>
      <c r="C83" s="28" t="s">
        <v>130</v>
      </c>
      <c r="D83" s="18"/>
      <c r="E83" s="18"/>
      <c r="F83" s="18"/>
      <c r="G83" s="18"/>
      <c r="H83" s="18"/>
      <c r="I83" s="133"/>
      <c r="J83" s="18"/>
      <c r="K83" s="18"/>
      <c r="L83" s="16"/>
    </row>
    <row r="84" s="1" customFormat="1" ht="16.5" customHeight="1">
      <c r="B84" s="34"/>
      <c r="C84" s="35"/>
      <c r="D84" s="35"/>
      <c r="E84" s="28" t="s">
        <v>584</v>
      </c>
      <c r="F84" s="35"/>
      <c r="G84" s="35"/>
      <c r="H84" s="35"/>
      <c r="I84" s="140"/>
      <c r="J84" s="35"/>
      <c r="K84" s="35"/>
      <c r="L84" s="39"/>
    </row>
    <row r="85" s="1" customFormat="1" ht="12" customHeight="1">
      <c r="B85" s="34"/>
      <c r="C85" s="28" t="s">
        <v>132</v>
      </c>
      <c r="D85" s="35"/>
      <c r="E85" s="35"/>
      <c r="F85" s="35"/>
      <c r="G85" s="35"/>
      <c r="H85" s="35"/>
      <c r="I85" s="140"/>
      <c r="J85" s="35"/>
      <c r="K85" s="35"/>
      <c r="L85" s="39"/>
    </row>
    <row r="86" s="1" customFormat="1" ht="16.5" customHeight="1">
      <c r="B86" s="34"/>
      <c r="C86" s="35"/>
      <c r="D86" s="35"/>
      <c r="E86" s="60" t="str">
        <f>E13</f>
        <v>SO 1.5.2 - ÚRS</v>
      </c>
      <c r="F86" s="35"/>
      <c r="G86" s="35"/>
      <c r="H86" s="35"/>
      <c r="I86" s="140"/>
      <c r="J86" s="35"/>
      <c r="K86" s="35"/>
      <c r="L86" s="39"/>
    </row>
    <row r="87" s="1" customFormat="1" ht="6.96" customHeight="1">
      <c r="B87" s="34"/>
      <c r="C87" s="35"/>
      <c r="D87" s="35"/>
      <c r="E87" s="35"/>
      <c r="F87" s="35"/>
      <c r="G87" s="35"/>
      <c r="H87" s="35"/>
      <c r="I87" s="140"/>
      <c r="J87" s="35"/>
      <c r="K87" s="35"/>
      <c r="L87" s="39"/>
    </row>
    <row r="88" s="1" customFormat="1" ht="12" customHeight="1">
      <c r="B88" s="34"/>
      <c r="C88" s="28" t="s">
        <v>20</v>
      </c>
      <c r="D88" s="35"/>
      <c r="E88" s="35"/>
      <c r="F88" s="23" t="str">
        <f>F16</f>
        <v xml:space="preserve"> </v>
      </c>
      <c r="G88" s="35"/>
      <c r="H88" s="35"/>
      <c r="I88" s="142" t="s">
        <v>22</v>
      </c>
      <c r="J88" s="63" t="str">
        <f>IF(J16="","",J16)</f>
        <v>11. 3. 2019</v>
      </c>
      <c r="K88" s="35"/>
      <c r="L88" s="39"/>
    </row>
    <row r="89" s="1" customFormat="1" ht="6.96" customHeight="1">
      <c r="B89" s="34"/>
      <c r="C89" s="35"/>
      <c r="D89" s="35"/>
      <c r="E89" s="35"/>
      <c r="F89" s="35"/>
      <c r="G89" s="35"/>
      <c r="H89" s="35"/>
      <c r="I89" s="140"/>
      <c r="J89" s="35"/>
      <c r="K89" s="35"/>
      <c r="L89" s="39"/>
    </row>
    <row r="90" s="1" customFormat="1" ht="13.65" customHeight="1">
      <c r="B90" s="34"/>
      <c r="C90" s="28" t="s">
        <v>24</v>
      </c>
      <c r="D90" s="35"/>
      <c r="E90" s="35"/>
      <c r="F90" s="23" t="str">
        <f>E19</f>
        <v xml:space="preserve"> </v>
      </c>
      <c r="G90" s="35"/>
      <c r="H90" s="35"/>
      <c r="I90" s="142" t="s">
        <v>29</v>
      </c>
      <c r="J90" s="32" t="str">
        <f>E25</f>
        <v xml:space="preserve"> </v>
      </c>
      <c r="K90" s="35"/>
      <c r="L90" s="39"/>
    </row>
    <row r="91" s="1" customFormat="1" ht="13.65" customHeight="1">
      <c r="B91" s="34"/>
      <c r="C91" s="28" t="s">
        <v>27</v>
      </c>
      <c r="D91" s="35"/>
      <c r="E91" s="35"/>
      <c r="F91" s="23" t="str">
        <f>IF(E22="","",E22)</f>
        <v>Vyplň údaj</v>
      </c>
      <c r="G91" s="35"/>
      <c r="H91" s="35"/>
      <c r="I91" s="142" t="s">
        <v>31</v>
      </c>
      <c r="J91" s="32" t="str">
        <f>E28</f>
        <v xml:space="preserve"> </v>
      </c>
      <c r="K91" s="35"/>
      <c r="L91" s="39"/>
    </row>
    <row r="92" s="1" customFormat="1" ht="10.32" customHeight="1">
      <c r="B92" s="34"/>
      <c r="C92" s="35"/>
      <c r="D92" s="35"/>
      <c r="E92" s="35"/>
      <c r="F92" s="35"/>
      <c r="G92" s="35"/>
      <c r="H92" s="35"/>
      <c r="I92" s="140"/>
      <c r="J92" s="35"/>
      <c r="K92" s="35"/>
      <c r="L92" s="39"/>
    </row>
    <row r="93" s="9" customFormat="1" ht="29.28" customHeight="1">
      <c r="B93" s="181"/>
      <c r="C93" s="182" t="s">
        <v>141</v>
      </c>
      <c r="D93" s="183" t="s">
        <v>52</v>
      </c>
      <c r="E93" s="183" t="s">
        <v>48</v>
      </c>
      <c r="F93" s="183" t="s">
        <v>49</v>
      </c>
      <c r="G93" s="183" t="s">
        <v>142</v>
      </c>
      <c r="H93" s="183" t="s">
        <v>143</v>
      </c>
      <c r="I93" s="184" t="s">
        <v>144</v>
      </c>
      <c r="J93" s="183" t="s">
        <v>136</v>
      </c>
      <c r="K93" s="185" t="s">
        <v>145</v>
      </c>
      <c r="L93" s="186"/>
      <c r="M93" s="84" t="s">
        <v>1</v>
      </c>
      <c r="N93" s="85" t="s">
        <v>37</v>
      </c>
      <c r="O93" s="85" t="s">
        <v>146</v>
      </c>
      <c r="P93" s="85" t="s">
        <v>147</v>
      </c>
      <c r="Q93" s="85" t="s">
        <v>148</v>
      </c>
      <c r="R93" s="85" t="s">
        <v>149</v>
      </c>
      <c r="S93" s="85" t="s">
        <v>150</v>
      </c>
      <c r="T93" s="86" t="s">
        <v>151</v>
      </c>
    </row>
    <row r="94" s="1" customFormat="1" ht="22.8" customHeight="1">
      <c r="B94" s="34"/>
      <c r="C94" s="91" t="s">
        <v>152</v>
      </c>
      <c r="D94" s="35"/>
      <c r="E94" s="35"/>
      <c r="F94" s="35"/>
      <c r="G94" s="35"/>
      <c r="H94" s="35"/>
      <c r="I94" s="140"/>
      <c r="J94" s="187">
        <f>BK94</f>
        <v>0</v>
      </c>
      <c r="K94" s="35"/>
      <c r="L94" s="39"/>
      <c r="M94" s="87"/>
      <c r="N94" s="88"/>
      <c r="O94" s="88"/>
      <c r="P94" s="188">
        <f>P95</f>
        <v>0</v>
      </c>
      <c r="Q94" s="88"/>
      <c r="R94" s="188">
        <f>R95</f>
        <v>0</v>
      </c>
      <c r="S94" s="88"/>
      <c r="T94" s="189">
        <f>T95</f>
        <v>2.3999999999999999</v>
      </c>
      <c r="AT94" s="13" t="s">
        <v>66</v>
      </c>
      <c r="AU94" s="13" t="s">
        <v>138</v>
      </c>
      <c r="BK94" s="190">
        <f>BK95</f>
        <v>0</v>
      </c>
    </row>
    <row r="95" s="10" customFormat="1" ht="25.92" customHeight="1">
      <c r="B95" s="191"/>
      <c r="C95" s="192"/>
      <c r="D95" s="193" t="s">
        <v>66</v>
      </c>
      <c r="E95" s="194" t="s">
        <v>454</v>
      </c>
      <c r="F95" s="194" t="s">
        <v>455</v>
      </c>
      <c r="G95" s="192"/>
      <c r="H95" s="192"/>
      <c r="I95" s="195"/>
      <c r="J95" s="196">
        <f>BK95</f>
        <v>0</v>
      </c>
      <c r="K95" s="192"/>
      <c r="L95" s="197"/>
      <c r="M95" s="198"/>
      <c r="N95" s="199"/>
      <c r="O95" s="199"/>
      <c r="P95" s="200">
        <f>P96+P99</f>
        <v>0</v>
      </c>
      <c r="Q95" s="199"/>
      <c r="R95" s="200">
        <f>R96+R99</f>
        <v>0</v>
      </c>
      <c r="S95" s="199"/>
      <c r="T95" s="201">
        <f>T96+T99</f>
        <v>2.3999999999999999</v>
      </c>
      <c r="AR95" s="202" t="s">
        <v>74</v>
      </c>
      <c r="AT95" s="203" t="s">
        <v>66</v>
      </c>
      <c r="AU95" s="203" t="s">
        <v>67</v>
      </c>
      <c r="AY95" s="202" t="s">
        <v>156</v>
      </c>
      <c r="BK95" s="204">
        <f>BK96+BK99</f>
        <v>0</v>
      </c>
    </row>
    <row r="96" s="10" customFormat="1" ht="22.8" customHeight="1">
      <c r="B96" s="191"/>
      <c r="C96" s="192"/>
      <c r="D96" s="193" t="s">
        <v>66</v>
      </c>
      <c r="E96" s="239" t="s">
        <v>194</v>
      </c>
      <c r="F96" s="239" t="s">
        <v>456</v>
      </c>
      <c r="G96" s="192"/>
      <c r="H96" s="192"/>
      <c r="I96" s="195"/>
      <c r="J96" s="240">
        <f>BK96</f>
        <v>0</v>
      </c>
      <c r="K96" s="192"/>
      <c r="L96" s="197"/>
      <c r="M96" s="198"/>
      <c r="N96" s="199"/>
      <c r="O96" s="199"/>
      <c r="P96" s="200">
        <f>SUM(P97:P98)</f>
        <v>0</v>
      </c>
      <c r="Q96" s="199"/>
      <c r="R96" s="200">
        <f>SUM(R97:R98)</f>
        <v>0</v>
      </c>
      <c r="S96" s="199"/>
      <c r="T96" s="201">
        <f>SUM(T97:T98)</f>
        <v>2.3999999999999999</v>
      </c>
      <c r="AR96" s="202" t="s">
        <v>74</v>
      </c>
      <c r="AT96" s="203" t="s">
        <v>66</v>
      </c>
      <c r="AU96" s="203" t="s">
        <v>74</v>
      </c>
      <c r="AY96" s="202" t="s">
        <v>156</v>
      </c>
      <c r="BK96" s="204">
        <f>SUM(BK97:BK98)</f>
        <v>0</v>
      </c>
    </row>
    <row r="97" s="1" customFormat="1" ht="16.5" customHeight="1">
      <c r="B97" s="34"/>
      <c r="C97" s="205" t="s">
        <v>74</v>
      </c>
      <c r="D97" s="205" t="s">
        <v>157</v>
      </c>
      <c r="E97" s="206" t="s">
        <v>457</v>
      </c>
      <c r="F97" s="207" t="s">
        <v>458</v>
      </c>
      <c r="G97" s="208" t="s">
        <v>168</v>
      </c>
      <c r="H97" s="209">
        <v>1</v>
      </c>
      <c r="I97" s="210"/>
      <c r="J97" s="211">
        <f>ROUND(I97*H97,2)</f>
        <v>0</v>
      </c>
      <c r="K97" s="207" t="s">
        <v>459</v>
      </c>
      <c r="L97" s="39"/>
      <c r="M97" s="212" t="s">
        <v>1</v>
      </c>
      <c r="N97" s="213" t="s">
        <v>38</v>
      </c>
      <c r="O97" s="75"/>
      <c r="P97" s="214">
        <f>O97*H97</f>
        <v>0</v>
      </c>
      <c r="Q97" s="214">
        <v>0</v>
      </c>
      <c r="R97" s="214">
        <f>Q97*H97</f>
        <v>0</v>
      </c>
      <c r="S97" s="214">
        <v>2.3999999999999999</v>
      </c>
      <c r="T97" s="215">
        <f>S97*H97</f>
        <v>2.3999999999999999</v>
      </c>
      <c r="AR97" s="13" t="s">
        <v>155</v>
      </c>
      <c r="AT97" s="13" t="s">
        <v>157</v>
      </c>
      <c r="AU97" s="13" t="s">
        <v>76</v>
      </c>
      <c r="AY97" s="13" t="s">
        <v>156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3" t="s">
        <v>74</v>
      </c>
      <c r="BK97" s="216">
        <f>ROUND(I97*H97,2)</f>
        <v>0</v>
      </c>
      <c r="BL97" s="13" t="s">
        <v>155</v>
      </c>
      <c r="BM97" s="13" t="s">
        <v>633</v>
      </c>
    </row>
    <row r="98" s="1" customFormat="1">
      <c r="B98" s="34"/>
      <c r="C98" s="35"/>
      <c r="D98" s="217" t="s">
        <v>164</v>
      </c>
      <c r="E98" s="35"/>
      <c r="F98" s="218" t="s">
        <v>461</v>
      </c>
      <c r="G98" s="35"/>
      <c r="H98" s="35"/>
      <c r="I98" s="140"/>
      <c r="J98" s="35"/>
      <c r="K98" s="35"/>
      <c r="L98" s="39"/>
      <c r="M98" s="219"/>
      <c r="N98" s="75"/>
      <c r="O98" s="75"/>
      <c r="P98" s="75"/>
      <c r="Q98" s="75"/>
      <c r="R98" s="75"/>
      <c r="S98" s="75"/>
      <c r="T98" s="76"/>
      <c r="AT98" s="13" t="s">
        <v>164</v>
      </c>
      <c r="AU98" s="13" t="s">
        <v>76</v>
      </c>
    </row>
    <row r="99" s="10" customFormat="1" ht="22.8" customHeight="1">
      <c r="B99" s="191"/>
      <c r="C99" s="192"/>
      <c r="D99" s="193" t="s">
        <v>66</v>
      </c>
      <c r="E99" s="239" t="s">
        <v>462</v>
      </c>
      <c r="F99" s="239" t="s">
        <v>463</v>
      </c>
      <c r="G99" s="192"/>
      <c r="H99" s="192"/>
      <c r="I99" s="195"/>
      <c r="J99" s="240">
        <f>BK99</f>
        <v>0</v>
      </c>
      <c r="K99" s="192"/>
      <c r="L99" s="197"/>
      <c r="M99" s="198"/>
      <c r="N99" s="199"/>
      <c r="O99" s="199"/>
      <c r="P99" s="200">
        <f>SUM(P100:P103)</f>
        <v>0</v>
      </c>
      <c r="Q99" s="199"/>
      <c r="R99" s="200">
        <f>SUM(R100:R103)</f>
        <v>0</v>
      </c>
      <c r="S99" s="199"/>
      <c r="T99" s="201">
        <f>SUM(T100:T103)</f>
        <v>0</v>
      </c>
      <c r="AR99" s="202" t="s">
        <v>74</v>
      </c>
      <c r="AT99" s="203" t="s">
        <v>66</v>
      </c>
      <c r="AU99" s="203" t="s">
        <v>74</v>
      </c>
      <c r="AY99" s="202" t="s">
        <v>156</v>
      </c>
      <c r="BK99" s="204">
        <f>SUM(BK100:BK103)</f>
        <v>0</v>
      </c>
    </row>
    <row r="100" s="1" customFormat="1" ht="16.5" customHeight="1">
      <c r="B100" s="34"/>
      <c r="C100" s="205" t="s">
        <v>76</v>
      </c>
      <c r="D100" s="205" t="s">
        <v>157</v>
      </c>
      <c r="E100" s="206" t="s">
        <v>464</v>
      </c>
      <c r="F100" s="207" t="s">
        <v>465</v>
      </c>
      <c r="G100" s="208" t="s">
        <v>466</v>
      </c>
      <c r="H100" s="209">
        <v>4.4000000000000004</v>
      </c>
      <c r="I100" s="210"/>
      <c r="J100" s="211">
        <f>ROUND(I100*H100,2)</f>
        <v>0</v>
      </c>
      <c r="K100" s="207" t="s">
        <v>459</v>
      </c>
      <c r="L100" s="39"/>
      <c r="M100" s="212" t="s">
        <v>1</v>
      </c>
      <c r="N100" s="213" t="s">
        <v>38</v>
      </c>
      <c r="O100" s="7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AR100" s="13" t="s">
        <v>155</v>
      </c>
      <c r="AT100" s="13" t="s">
        <v>157</v>
      </c>
      <c r="AU100" s="13" t="s">
        <v>76</v>
      </c>
      <c r="AY100" s="13" t="s">
        <v>156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3" t="s">
        <v>74</v>
      </c>
      <c r="BK100" s="216">
        <f>ROUND(I100*H100,2)</f>
        <v>0</v>
      </c>
      <c r="BL100" s="13" t="s">
        <v>155</v>
      </c>
      <c r="BM100" s="13" t="s">
        <v>634</v>
      </c>
    </row>
    <row r="101" s="1" customFormat="1">
      <c r="B101" s="34"/>
      <c r="C101" s="35"/>
      <c r="D101" s="217" t="s">
        <v>164</v>
      </c>
      <c r="E101" s="35"/>
      <c r="F101" s="218" t="s">
        <v>468</v>
      </c>
      <c r="G101" s="35"/>
      <c r="H101" s="35"/>
      <c r="I101" s="140"/>
      <c r="J101" s="35"/>
      <c r="K101" s="35"/>
      <c r="L101" s="39"/>
      <c r="M101" s="219"/>
      <c r="N101" s="75"/>
      <c r="O101" s="75"/>
      <c r="P101" s="75"/>
      <c r="Q101" s="75"/>
      <c r="R101" s="75"/>
      <c r="S101" s="75"/>
      <c r="T101" s="76"/>
      <c r="AT101" s="13" t="s">
        <v>164</v>
      </c>
      <c r="AU101" s="13" t="s">
        <v>76</v>
      </c>
    </row>
    <row r="102" s="1" customFormat="1" ht="16.5" customHeight="1">
      <c r="B102" s="34"/>
      <c r="C102" s="205" t="s">
        <v>84</v>
      </c>
      <c r="D102" s="205" t="s">
        <v>157</v>
      </c>
      <c r="E102" s="206" t="s">
        <v>469</v>
      </c>
      <c r="F102" s="207" t="s">
        <v>470</v>
      </c>
      <c r="G102" s="208" t="s">
        <v>466</v>
      </c>
      <c r="H102" s="209">
        <v>4.4000000000000004</v>
      </c>
      <c r="I102" s="210"/>
      <c r="J102" s="211">
        <f>ROUND(I102*H102,2)</f>
        <v>0</v>
      </c>
      <c r="K102" s="207" t="s">
        <v>459</v>
      </c>
      <c r="L102" s="39"/>
      <c r="M102" s="212" t="s">
        <v>1</v>
      </c>
      <c r="N102" s="213" t="s">
        <v>38</v>
      </c>
      <c r="O102" s="7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AR102" s="13" t="s">
        <v>155</v>
      </c>
      <c r="AT102" s="13" t="s">
        <v>157</v>
      </c>
      <c r="AU102" s="13" t="s">
        <v>76</v>
      </c>
      <c r="AY102" s="13" t="s">
        <v>156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3" t="s">
        <v>74</v>
      </c>
      <c r="BK102" s="216">
        <f>ROUND(I102*H102,2)</f>
        <v>0</v>
      </c>
      <c r="BL102" s="13" t="s">
        <v>155</v>
      </c>
      <c r="BM102" s="13" t="s">
        <v>635</v>
      </c>
    </row>
    <row r="103" s="1" customFormat="1">
      <c r="B103" s="34"/>
      <c r="C103" s="35"/>
      <c r="D103" s="217" t="s">
        <v>164</v>
      </c>
      <c r="E103" s="35"/>
      <c r="F103" s="218" t="s">
        <v>472</v>
      </c>
      <c r="G103" s="35"/>
      <c r="H103" s="35"/>
      <c r="I103" s="140"/>
      <c r="J103" s="35"/>
      <c r="K103" s="35"/>
      <c r="L103" s="39"/>
      <c r="M103" s="230"/>
      <c r="N103" s="231"/>
      <c r="O103" s="231"/>
      <c r="P103" s="231"/>
      <c r="Q103" s="231"/>
      <c r="R103" s="231"/>
      <c r="S103" s="231"/>
      <c r="T103" s="232"/>
      <c r="AT103" s="13" t="s">
        <v>164</v>
      </c>
      <c r="AU103" s="13" t="s">
        <v>76</v>
      </c>
    </row>
    <row r="104" s="1" customFormat="1" ht="6.96" customHeight="1">
      <c r="B104" s="53"/>
      <c r="C104" s="54"/>
      <c r="D104" s="54"/>
      <c r="E104" s="54"/>
      <c r="F104" s="54"/>
      <c r="G104" s="54"/>
      <c r="H104" s="54"/>
      <c r="I104" s="164"/>
      <c r="J104" s="54"/>
      <c r="K104" s="54"/>
      <c r="L104" s="39"/>
    </row>
  </sheetData>
  <sheetProtection sheet="1" autoFilter="0" formatColumns="0" formatRows="0" objects="1" scenarios="1" spinCount="100000" saltValue="k6sXwOVZIEt4BwIQJKQELKjFDcmC7IYNvQkS9ujIvGmMMsEvaqEEw3b0hB/S+nP0S4tZqJbgZ5RCqWXBcqhv9Q==" hashValue="FQMbdVUYqSFp8p1/aCBuT6Gxuphj/z4magwC90QEaoATVwAx1hX/ZGuUIf/2079htucO7FozFzvsRqNORHN59w==" algorithmName="SHA-512" password="CC35"/>
  <autoFilter ref="C93:K103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0:H80"/>
    <mergeCell ref="E84:H84"/>
    <mergeCell ref="E82:H82"/>
    <mergeCell ref="E86:H8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Čapek Jiří, Ing.</dc:creator>
  <cp:lastModifiedBy>Čapek Jiří, Ing.</cp:lastModifiedBy>
  <dcterms:created xsi:type="dcterms:W3CDTF">2019-04-08T08:09:20Z</dcterms:created>
  <dcterms:modified xsi:type="dcterms:W3CDTF">2019-04-08T08:09:30Z</dcterms:modified>
</cp:coreProperties>
</file>