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 01 - Budova A" sheetId="2" r:id="rId2"/>
    <sheet name="SO 02 - Budova B" sheetId="3" r:id="rId3"/>
    <sheet name="Pokyny pro vyplnění" sheetId="4" r:id="rId4"/>
  </sheets>
  <definedNames>
    <definedName name="_xlnm.Print_Area" localSheetId="0">'Rekapitulace stavby'!$D$4:$AO$36,'Rekapitulace stavby'!$C$42:$AQ$57</definedName>
    <definedName name="_xlnm.Print_Titles" localSheetId="0">'Rekapitulace stavby'!$52:$52</definedName>
    <definedName name="_xlnm._FilterDatabase" localSheetId="1" hidden="1">'SO 01 - Budova A'!$C$87:$K$312</definedName>
    <definedName name="_xlnm.Print_Area" localSheetId="1">'SO 01 - Budova A'!$C$4:$J$39,'SO 01 - Budova A'!$C$45:$J$69,'SO 01 - Budova A'!$C$75:$K$312</definedName>
    <definedName name="_xlnm.Print_Titles" localSheetId="1">'SO 01 - Budova A'!$87:$87</definedName>
    <definedName name="_xlnm._FilterDatabase" localSheetId="2" hidden="1">'SO 02 - Budova B'!$C$90:$K$454</definedName>
    <definedName name="_xlnm.Print_Area" localSheetId="2">'SO 02 - Budova B'!$C$4:$J$39,'SO 02 - Budova B'!$C$45:$J$72,'SO 02 - Budova B'!$C$78:$K$454</definedName>
    <definedName name="_xlnm.Print_Titles" localSheetId="2">'SO 02 - Budova B'!$90:$90</definedName>
    <definedName name="_xlnm.Print_Area" localSheetId="3">'Pokyny pro vyplnění'!$B$2:$K$71,'Pokyny pro vyplnění'!$B$74:$K$118,'Pokyny pro vyplnění'!$B$121:$K$190,'Pokyny pro vyplnění'!$B$198:$K$218</definedName>
  </definedNames>
  <calcPr/>
</workbook>
</file>

<file path=xl/calcChain.xml><?xml version="1.0" encoding="utf-8"?>
<calcChain xmlns="http://schemas.openxmlformats.org/spreadsheetml/2006/main">
  <c i="3" r="J37"/>
  <c r="J36"/>
  <c i="1" r="AY56"/>
  <c i="3" r="J35"/>
  <c i="1" r="AX56"/>
  <c i="3" r="BI454"/>
  <c r="BH454"/>
  <c r="BG454"/>
  <c r="BF454"/>
  <c r="T454"/>
  <c r="T453"/>
  <c r="R454"/>
  <c r="R453"/>
  <c r="P454"/>
  <c r="P453"/>
  <c r="BK454"/>
  <c r="BK453"/>
  <c r="J453"/>
  <c r="J454"/>
  <c r="BE454"/>
  <c r="J71"/>
  <c r="BI449"/>
  <c r="BH449"/>
  <c r="BG449"/>
  <c r="BF449"/>
  <c r="T449"/>
  <c r="R449"/>
  <c r="P449"/>
  <c r="BK449"/>
  <c r="J449"/>
  <c r="BE449"/>
  <c r="BI448"/>
  <c r="BH448"/>
  <c r="BG448"/>
  <c r="BF448"/>
  <c r="T448"/>
  <c r="R448"/>
  <c r="P448"/>
  <c r="BK448"/>
  <c r="J448"/>
  <c r="BE448"/>
  <c r="BI447"/>
  <c r="BH447"/>
  <c r="BG447"/>
  <c r="BF447"/>
  <c r="T447"/>
  <c r="R447"/>
  <c r="P447"/>
  <c r="BK447"/>
  <c r="J447"/>
  <c r="BE447"/>
  <c r="BI446"/>
  <c r="BH446"/>
  <c r="BG446"/>
  <c r="BF446"/>
  <c r="T446"/>
  <c r="R446"/>
  <c r="P446"/>
  <c r="BK446"/>
  <c r="J446"/>
  <c r="BE446"/>
  <c r="BI445"/>
  <c r="BH445"/>
  <c r="BG445"/>
  <c r="BF445"/>
  <c r="T445"/>
  <c r="R445"/>
  <c r="P445"/>
  <c r="BK445"/>
  <c r="J445"/>
  <c r="BE445"/>
  <c r="BI441"/>
  <c r="BH441"/>
  <c r="BG441"/>
  <c r="BF441"/>
  <c r="T441"/>
  <c r="R441"/>
  <c r="P441"/>
  <c r="BK441"/>
  <c r="J441"/>
  <c r="BE441"/>
  <c r="BI440"/>
  <c r="BH440"/>
  <c r="BG440"/>
  <c r="BF440"/>
  <c r="T440"/>
  <c r="R440"/>
  <c r="P440"/>
  <c r="BK440"/>
  <c r="J440"/>
  <c r="BE440"/>
  <c r="BI439"/>
  <c r="BH439"/>
  <c r="BG439"/>
  <c r="BF439"/>
  <c r="T439"/>
  <c r="R439"/>
  <c r="P439"/>
  <c r="BK439"/>
  <c r="J439"/>
  <c r="BE439"/>
  <c r="BI438"/>
  <c r="BH438"/>
  <c r="BG438"/>
  <c r="BF438"/>
  <c r="T438"/>
  <c r="T437"/>
  <c r="R438"/>
  <c r="R437"/>
  <c r="P438"/>
  <c r="P437"/>
  <c r="BK438"/>
  <c r="BK437"/>
  <c r="J437"/>
  <c r="J438"/>
  <c r="BE438"/>
  <c r="J70"/>
  <c r="BI436"/>
  <c r="BH436"/>
  <c r="BG436"/>
  <c r="BF436"/>
  <c r="T436"/>
  <c r="R436"/>
  <c r="P436"/>
  <c r="BK436"/>
  <c r="J436"/>
  <c r="BE436"/>
  <c r="BI435"/>
  <c r="BH435"/>
  <c r="BG435"/>
  <c r="BF435"/>
  <c r="T435"/>
  <c r="R435"/>
  <c r="P435"/>
  <c r="BK435"/>
  <c r="J435"/>
  <c r="BE435"/>
  <c r="BI434"/>
  <c r="BH434"/>
  <c r="BG434"/>
  <c r="BF434"/>
  <c r="T434"/>
  <c r="R434"/>
  <c r="P434"/>
  <c r="BK434"/>
  <c r="J434"/>
  <c r="BE434"/>
  <c r="BI426"/>
  <c r="BH426"/>
  <c r="BG426"/>
  <c r="BF426"/>
  <c r="T426"/>
  <c r="R426"/>
  <c r="P426"/>
  <c r="BK426"/>
  <c r="J426"/>
  <c r="BE426"/>
  <c r="BI417"/>
  <c r="BH417"/>
  <c r="BG417"/>
  <c r="BF417"/>
  <c r="T417"/>
  <c r="R417"/>
  <c r="P417"/>
  <c r="BK417"/>
  <c r="J417"/>
  <c r="BE417"/>
  <c r="BI416"/>
  <c r="BH416"/>
  <c r="BG416"/>
  <c r="BF416"/>
  <c r="T416"/>
  <c r="R416"/>
  <c r="P416"/>
  <c r="BK416"/>
  <c r="J416"/>
  <c r="BE416"/>
  <c r="BI415"/>
  <c r="BH415"/>
  <c r="BG415"/>
  <c r="BF415"/>
  <c r="T415"/>
  <c r="R415"/>
  <c r="P415"/>
  <c r="BK415"/>
  <c r="J415"/>
  <c r="BE415"/>
  <c r="BI412"/>
  <c r="BH412"/>
  <c r="BG412"/>
  <c r="BF412"/>
  <c r="T412"/>
  <c r="T411"/>
  <c r="R412"/>
  <c r="R411"/>
  <c r="P412"/>
  <c r="P411"/>
  <c r="BK412"/>
  <c r="BK411"/>
  <c r="J411"/>
  <c r="J412"/>
  <c r="BE412"/>
  <c r="J69"/>
  <c r="BI410"/>
  <c r="BH410"/>
  <c r="BG410"/>
  <c r="BF410"/>
  <c r="T410"/>
  <c r="R410"/>
  <c r="P410"/>
  <c r="BK410"/>
  <c r="J410"/>
  <c r="BE410"/>
  <c r="BI409"/>
  <c r="BH409"/>
  <c r="BG409"/>
  <c r="BF409"/>
  <c r="T409"/>
  <c r="R409"/>
  <c r="P409"/>
  <c r="BK409"/>
  <c r="J409"/>
  <c r="BE409"/>
  <c r="BI408"/>
  <c r="BH408"/>
  <c r="BG408"/>
  <c r="BF408"/>
  <c r="T408"/>
  <c r="R408"/>
  <c r="P408"/>
  <c r="BK408"/>
  <c r="J408"/>
  <c r="BE408"/>
  <c r="BI405"/>
  <c r="BH405"/>
  <c r="BG405"/>
  <c r="BF405"/>
  <c r="T405"/>
  <c r="R405"/>
  <c r="P405"/>
  <c r="BK405"/>
  <c r="J405"/>
  <c r="BE405"/>
  <c r="BI402"/>
  <c r="BH402"/>
  <c r="BG402"/>
  <c r="BF402"/>
  <c r="T402"/>
  <c r="R402"/>
  <c r="P402"/>
  <c r="BK402"/>
  <c r="J402"/>
  <c r="BE402"/>
  <c r="BI398"/>
  <c r="BH398"/>
  <c r="BG398"/>
  <c r="BF398"/>
  <c r="T398"/>
  <c r="R398"/>
  <c r="P398"/>
  <c r="BK398"/>
  <c r="J398"/>
  <c r="BE398"/>
  <c r="BI394"/>
  <c r="BH394"/>
  <c r="BG394"/>
  <c r="BF394"/>
  <c r="T394"/>
  <c r="R394"/>
  <c r="P394"/>
  <c r="BK394"/>
  <c r="J394"/>
  <c r="BE394"/>
  <c r="BI390"/>
  <c r="BH390"/>
  <c r="BG390"/>
  <c r="BF390"/>
  <c r="T390"/>
  <c r="R390"/>
  <c r="P390"/>
  <c r="BK390"/>
  <c r="J390"/>
  <c r="BE390"/>
  <c r="BI386"/>
  <c r="BH386"/>
  <c r="BG386"/>
  <c r="BF386"/>
  <c r="T386"/>
  <c r="R386"/>
  <c r="P386"/>
  <c r="BK386"/>
  <c r="J386"/>
  <c r="BE386"/>
  <c r="BI379"/>
  <c r="BH379"/>
  <c r="BG379"/>
  <c r="BF379"/>
  <c r="T379"/>
  <c r="R379"/>
  <c r="P379"/>
  <c r="BK379"/>
  <c r="J379"/>
  <c r="BE379"/>
  <c r="BI378"/>
  <c r="BH378"/>
  <c r="BG378"/>
  <c r="BF378"/>
  <c r="T378"/>
  <c r="R378"/>
  <c r="P378"/>
  <c r="BK378"/>
  <c r="J378"/>
  <c r="BE378"/>
  <c r="BI377"/>
  <c r="BH377"/>
  <c r="BG377"/>
  <c r="BF377"/>
  <c r="T377"/>
  <c r="R377"/>
  <c r="P377"/>
  <c r="BK377"/>
  <c r="J377"/>
  <c r="BE377"/>
  <c r="BI376"/>
  <c r="BH376"/>
  <c r="BG376"/>
  <c r="BF376"/>
  <c r="T376"/>
  <c r="R376"/>
  <c r="P376"/>
  <c r="BK376"/>
  <c r="J376"/>
  <c r="BE376"/>
  <c r="BI375"/>
  <c r="BH375"/>
  <c r="BG375"/>
  <c r="BF375"/>
  <c r="T375"/>
  <c r="R375"/>
  <c r="P375"/>
  <c r="BK375"/>
  <c r="J375"/>
  <c r="BE375"/>
  <c r="BI374"/>
  <c r="BH374"/>
  <c r="BG374"/>
  <c r="BF374"/>
  <c r="T374"/>
  <c r="R374"/>
  <c r="P374"/>
  <c r="BK374"/>
  <c r="J374"/>
  <c r="BE374"/>
  <c r="BI373"/>
  <c r="BH373"/>
  <c r="BG373"/>
  <c r="BF373"/>
  <c r="T373"/>
  <c r="R373"/>
  <c r="P373"/>
  <c r="BK373"/>
  <c r="J373"/>
  <c r="BE373"/>
  <c r="BI372"/>
  <c r="BH372"/>
  <c r="BG372"/>
  <c r="BF372"/>
  <c r="T372"/>
  <c r="R372"/>
  <c r="P372"/>
  <c r="BK372"/>
  <c r="J372"/>
  <c r="BE372"/>
  <c r="BI371"/>
  <c r="BH371"/>
  <c r="BG371"/>
  <c r="BF371"/>
  <c r="T371"/>
  <c r="R371"/>
  <c r="P371"/>
  <c r="BK371"/>
  <c r="J371"/>
  <c r="BE371"/>
  <c r="BI365"/>
  <c r="BH365"/>
  <c r="BG365"/>
  <c r="BF365"/>
  <c r="T365"/>
  <c r="R365"/>
  <c r="P365"/>
  <c r="BK365"/>
  <c r="J365"/>
  <c r="BE365"/>
  <c r="BI358"/>
  <c r="BH358"/>
  <c r="BG358"/>
  <c r="BF358"/>
  <c r="T358"/>
  <c r="R358"/>
  <c r="P358"/>
  <c r="BK358"/>
  <c r="J358"/>
  <c r="BE358"/>
  <c r="BI351"/>
  <c r="BH351"/>
  <c r="BG351"/>
  <c r="BF351"/>
  <c r="T351"/>
  <c r="R351"/>
  <c r="P351"/>
  <c r="BK351"/>
  <c r="J351"/>
  <c r="BE351"/>
  <c r="BI344"/>
  <c r="BH344"/>
  <c r="BG344"/>
  <c r="BF344"/>
  <c r="T344"/>
  <c r="R344"/>
  <c r="P344"/>
  <c r="BK344"/>
  <c r="J344"/>
  <c r="BE344"/>
  <c r="BI338"/>
  <c r="BH338"/>
  <c r="BG338"/>
  <c r="BF338"/>
  <c r="T338"/>
  <c r="R338"/>
  <c r="P338"/>
  <c r="BK338"/>
  <c r="J338"/>
  <c r="BE338"/>
  <c r="BI337"/>
  <c r="BH337"/>
  <c r="BG337"/>
  <c r="BF337"/>
  <c r="T337"/>
  <c r="R337"/>
  <c r="P337"/>
  <c r="BK337"/>
  <c r="J337"/>
  <c r="BE337"/>
  <c r="BI336"/>
  <c r="BH336"/>
  <c r="BG336"/>
  <c r="BF336"/>
  <c r="T336"/>
  <c r="R336"/>
  <c r="P336"/>
  <c r="BK336"/>
  <c r="J336"/>
  <c r="BE336"/>
  <c r="BI329"/>
  <c r="BH329"/>
  <c r="BG329"/>
  <c r="BF329"/>
  <c r="T329"/>
  <c r="R329"/>
  <c r="P329"/>
  <c r="BK329"/>
  <c r="J329"/>
  <c r="BE329"/>
  <c r="BI322"/>
  <c r="BH322"/>
  <c r="BG322"/>
  <c r="BF322"/>
  <c r="T322"/>
  <c r="R322"/>
  <c r="P322"/>
  <c r="BK322"/>
  <c r="J322"/>
  <c r="BE322"/>
  <c r="BI321"/>
  <c r="BH321"/>
  <c r="BG321"/>
  <c r="BF321"/>
  <c r="T321"/>
  <c r="R321"/>
  <c r="P321"/>
  <c r="BK321"/>
  <c r="J321"/>
  <c r="BE321"/>
  <c r="BI316"/>
  <c r="BH316"/>
  <c r="BG316"/>
  <c r="BF316"/>
  <c r="T316"/>
  <c r="R316"/>
  <c r="P316"/>
  <c r="BK316"/>
  <c r="J316"/>
  <c r="BE316"/>
  <c r="BI311"/>
  <c r="BH311"/>
  <c r="BG311"/>
  <c r="BF311"/>
  <c r="T311"/>
  <c r="R311"/>
  <c r="P311"/>
  <c r="BK311"/>
  <c r="J311"/>
  <c r="BE311"/>
  <c r="BI305"/>
  <c r="BH305"/>
  <c r="BG305"/>
  <c r="BF305"/>
  <c r="T305"/>
  <c r="R305"/>
  <c r="P305"/>
  <c r="BK305"/>
  <c r="J305"/>
  <c r="BE305"/>
  <c r="BI304"/>
  <c r="BH304"/>
  <c r="BG304"/>
  <c r="BF304"/>
  <c r="T304"/>
  <c r="T303"/>
  <c r="R304"/>
  <c r="R303"/>
  <c r="P304"/>
  <c r="P303"/>
  <c r="BK304"/>
  <c r="BK303"/>
  <c r="J303"/>
  <c r="J304"/>
  <c r="BE304"/>
  <c r="J68"/>
  <c r="BI302"/>
  <c r="BH302"/>
  <c r="BG302"/>
  <c r="BF302"/>
  <c r="T302"/>
  <c r="R302"/>
  <c r="P302"/>
  <c r="BK302"/>
  <c r="J302"/>
  <c r="BE302"/>
  <c r="BI301"/>
  <c r="BH301"/>
  <c r="BG301"/>
  <c r="BF301"/>
  <c r="T301"/>
  <c r="R301"/>
  <c r="P301"/>
  <c r="BK301"/>
  <c r="J301"/>
  <c r="BE301"/>
  <c r="BI300"/>
  <c r="BH300"/>
  <c r="BG300"/>
  <c r="BF300"/>
  <c r="T300"/>
  <c r="R300"/>
  <c r="P300"/>
  <c r="BK300"/>
  <c r="J300"/>
  <c r="BE300"/>
  <c r="BI299"/>
  <c r="BH299"/>
  <c r="BG299"/>
  <c r="BF299"/>
  <c r="T299"/>
  <c r="R299"/>
  <c r="P299"/>
  <c r="BK299"/>
  <c r="J299"/>
  <c r="BE299"/>
  <c r="BI298"/>
  <c r="BH298"/>
  <c r="BG298"/>
  <c r="BF298"/>
  <c r="T298"/>
  <c r="R298"/>
  <c r="P298"/>
  <c r="BK298"/>
  <c r="J298"/>
  <c r="BE298"/>
  <c r="BI297"/>
  <c r="BH297"/>
  <c r="BG297"/>
  <c r="BF297"/>
  <c r="T297"/>
  <c r="R297"/>
  <c r="P297"/>
  <c r="BK297"/>
  <c r="J297"/>
  <c r="BE297"/>
  <c r="BI296"/>
  <c r="BH296"/>
  <c r="BG296"/>
  <c r="BF296"/>
  <c r="T296"/>
  <c r="R296"/>
  <c r="P296"/>
  <c r="BK296"/>
  <c r="J296"/>
  <c r="BE296"/>
  <c r="BI295"/>
  <c r="BH295"/>
  <c r="BG295"/>
  <c r="BF295"/>
  <c r="T295"/>
  <c r="R295"/>
  <c r="P295"/>
  <c r="BK295"/>
  <c r="J295"/>
  <c r="BE295"/>
  <c r="BI294"/>
  <c r="BH294"/>
  <c r="BG294"/>
  <c r="BF294"/>
  <c r="T294"/>
  <c r="R294"/>
  <c r="P294"/>
  <c r="BK294"/>
  <c r="J294"/>
  <c r="BE294"/>
  <c r="BI293"/>
  <c r="BH293"/>
  <c r="BG293"/>
  <c r="BF293"/>
  <c r="T293"/>
  <c r="R293"/>
  <c r="P293"/>
  <c r="BK293"/>
  <c r="J293"/>
  <c r="BE293"/>
  <c r="BI292"/>
  <c r="BH292"/>
  <c r="BG292"/>
  <c r="BF292"/>
  <c r="T292"/>
  <c r="R292"/>
  <c r="P292"/>
  <c r="BK292"/>
  <c r="J292"/>
  <c r="BE292"/>
  <c r="BI291"/>
  <c r="BH291"/>
  <c r="BG291"/>
  <c r="BF291"/>
  <c r="T291"/>
  <c r="R291"/>
  <c r="P291"/>
  <c r="BK291"/>
  <c r="J291"/>
  <c r="BE291"/>
  <c r="BI290"/>
  <c r="BH290"/>
  <c r="BG290"/>
  <c r="BF290"/>
  <c r="T290"/>
  <c r="R290"/>
  <c r="P290"/>
  <c r="BK290"/>
  <c r="J290"/>
  <c r="BE290"/>
  <c r="BI289"/>
  <c r="BH289"/>
  <c r="BG289"/>
  <c r="BF289"/>
  <c r="T289"/>
  <c r="R289"/>
  <c r="P289"/>
  <c r="BK289"/>
  <c r="J289"/>
  <c r="BE289"/>
  <c r="BI288"/>
  <c r="BH288"/>
  <c r="BG288"/>
  <c r="BF288"/>
  <c r="T288"/>
  <c r="R288"/>
  <c r="P288"/>
  <c r="BK288"/>
  <c r="J288"/>
  <c r="BE288"/>
  <c r="BI287"/>
  <c r="BH287"/>
  <c r="BG287"/>
  <c r="BF287"/>
  <c r="T287"/>
  <c r="R287"/>
  <c r="P287"/>
  <c r="BK287"/>
  <c r="J287"/>
  <c r="BE287"/>
  <c r="BI286"/>
  <c r="BH286"/>
  <c r="BG286"/>
  <c r="BF286"/>
  <c r="T286"/>
  <c r="R286"/>
  <c r="P286"/>
  <c r="BK286"/>
  <c r="J286"/>
  <c r="BE286"/>
  <c r="BI285"/>
  <c r="BH285"/>
  <c r="BG285"/>
  <c r="BF285"/>
  <c r="T285"/>
  <c r="R285"/>
  <c r="P285"/>
  <c r="BK285"/>
  <c r="J285"/>
  <c r="BE285"/>
  <c r="BI281"/>
  <c r="BH281"/>
  <c r="BG281"/>
  <c r="BF281"/>
  <c r="T281"/>
  <c r="R281"/>
  <c r="P281"/>
  <c r="BK281"/>
  <c r="J281"/>
  <c r="BE281"/>
  <c r="BI277"/>
  <c r="BH277"/>
  <c r="BG277"/>
  <c r="BF277"/>
  <c r="T277"/>
  <c r="R277"/>
  <c r="P277"/>
  <c r="BK277"/>
  <c r="J277"/>
  <c r="BE277"/>
  <c r="BI276"/>
  <c r="BH276"/>
  <c r="BG276"/>
  <c r="BF276"/>
  <c r="T276"/>
  <c r="R276"/>
  <c r="P276"/>
  <c r="BK276"/>
  <c r="J276"/>
  <c r="BE276"/>
  <c r="BI265"/>
  <c r="BH265"/>
  <c r="BG265"/>
  <c r="BF265"/>
  <c r="T265"/>
  <c r="R265"/>
  <c r="P265"/>
  <c r="BK265"/>
  <c r="J265"/>
  <c r="BE265"/>
  <c r="BI251"/>
  <c r="BH251"/>
  <c r="BG251"/>
  <c r="BF251"/>
  <c r="T251"/>
  <c r="R251"/>
  <c r="P251"/>
  <c r="BK251"/>
  <c r="J251"/>
  <c r="BE251"/>
  <c r="BI250"/>
  <c r="BH250"/>
  <c r="BG250"/>
  <c r="BF250"/>
  <c r="T250"/>
  <c r="R250"/>
  <c r="P250"/>
  <c r="BK250"/>
  <c r="J250"/>
  <c r="BE250"/>
  <c r="BI249"/>
  <c r="BH249"/>
  <c r="BG249"/>
  <c r="BF249"/>
  <c r="T249"/>
  <c r="R249"/>
  <c r="P249"/>
  <c r="BK249"/>
  <c r="J249"/>
  <c r="BE249"/>
  <c r="BI248"/>
  <c r="BH248"/>
  <c r="BG248"/>
  <c r="BF248"/>
  <c r="T248"/>
  <c r="R248"/>
  <c r="P248"/>
  <c r="BK248"/>
  <c r="J248"/>
  <c r="BE248"/>
  <c r="BI247"/>
  <c r="BH247"/>
  <c r="BG247"/>
  <c r="BF247"/>
  <c r="T247"/>
  <c r="T246"/>
  <c r="R247"/>
  <c r="R246"/>
  <c r="P247"/>
  <c r="P246"/>
  <c r="BK247"/>
  <c r="BK246"/>
  <c r="J246"/>
  <c r="J247"/>
  <c r="BE247"/>
  <c r="J67"/>
  <c r="BI245"/>
  <c r="BH245"/>
  <c r="BG245"/>
  <c r="BF245"/>
  <c r="T245"/>
  <c r="R245"/>
  <c r="P245"/>
  <c r="BK245"/>
  <c r="J245"/>
  <c r="BE245"/>
  <c r="BI244"/>
  <c r="BH244"/>
  <c r="BG244"/>
  <c r="BF244"/>
  <c r="T244"/>
  <c r="R244"/>
  <c r="P244"/>
  <c r="BK244"/>
  <c r="J244"/>
  <c r="BE244"/>
  <c r="BI243"/>
  <c r="BH243"/>
  <c r="BG243"/>
  <c r="BF243"/>
  <c r="T243"/>
  <c r="R243"/>
  <c r="P243"/>
  <c r="BK243"/>
  <c r="J243"/>
  <c r="BE243"/>
  <c r="BI242"/>
  <c r="BH242"/>
  <c r="BG242"/>
  <c r="BF242"/>
  <c r="T242"/>
  <c r="R242"/>
  <c r="P242"/>
  <c r="BK242"/>
  <c r="J242"/>
  <c r="BE242"/>
  <c r="BI239"/>
  <c r="BH239"/>
  <c r="BG239"/>
  <c r="BF239"/>
  <c r="T239"/>
  <c r="R239"/>
  <c r="P239"/>
  <c r="BK239"/>
  <c r="J239"/>
  <c r="BE239"/>
  <c r="BI233"/>
  <c r="BH233"/>
  <c r="BG233"/>
  <c r="BF233"/>
  <c r="T233"/>
  <c r="R233"/>
  <c r="P233"/>
  <c r="BK233"/>
  <c r="J233"/>
  <c r="BE233"/>
  <c r="BI218"/>
  <c r="BH218"/>
  <c r="BG218"/>
  <c r="BF218"/>
  <c r="T218"/>
  <c r="R218"/>
  <c r="P218"/>
  <c r="BK218"/>
  <c r="J218"/>
  <c r="BE218"/>
  <c r="BI213"/>
  <c r="BH213"/>
  <c r="BG213"/>
  <c r="BF213"/>
  <c r="T213"/>
  <c r="R213"/>
  <c r="P213"/>
  <c r="BK213"/>
  <c r="J213"/>
  <c r="BE213"/>
  <c r="BI210"/>
  <c r="BH210"/>
  <c r="BG210"/>
  <c r="BF210"/>
  <c r="T210"/>
  <c r="R210"/>
  <c r="P210"/>
  <c r="BK210"/>
  <c r="J210"/>
  <c r="BE210"/>
  <c r="BI206"/>
  <c r="BH206"/>
  <c r="BG206"/>
  <c r="BF206"/>
  <c r="T206"/>
  <c r="R206"/>
  <c r="P206"/>
  <c r="BK206"/>
  <c r="J206"/>
  <c r="BE206"/>
  <c r="BI188"/>
  <c r="BH188"/>
  <c r="BG188"/>
  <c r="BF188"/>
  <c r="T188"/>
  <c r="T187"/>
  <c r="R188"/>
  <c r="R187"/>
  <c r="P188"/>
  <c r="P187"/>
  <c r="BK188"/>
  <c r="BK187"/>
  <c r="J187"/>
  <c r="J188"/>
  <c r="BE188"/>
  <c r="J66"/>
  <c r="BI186"/>
  <c r="BH186"/>
  <c r="BG186"/>
  <c r="BF186"/>
  <c r="T186"/>
  <c r="R186"/>
  <c r="P186"/>
  <c r="BK186"/>
  <c r="J186"/>
  <c r="BE186"/>
  <c r="BI185"/>
  <c r="BH185"/>
  <c r="BG185"/>
  <c r="BF185"/>
  <c r="T185"/>
  <c r="R185"/>
  <c r="P185"/>
  <c r="BK185"/>
  <c r="J185"/>
  <c r="BE185"/>
  <c r="BI169"/>
  <c r="BH169"/>
  <c r="BG169"/>
  <c r="BF169"/>
  <c r="T169"/>
  <c r="R169"/>
  <c r="P169"/>
  <c r="BK169"/>
  <c r="J169"/>
  <c r="BE169"/>
  <c r="BI168"/>
  <c r="BH168"/>
  <c r="BG168"/>
  <c r="BF168"/>
  <c r="T168"/>
  <c r="R168"/>
  <c r="P168"/>
  <c r="BK168"/>
  <c r="J168"/>
  <c r="BE168"/>
  <c r="BI167"/>
  <c r="BH167"/>
  <c r="BG167"/>
  <c r="BF167"/>
  <c r="T167"/>
  <c r="R167"/>
  <c r="P167"/>
  <c r="BK167"/>
  <c r="J167"/>
  <c r="BE167"/>
  <c r="BI166"/>
  <c r="BH166"/>
  <c r="BG166"/>
  <c r="BF166"/>
  <c r="T166"/>
  <c r="R166"/>
  <c r="P166"/>
  <c r="BK166"/>
  <c r="J166"/>
  <c r="BE166"/>
  <c r="BI165"/>
  <c r="BH165"/>
  <c r="BG165"/>
  <c r="BF165"/>
  <c r="T165"/>
  <c r="R165"/>
  <c r="P165"/>
  <c r="BK165"/>
  <c r="J165"/>
  <c r="BE165"/>
  <c r="BI161"/>
  <c r="BH161"/>
  <c r="BG161"/>
  <c r="BF161"/>
  <c r="T161"/>
  <c r="R161"/>
  <c r="P161"/>
  <c r="BK161"/>
  <c r="J161"/>
  <c r="BE161"/>
  <c r="BI157"/>
  <c r="BH157"/>
  <c r="BG157"/>
  <c r="BF157"/>
  <c r="T157"/>
  <c r="R157"/>
  <c r="P157"/>
  <c r="BK157"/>
  <c r="J157"/>
  <c r="BE157"/>
  <c r="BI156"/>
  <c r="BH156"/>
  <c r="BG156"/>
  <c r="BF156"/>
  <c r="T156"/>
  <c r="R156"/>
  <c r="P156"/>
  <c r="BK156"/>
  <c r="J156"/>
  <c r="BE156"/>
  <c r="BI155"/>
  <c r="BH155"/>
  <c r="BG155"/>
  <c r="BF155"/>
  <c r="T155"/>
  <c r="T154"/>
  <c r="R155"/>
  <c r="R154"/>
  <c r="P155"/>
  <c r="P154"/>
  <c r="BK155"/>
  <c r="BK154"/>
  <c r="J154"/>
  <c r="J155"/>
  <c r="BE155"/>
  <c r="J65"/>
  <c r="BI153"/>
  <c r="BH153"/>
  <c r="BG153"/>
  <c r="BF153"/>
  <c r="T153"/>
  <c r="R153"/>
  <c r="P153"/>
  <c r="BK153"/>
  <c r="J153"/>
  <c r="BE153"/>
  <c r="BI149"/>
  <c r="BH149"/>
  <c r="BG149"/>
  <c r="BF149"/>
  <c r="T149"/>
  <c r="R149"/>
  <c r="P149"/>
  <c r="BK149"/>
  <c r="J149"/>
  <c r="BE149"/>
  <c r="BI148"/>
  <c r="BH148"/>
  <c r="BG148"/>
  <c r="BF148"/>
  <c r="T148"/>
  <c r="R148"/>
  <c r="P148"/>
  <c r="BK148"/>
  <c r="J148"/>
  <c r="BE148"/>
  <c r="BI144"/>
  <c r="BH144"/>
  <c r="BG144"/>
  <c r="BF144"/>
  <c r="T144"/>
  <c r="R144"/>
  <c r="P144"/>
  <c r="BK144"/>
  <c r="J144"/>
  <c r="BE144"/>
  <c r="BI141"/>
  <c r="BH141"/>
  <c r="BG141"/>
  <c r="BF141"/>
  <c r="T141"/>
  <c r="R141"/>
  <c r="P141"/>
  <c r="BK141"/>
  <c r="J141"/>
  <c r="BE141"/>
  <c r="BI140"/>
  <c r="BH140"/>
  <c r="BG140"/>
  <c r="BF140"/>
  <c r="T140"/>
  <c r="T139"/>
  <c r="R140"/>
  <c r="R139"/>
  <c r="P140"/>
  <c r="P139"/>
  <c r="BK140"/>
  <c r="BK139"/>
  <c r="J139"/>
  <c r="J140"/>
  <c r="BE140"/>
  <c r="J64"/>
  <c r="BI138"/>
  <c r="BH138"/>
  <c r="BG138"/>
  <c r="BF138"/>
  <c r="T138"/>
  <c r="R138"/>
  <c r="P138"/>
  <c r="BK138"/>
  <c r="J138"/>
  <c r="BE138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T129"/>
  <c r="R130"/>
  <c r="R129"/>
  <c r="P130"/>
  <c r="P129"/>
  <c r="BK130"/>
  <c r="BK129"/>
  <c r="J129"/>
  <c r="J130"/>
  <c r="BE130"/>
  <c r="J63"/>
  <c r="BI128"/>
  <c r="BH128"/>
  <c r="BG128"/>
  <c r="BF128"/>
  <c r="T128"/>
  <c r="R128"/>
  <c r="P128"/>
  <c r="BK128"/>
  <c r="J128"/>
  <c r="BE128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7"/>
  <c r="BH117"/>
  <c r="BG117"/>
  <c r="BF117"/>
  <c r="T117"/>
  <c r="R117"/>
  <c r="P117"/>
  <c r="BK117"/>
  <c r="J117"/>
  <c r="BE117"/>
  <c r="BI116"/>
  <c r="BH116"/>
  <c r="BG116"/>
  <c r="BF116"/>
  <c r="T116"/>
  <c r="R116"/>
  <c r="P116"/>
  <c r="BK116"/>
  <c r="J116"/>
  <c r="BE116"/>
  <c r="BI115"/>
  <c r="BH115"/>
  <c r="BG115"/>
  <c r="BF115"/>
  <c r="T115"/>
  <c r="R115"/>
  <c r="P115"/>
  <c r="BK115"/>
  <c r="J115"/>
  <c r="BE115"/>
  <c r="BI114"/>
  <c r="BH114"/>
  <c r="BG114"/>
  <c r="BF114"/>
  <c r="T114"/>
  <c r="R114"/>
  <c r="P114"/>
  <c r="BK114"/>
  <c r="J114"/>
  <c r="BE114"/>
  <c r="BI113"/>
  <c r="BH113"/>
  <c r="BG113"/>
  <c r="BF113"/>
  <c r="T113"/>
  <c r="R113"/>
  <c r="P113"/>
  <c r="BK113"/>
  <c r="J113"/>
  <c r="BE113"/>
  <c r="BI112"/>
  <c r="BH112"/>
  <c r="BG112"/>
  <c r="BF112"/>
  <c r="T112"/>
  <c r="R112"/>
  <c r="P112"/>
  <c r="BK112"/>
  <c r="J112"/>
  <c r="BE112"/>
  <c r="BI111"/>
  <c r="BH111"/>
  <c r="BG111"/>
  <c r="BF111"/>
  <c r="T111"/>
  <c r="R111"/>
  <c r="P111"/>
  <c r="BK111"/>
  <c r="J111"/>
  <c r="BE111"/>
  <c r="BI108"/>
  <c r="BH108"/>
  <c r="BG108"/>
  <c r="BF108"/>
  <c r="T108"/>
  <c r="T107"/>
  <c r="R108"/>
  <c r="R107"/>
  <c r="P108"/>
  <c r="P107"/>
  <c r="BK108"/>
  <c r="BK107"/>
  <c r="J107"/>
  <c r="J108"/>
  <c r="BE108"/>
  <c r="J62"/>
  <c r="BI104"/>
  <c r="BH104"/>
  <c r="BG104"/>
  <c r="BF104"/>
  <c r="T104"/>
  <c r="R104"/>
  <c r="P104"/>
  <c r="BK104"/>
  <c r="J104"/>
  <c r="BE104"/>
  <c r="BI103"/>
  <c r="BH103"/>
  <c r="BG103"/>
  <c r="BF103"/>
  <c r="T103"/>
  <c r="R103"/>
  <c r="P103"/>
  <c r="BK103"/>
  <c r="J103"/>
  <c r="BE103"/>
  <c r="BI102"/>
  <c r="BH102"/>
  <c r="BG102"/>
  <c r="BF102"/>
  <c r="T102"/>
  <c r="R102"/>
  <c r="P102"/>
  <c r="BK102"/>
  <c r="J102"/>
  <c r="BE102"/>
  <c r="BI101"/>
  <c r="BH101"/>
  <c r="BG101"/>
  <c r="BF101"/>
  <c r="T101"/>
  <c r="R101"/>
  <c r="P101"/>
  <c r="BK101"/>
  <c r="J101"/>
  <c r="BE101"/>
  <c r="BI100"/>
  <c r="BH100"/>
  <c r="BG100"/>
  <c r="BF100"/>
  <c r="T100"/>
  <c r="T99"/>
  <c r="R100"/>
  <c r="R99"/>
  <c r="P100"/>
  <c r="P99"/>
  <c r="BK100"/>
  <c r="BK99"/>
  <c r="J99"/>
  <c r="J100"/>
  <c r="BE100"/>
  <c r="J61"/>
  <c r="BI94"/>
  <c r="BH94"/>
  <c r="BG94"/>
  <c r="BF94"/>
  <c r="T94"/>
  <c r="R94"/>
  <c r="P94"/>
  <c r="BK94"/>
  <c r="J94"/>
  <c r="BE94"/>
  <c r="BI93"/>
  <c r="F37"/>
  <c i="1" r="BD56"/>
  <c i="3" r="BH93"/>
  <c r="F36"/>
  <c i="1" r="BC56"/>
  <c i="3" r="BG93"/>
  <c r="F35"/>
  <c i="1" r="BB56"/>
  <c i="3" r="BF93"/>
  <c r="J34"/>
  <c i="1" r="AW56"/>
  <c i="3" r="F34"/>
  <c i="1" r="BA56"/>
  <c i="3" r="T93"/>
  <c r="T92"/>
  <c r="T91"/>
  <c r="R93"/>
  <c r="R92"/>
  <c r="R91"/>
  <c r="P93"/>
  <c r="P92"/>
  <c r="P91"/>
  <c i="1" r="AU56"/>
  <c i="3" r="BK93"/>
  <c r="BK92"/>
  <c r="J92"/>
  <c r="BK91"/>
  <c r="J91"/>
  <c r="J59"/>
  <c r="J30"/>
  <c i="1" r="AG56"/>
  <c i="3" r="J93"/>
  <c r="BE93"/>
  <c r="J33"/>
  <c i="1" r="AV56"/>
  <c i="3" r="F33"/>
  <c i="1" r="AZ56"/>
  <c i="3" r="J60"/>
  <c r="F85"/>
  <c r="E83"/>
  <c r="F52"/>
  <c r="E50"/>
  <c r="J39"/>
  <c r="J24"/>
  <c r="E24"/>
  <c r="J88"/>
  <c r="J55"/>
  <c r="J23"/>
  <c r="J21"/>
  <c r="E21"/>
  <c r="J87"/>
  <c r="J54"/>
  <c r="J20"/>
  <c r="J18"/>
  <c r="E18"/>
  <c r="F88"/>
  <c r="F55"/>
  <c r="J17"/>
  <c r="J15"/>
  <c r="E15"/>
  <c r="F87"/>
  <c r="F54"/>
  <c r="J14"/>
  <c r="J12"/>
  <c r="J85"/>
  <c r="J52"/>
  <c r="E7"/>
  <c r="E81"/>
  <c r="E48"/>
  <c i="2" r="J37"/>
  <c r="J36"/>
  <c i="1" r="AY55"/>
  <c i="2" r="J35"/>
  <c i="1" r="AX55"/>
  <c i="2" r="BI312"/>
  <c r="BH312"/>
  <c r="BG312"/>
  <c r="BF312"/>
  <c r="T312"/>
  <c r="T311"/>
  <c r="R312"/>
  <c r="R311"/>
  <c r="P312"/>
  <c r="P311"/>
  <c r="BK312"/>
  <c r="BK311"/>
  <c r="J311"/>
  <c r="J312"/>
  <c r="BE312"/>
  <c r="J68"/>
  <c r="BI310"/>
  <c r="BH310"/>
  <c r="BG310"/>
  <c r="BF310"/>
  <c r="T310"/>
  <c r="R310"/>
  <c r="P310"/>
  <c r="BK310"/>
  <c r="J310"/>
  <c r="BE310"/>
  <c r="BI309"/>
  <c r="BH309"/>
  <c r="BG309"/>
  <c r="BF309"/>
  <c r="T309"/>
  <c r="R309"/>
  <c r="P309"/>
  <c r="BK309"/>
  <c r="J309"/>
  <c r="BE309"/>
  <c r="BI308"/>
  <c r="BH308"/>
  <c r="BG308"/>
  <c r="BF308"/>
  <c r="T308"/>
  <c r="R308"/>
  <c r="P308"/>
  <c r="BK308"/>
  <c r="J308"/>
  <c r="BE308"/>
  <c r="BI304"/>
  <c r="BH304"/>
  <c r="BG304"/>
  <c r="BF304"/>
  <c r="T304"/>
  <c r="R304"/>
  <c r="P304"/>
  <c r="BK304"/>
  <c r="J304"/>
  <c r="BE304"/>
  <c r="BI301"/>
  <c r="BH301"/>
  <c r="BG301"/>
  <c r="BF301"/>
  <c r="T301"/>
  <c r="R301"/>
  <c r="P301"/>
  <c r="BK301"/>
  <c r="J301"/>
  <c r="BE301"/>
  <c r="BI300"/>
  <c r="BH300"/>
  <c r="BG300"/>
  <c r="BF300"/>
  <c r="T300"/>
  <c r="R300"/>
  <c r="P300"/>
  <c r="BK300"/>
  <c r="J300"/>
  <c r="BE300"/>
  <c r="BI294"/>
  <c r="BH294"/>
  <c r="BG294"/>
  <c r="BF294"/>
  <c r="T294"/>
  <c r="R294"/>
  <c r="P294"/>
  <c r="BK294"/>
  <c r="J294"/>
  <c r="BE294"/>
  <c r="BI290"/>
  <c r="BH290"/>
  <c r="BG290"/>
  <c r="BF290"/>
  <c r="T290"/>
  <c r="T289"/>
  <c r="R290"/>
  <c r="R289"/>
  <c r="P290"/>
  <c r="P289"/>
  <c r="BK290"/>
  <c r="BK289"/>
  <c r="J289"/>
  <c r="J290"/>
  <c r="BE290"/>
  <c r="J67"/>
  <c r="BI288"/>
  <c r="BH288"/>
  <c r="BG288"/>
  <c r="BF288"/>
  <c r="T288"/>
  <c r="R288"/>
  <c r="P288"/>
  <c r="BK288"/>
  <c r="J288"/>
  <c r="BE288"/>
  <c r="BI287"/>
  <c r="BH287"/>
  <c r="BG287"/>
  <c r="BF287"/>
  <c r="T287"/>
  <c r="R287"/>
  <c r="P287"/>
  <c r="BK287"/>
  <c r="J287"/>
  <c r="BE287"/>
  <c r="BI286"/>
  <c r="BH286"/>
  <c r="BG286"/>
  <c r="BF286"/>
  <c r="T286"/>
  <c r="R286"/>
  <c r="P286"/>
  <c r="BK286"/>
  <c r="J286"/>
  <c r="BE286"/>
  <c r="BI283"/>
  <c r="BH283"/>
  <c r="BG283"/>
  <c r="BF283"/>
  <c r="T283"/>
  <c r="R283"/>
  <c r="P283"/>
  <c r="BK283"/>
  <c r="J283"/>
  <c r="BE283"/>
  <c r="BI280"/>
  <c r="BH280"/>
  <c r="BG280"/>
  <c r="BF280"/>
  <c r="T280"/>
  <c r="R280"/>
  <c r="P280"/>
  <c r="BK280"/>
  <c r="J280"/>
  <c r="BE280"/>
  <c r="BI276"/>
  <c r="BH276"/>
  <c r="BG276"/>
  <c r="BF276"/>
  <c r="T276"/>
  <c r="R276"/>
  <c r="P276"/>
  <c r="BK276"/>
  <c r="J276"/>
  <c r="BE276"/>
  <c r="BI272"/>
  <c r="BH272"/>
  <c r="BG272"/>
  <c r="BF272"/>
  <c r="T272"/>
  <c r="R272"/>
  <c r="P272"/>
  <c r="BK272"/>
  <c r="J272"/>
  <c r="BE272"/>
  <c r="BI269"/>
  <c r="BH269"/>
  <c r="BG269"/>
  <c r="BF269"/>
  <c r="T269"/>
  <c r="R269"/>
  <c r="P269"/>
  <c r="BK269"/>
  <c r="J269"/>
  <c r="BE269"/>
  <c r="BI266"/>
  <c r="BH266"/>
  <c r="BG266"/>
  <c r="BF266"/>
  <c r="T266"/>
  <c r="R266"/>
  <c r="P266"/>
  <c r="BK266"/>
  <c r="J266"/>
  <c r="BE266"/>
  <c r="BI258"/>
  <c r="BH258"/>
  <c r="BG258"/>
  <c r="BF258"/>
  <c r="T258"/>
  <c r="R258"/>
  <c r="P258"/>
  <c r="BK258"/>
  <c r="J258"/>
  <c r="BE258"/>
  <c r="BI257"/>
  <c r="BH257"/>
  <c r="BG257"/>
  <c r="BF257"/>
  <c r="T257"/>
  <c r="R257"/>
  <c r="P257"/>
  <c r="BK257"/>
  <c r="J257"/>
  <c r="BE257"/>
  <c r="BI249"/>
  <c r="BH249"/>
  <c r="BG249"/>
  <c r="BF249"/>
  <c r="T249"/>
  <c r="R249"/>
  <c r="P249"/>
  <c r="BK249"/>
  <c r="J249"/>
  <c r="BE249"/>
  <c r="BI248"/>
  <c r="BH248"/>
  <c r="BG248"/>
  <c r="BF248"/>
  <c r="T248"/>
  <c r="R248"/>
  <c r="P248"/>
  <c r="BK248"/>
  <c r="J248"/>
  <c r="BE248"/>
  <c r="BI241"/>
  <c r="BH241"/>
  <c r="BG241"/>
  <c r="BF241"/>
  <c r="T241"/>
  <c r="R241"/>
  <c r="P241"/>
  <c r="BK241"/>
  <c r="J241"/>
  <c r="BE241"/>
  <c r="BI234"/>
  <c r="BH234"/>
  <c r="BG234"/>
  <c r="BF234"/>
  <c r="T234"/>
  <c r="R234"/>
  <c r="P234"/>
  <c r="BK234"/>
  <c r="J234"/>
  <c r="BE234"/>
  <c r="BI227"/>
  <c r="BH227"/>
  <c r="BG227"/>
  <c r="BF227"/>
  <c r="T227"/>
  <c r="R227"/>
  <c r="P227"/>
  <c r="BK227"/>
  <c r="J227"/>
  <c r="BE227"/>
  <c r="BI220"/>
  <c r="BH220"/>
  <c r="BG220"/>
  <c r="BF220"/>
  <c r="T220"/>
  <c r="R220"/>
  <c r="P220"/>
  <c r="BK220"/>
  <c r="J220"/>
  <c r="BE220"/>
  <c r="BI219"/>
  <c r="BH219"/>
  <c r="BG219"/>
  <c r="BF219"/>
  <c r="T219"/>
  <c r="R219"/>
  <c r="P219"/>
  <c r="BK219"/>
  <c r="J219"/>
  <c r="BE219"/>
  <c r="BI213"/>
  <c r="BH213"/>
  <c r="BG213"/>
  <c r="BF213"/>
  <c r="T213"/>
  <c r="R213"/>
  <c r="P213"/>
  <c r="BK213"/>
  <c r="J213"/>
  <c r="BE213"/>
  <c r="BI208"/>
  <c r="BH208"/>
  <c r="BG208"/>
  <c r="BF208"/>
  <c r="T208"/>
  <c r="R208"/>
  <c r="P208"/>
  <c r="BK208"/>
  <c r="J208"/>
  <c r="BE208"/>
  <c r="BI207"/>
  <c r="BH207"/>
  <c r="BG207"/>
  <c r="BF207"/>
  <c r="T207"/>
  <c r="T206"/>
  <c r="R207"/>
  <c r="R206"/>
  <c r="P207"/>
  <c r="P206"/>
  <c r="BK207"/>
  <c r="BK206"/>
  <c r="J206"/>
  <c r="J207"/>
  <c r="BE207"/>
  <c r="J66"/>
  <c r="BI205"/>
  <c r="BH205"/>
  <c r="BG205"/>
  <c r="BF205"/>
  <c r="T205"/>
  <c r="R205"/>
  <c r="P205"/>
  <c r="BK205"/>
  <c r="J205"/>
  <c r="BE205"/>
  <c r="BI204"/>
  <c r="BH204"/>
  <c r="BG204"/>
  <c r="BF204"/>
  <c r="T204"/>
  <c r="R204"/>
  <c r="P204"/>
  <c r="BK204"/>
  <c r="J204"/>
  <c r="BE204"/>
  <c r="BI203"/>
  <c r="BH203"/>
  <c r="BG203"/>
  <c r="BF203"/>
  <c r="T203"/>
  <c r="R203"/>
  <c r="P203"/>
  <c r="BK203"/>
  <c r="J203"/>
  <c r="BE203"/>
  <c r="BI202"/>
  <c r="BH202"/>
  <c r="BG202"/>
  <c r="BF202"/>
  <c r="T202"/>
  <c r="R202"/>
  <c r="P202"/>
  <c r="BK202"/>
  <c r="J202"/>
  <c r="BE202"/>
  <c r="BI201"/>
  <c r="BH201"/>
  <c r="BG201"/>
  <c r="BF201"/>
  <c r="T201"/>
  <c r="R201"/>
  <c r="P201"/>
  <c r="BK201"/>
  <c r="J201"/>
  <c r="BE201"/>
  <c r="BI200"/>
  <c r="BH200"/>
  <c r="BG200"/>
  <c r="BF200"/>
  <c r="T200"/>
  <c r="R200"/>
  <c r="P200"/>
  <c r="BK200"/>
  <c r="J200"/>
  <c r="BE200"/>
  <c r="BI199"/>
  <c r="BH199"/>
  <c r="BG199"/>
  <c r="BF199"/>
  <c r="T199"/>
  <c r="R199"/>
  <c r="P199"/>
  <c r="BK199"/>
  <c r="J199"/>
  <c r="BE199"/>
  <c r="BI198"/>
  <c r="BH198"/>
  <c r="BG198"/>
  <c r="BF198"/>
  <c r="T198"/>
  <c r="R198"/>
  <c r="P198"/>
  <c r="BK198"/>
  <c r="J198"/>
  <c r="BE198"/>
  <c r="BI197"/>
  <c r="BH197"/>
  <c r="BG197"/>
  <c r="BF197"/>
  <c r="T197"/>
  <c r="R197"/>
  <c r="P197"/>
  <c r="BK197"/>
  <c r="J197"/>
  <c r="BE197"/>
  <c r="BI192"/>
  <c r="BH192"/>
  <c r="BG192"/>
  <c r="BF192"/>
  <c r="T192"/>
  <c r="R192"/>
  <c r="P192"/>
  <c r="BK192"/>
  <c r="J192"/>
  <c r="BE192"/>
  <c r="BI191"/>
  <c r="BH191"/>
  <c r="BG191"/>
  <c r="BF191"/>
  <c r="T191"/>
  <c r="R191"/>
  <c r="P191"/>
  <c r="BK191"/>
  <c r="J191"/>
  <c r="BE191"/>
  <c r="BI190"/>
  <c r="BH190"/>
  <c r="BG190"/>
  <c r="BF190"/>
  <c r="T190"/>
  <c r="R190"/>
  <c r="P190"/>
  <c r="BK190"/>
  <c r="J190"/>
  <c r="BE190"/>
  <c r="BI189"/>
  <c r="BH189"/>
  <c r="BG189"/>
  <c r="BF189"/>
  <c r="T189"/>
  <c r="R189"/>
  <c r="P189"/>
  <c r="BK189"/>
  <c r="J189"/>
  <c r="BE189"/>
  <c r="BI188"/>
  <c r="BH188"/>
  <c r="BG188"/>
  <c r="BF188"/>
  <c r="T188"/>
  <c r="R188"/>
  <c r="P188"/>
  <c r="BK188"/>
  <c r="J188"/>
  <c r="BE188"/>
  <c r="BI187"/>
  <c r="BH187"/>
  <c r="BG187"/>
  <c r="BF187"/>
  <c r="T187"/>
  <c r="R187"/>
  <c r="P187"/>
  <c r="BK187"/>
  <c r="J187"/>
  <c r="BE187"/>
  <c r="BI186"/>
  <c r="BH186"/>
  <c r="BG186"/>
  <c r="BF186"/>
  <c r="T186"/>
  <c r="R186"/>
  <c r="P186"/>
  <c r="BK186"/>
  <c r="J186"/>
  <c r="BE186"/>
  <c r="BI185"/>
  <c r="BH185"/>
  <c r="BG185"/>
  <c r="BF185"/>
  <c r="T185"/>
  <c r="R185"/>
  <c r="P185"/>
  <c r="BK185"/>
  <c r="J185"/>
  <c r="BE185"/>
  <c r="BI184"/>
  <c r="BH184"/>
  <c r="BG184"/>
  <c r="BF184"/>
  <c r="T184"/>
  <c r="R184"/>
  <c r="P184"/>
  <c r="BK184"/>
  <c r="J184"/>
  <c r="BE184"/>
  <c r="BI180"/>
  <c r="BH180"/>
  <c r="BG180"/>
  <c r="BF180"/>
  <c r="T180"/>
  <c r="R180"/>
  <c r="P180"/>
  <c r="BK180"/>
  <c r="J180"/>
  <c r="BE180"/>
  <c r="BI176"/>
  <c r="BH176"/>
  <c r="BG176"/>
  <c r="BF176"/>
  <c r="T176"/>
  <c r="R176"/>
  <c r="P176"/>
  <c r="BK176"/>
  <c r="J176"/>
  <c r="BE176"/>
  <c r="BI175"/>
  <c r="BH175"/>
  <c r="BG175"/>
  <c r="BF175"/>
  <c r="T175"/>
  <c r="R175"/>
  <c r="P175"/>
  <c r="BK175"/>
  <c r="J175"/>
  <c r="BE175"/>
  <c r="BI170"/>
  <c r="BH170"/>
  <c r="BG170"/>
  <c r="BF170"/>
  <c r="T170"/>
  <c r="R170"/>
  <c r="P170"/>
  <c r="BK170"/>
  <c r="J170"/>
  <c r="BE170"/>
  <c r="BI169"/>
  <c r="BH169"/>
  <c r="BG169"/>
  <c r="BF169"/>
  <c r="T169"/>
  <c r="R169"/>
  <c r="P169"/>
  <c r="BK169"/>
  <c r="J169"/>
  <c r="BE169"/>
  <c r="BI168"/>
  <c r="BH168"/>
  <c r="BG168"/>
  <c r="BF168"/>
  <c r="T168"/>
  <c r="R168"/>
  <c r="P168"/>
  <c r="BK168"/>
  <c r="J168"/>
  <c r="BE168"/>
  <c r="BI167"/>
  <c r="BH167"/>
  <c r="BG167"/>
  <c r="BF167"/>
  <c r="T167"/>
  <c r="R167"/>
  <c r="P167"/>
  <c r="BK167"/>
  <c r="J167"/>
  <c r="BE167"/>
  <c r="BI166"/>
  <c r="BH166"/>
  <c r="BG166"/>
  <c r="BF166"/>
  <c r="T166"/>
  <c r="R166"/>
  <c r="P166"/>
  <c r="BK166"/>
  <c r="J166"/>
  <c r="BE166"/>
  <c r="BI165"/>
  <c r="BH165"/>
  <c r="BG165"/>
  <c r="BF165"/>
  <c r="T165"/>
  <c r="T164"/>
  <c r="R165"/>
  <c r="R164"/>
  <c r="P165"/>
  <c r="P164"/>
  <c r="BK165"/>
  <c r="BK164"/>
  <c r="J164"/>
  <c r="J165"/>
  <c r="BE165"/>
  <c r="J65"/>
  <c r="BI163"/>
  <c r="BH163"/>
  <c r="BG163"/>
  <c r="BF163"/>
  <c r="T163"/>
  <c r="R163"/>
  <c r="P163"/>
  <c r="BK163"/>
  <c r="J163"/>
  <c r="BE163"/>
  <c r="BI162"/>
  <c r="BH162"/>
  <c r="BG162"/>
  <c r="BF162"/>
  <c r="T162"/>
  <c r="R162"/>
  <c r="P162"/>
  <c r="BK162"/>
  <c r="J162"/>
  <c r="BE162"/>
  <c r="BI161"/>
  <c r="BH161"/>
  <c r="BG161"/>
  <c r="BF161"/>
  <c r="T161"/>
  <c r="R161"/>
  <c r="P161"/>
  <c r="BK161"/>
  <c r="J161"/>
  <c r="BE161"/>
  <c r="BI160"/>
  <c r="BH160"/>
  <c r="BG160"/>
  <c r="BF160"/>
  <c r="T160"/>
  <c r="R160"/>
  <c r="P160"/>
  <c r="BK160"/>
  <c r="J160"/>
  <c r="BE160"/>
  <c r="BI157"/>
  <c r="BH157"/>
  <c r="BG157"/>
  <c r="BF157"/>
  <c r="T157"/>
  <c r="R157"/>
  <c r="P157"/>
  <c r="BK157"/>
  <c r="J157"/>
  <c r="BE157"/>
  <c r="BI151"/>
  <c r="BH151"/>
  <c r="BG151"/>
  <c r="BF151"/>
  <c r="T151"/>
  <c r="R151"/>
  <c r="P151"/>
  <c r="BK151"/>
  <c r="J151"/>
  <c r="BE151"/>
  <c r="BI150"/>
  <c r="BH150"/>
  <c r="BG150"/>
  <c r="BF150"/>
  <c r="T150"/>
  <c r="R150"/>
  <c r="P150"/>
  <c r="BK150"/>
  <c r="J150"/>
  <c r="BE150"/>
  <c r="BI143"/>
  <c r="BH143"/>
  <c r="BG143"/>
  <c r="BF143"/>
  <c r="T143"/>
  <c r="R143"/>
  <c r="P143"/>
  <c r="BK143"/>
  <c r="J143"/>
  <c r="BE143"/>
  <c r="BI142"/>
  <c r="BH142"/>
  <c r="BG142"/>
  <c r="BF142"/>
  <c r="T142"/>
  <c r="T141"/>
  <c r="R142"/>
  <c r="R141"/>
  <c r="P142"/>
  <c r="P141"/>
  <c r="BK142"/>
  <c r="BK141"/>
  <c r="J141"/>
  <c r="J142"/>
  <c r="BE142"/>
  <c r="J64"/>
  <c r="BI140"/>
  <c r="BH140"/>
  <c r="BG140"/>
  <c r="BF140"/>
  <c r="T140"/>
  <c r="R140"/>
  <c r="P140"/>
  <c r="BK140"/>
  <c r="J140"/>
  <c r="BE140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T131"/>
  <c r="R132"/>
  <c r="R131"/>
  <c r="P132"/>
  <c r="P131"/>
  <c r="BK132"/>
  <c r="BK131"/>
  <c r="J131"/>
  <c r="J132"/>
  <c r="BE132"/>
  <c r="J63"/>
  <c r="BI128"/>
  <c r="BH128"/>
  <c r="BG128"/>
  <c r="BF128"/>
  <c r="T128"/>
  <c r="R128"/>
  <c r="P128"/>
  <c r="BK128"/>
  <c r="J128"/>
  <c r="BE128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19"/>
  <c r="BH119"/>
  <c r="BG119"/>
  <c r="BF119"/>
  <c r="T119"/>
  <c r="R119"/>
  <c r="P119"/>
  <c r="BK119"/>
  <c r="J119"/>
  <c r="BE119"/>
  <c r="BI118"/>
  <c r="BH118"/>
  <c r="BG118"/>
  <c r="BF118"/>
  <c r="T118"/>
  <c r="R118"/>
  <c r="P118"/>
  <c r="BK118"/>
  <c r="J118"/>
  <c r="BE118"/>
  <c r="BI113"/>
  <c r="BH113"/>
  <c r="BG113"/>
  <c r="BF113"/>
  <c r="T113"/>
  <c r="R113"/>
  <c r="P113"/>
  <c r="BK113"/>
  <c r="J113"/>
  <c r="BE113"/>
  <c r="BI112"/>
  <c r="BH112"/>
  <c r="BG112"/>
  <c r="BF112"/>
  <c r="T112"/>
  <c r="R112"/>
  <c r="P112"/>
  <c r="BK112"/>
  <c r="J112"/>
  <c r="BE112"/>
  <c r="BI111"/>
  <c r="BH111"/>
  <c r="BG111"/>
  <c r="BF111"/>
  <c r="T111"/>
  <c r="R111"/>
  <c r="P111"/>
  <c r="BK111"/>
  <c r="J111"/>
  <c r="BE111"/>
  <c r="BI110"/>
  <c r="BH110"/>
  <c r="BG110"/>
  <c r="BF110"/>
  <c r="T110"/>
  <c r="T109"/>
  <c r="R110"/>
  <c r="R109"/>
  <c r="P110"/>
  <c r="P109"/>
  <c r="BK110"/>
  <c r="BK109"/>
  <c r="J109"/>
  <c r="J110"/>
  <c r="BE110"/>
  <c r="J62"/>
  <c r="BI108"/>
  <c r="BH108"/>
  <c r="BG108"/>
  <c r="BF108"/>
  <c r="T108"/>
  <c r="R108"/>
  <c r="P108"/>
  <c r="BK108"/>
  <c r="J108"/>
  <c r="BE108"/>
  <c r="BI107"/>
  <c r="BH107"/>
  <c r="BG107"/>
  <c r="BF107"/>
  <c r="T107"/>
  <c r="R107"/>
  <c r="P107"/>
  <c r="BK107"/>
  <c r="J107"/>
  <c r="BE107"/>
  <c r="BI106"/>
  <c r="BH106"/>
  <c r="BG106"/>
  <c r="BF106"/>
  <c r="T106"/>
  <c r="R106"/>
  <c r="P106"/>
  <c r="BK106"/>
  <c r="J106"/>
  <c r="BE106"/>
  <c r="BI105"/>
  <c r="BH105"/>
  <c r="BG105"/>
  <c r="BF105"/>
  <c r="T105"/>
  <c r="T104"/>
  <c r="R105"/>
  <c r="R104"/>
  <c r="P105"/>
  <c r="P104"/>
  <c r="BK105"/>
  <c r="BK104"/>
  <c r="J104"/>
  <c r="J105"/>
  <c r="BE105"/>
  <c r="J61"/>
  <c r="BI99"/>
  <c r="BH99"/>
  <c r="BG99"/>
  <c r="BF99"/>
  <c r="T99"/>
  <c r="R99"/>
  <c r="P99"/>
  <c r="BK99"/>
  <c r="J99"/>
  <c r="BE99"/>
  <c r="BI90"/>
  <c r="F37"/>
  <c i="1" r="BD55"/>
  <c i="2" r="BH90"/>
  <c r="F36"/>
  <c i="1" r="BC55"/>
  <c i="2" r="BG90"/>
  <c r="F35"/>
  <c i="1" r="BB55"/>
  <c i="2" r="BF90"/>
  <c r="J34"/>
  <c i="1" r="AW55"/>
  <c i="2" r="F34"/>
  <c i="1" r="BA55"/>
  <c i="2" r="T90"/>
  <c r="T89"/>
  <c r="T88"/>
  <c r="R90"/>
  <c r="R89"/>
  <c r="R88"/>
  <c r="P90"/>
  <c r="P89"/>
  <c r="P88"/>
  <c i="1" r="AU55"/>
  <c i="2" r="BK90"/>
  <c r="BK89"/>
  <c r="J89"/>
  <c r="BK88"/>
  <c r="J88"/>
  <c r="J59"/>
  <c r="J30"/>
  <c i="1" r="AG55"/>
  <c i="2" r="J90"/>
  <c r="BE90"/>
  <c r="J33"/>
  <c i="1" r="AV55"/>
  <c i="2" r="F33"/>
  <c i="1" r="AZ55"/>
  <c i="2" r="J60"/>
  <c r="F82"/>
  <c r="E80"/>
  <c r="F52"/>
  <c r="E50"/>
  <c r="J39"/>
  <c r="J24"/>
  <c r="E24"/>
  <c r="J85"/>
  <c r="J55"/>
  <c r="J23"/>
  <c r="J21"/>
  <c r="E21"/>
  <c r="J84"/>
  <c r="J54"/>
  <c r="J20"/>
  <c r="J18"/>
  <c r="E18"/>
  <c r="F85"/>
  <c r="F55"/>
  <c r="J17"/>
  <c r="J15"/>
  <c r="E15"/>
  <c r="F84"/>
  <c r="F54"/>
  <c r="J14"/>
  <c r="J12"/>
  <c r="J82"/>
  <c r="J52"/>
  <c r="E7"/>
  <c r="E78"/>
  <c r="E48"/>
  <c i="1" r="BD54"/>
  <c r="W33"/>
  <c r="BC54"/>
  <c r="W32"/>
  <c r="BB54"/>
  <c r="W31"/>
  <c r="BA54"/>
  <c r="W30"/>
  <c r="AZ54"/>
  <c r="W29"/>
  <c r="AY54"/>
  <c r="AX54"/>
  <c r="AW54"/>
  <c r="AK30"/>
  <c r="AV54"/>
  <c r="AK29"/>
  <c r="AU54"/>
  <c r="AT54"/>
  <c r="AS54"/>
  <c r="AG54"/>
  <c r="AK26"/>
  <c r="AT56"/>
  <c r="AN56"/>
  <c r="AT55"/>
  <c r="AN55"/>
  <c r="AN54"/>
  <c r="L50"/>
  <c r="AM50"/>
  <c r="AM49"/>
  <c r="L49"/>
  <c r="AM47"/>
  <c r="L47"/>
  <c r="L45"/>
  <c r="L44"/>
  <c r="AK35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<sst xmlns="http://schemas.openxmlformats.org/spreadsheetml/2006/main">
  <si>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</si>
  <si>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</si>
  <si>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</si>
  <si>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</si>
  <si>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</si>
  <si>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{19b41cae-79ca-4930-a08b-67ad5afe1b20}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</si>
  <si>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</si>
  <si>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</si>
  <si>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</si>
  <si>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</si>
  <si>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</si>
  <si>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</si>
  <si>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</si>
  <si>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</si>
  <si>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11022019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</si>
  <si>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</si>
  <si>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</si>
  <si>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Louny ON - Oprava (střecha a obálka budovy)</t>
  </si>
  <si>
    <t>KSO:</t>
  </si>
  <si>
    <t/>
  </si>
  <si>
    <t>CC-CZ:</t>
  </si>
  <si>
    <t>Místo:</t>
  </si>
  <si>
    <t>Louny</t>
  </si>
  <si>
    <t>Datum:</t>
  </si>
  <si>
    <t>11. 2. 2019</t>
  </si>
  <si>
    <t>Zadavatel:</t>
  </si>
  <si>
    <t>IČ:</t>
  </si>
  <si>
    <t>70994234</t>
  </si>
  <si>
    <t>Správa železniční dopravní cesty, s.o.</t>
  </si>
  <si>
    <t>DIČ:</t>
  </si>
  <si>
    <t>CZ 70994234</t>
  </si>
  <si>
    <t>Uchazeč:</t>
  </si>
  <si>
    <t>Vyplň údaj</t>
  </si>
  <si>
    <t>Projektant:</t>
  </si>
  <si>
    <t xml:space="preserve"> 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</si>
  <si>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</si>
  <si>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</si>
  <si>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</si>
  <si>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</si>
  <si>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</si>
  <si>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</si>
  <si>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</si>
  <si>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</si>
  <si>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</si>
  <si>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</si>
  <si>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</si>
  <si>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</si>
  <si>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</si>
  <si>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</si>
  <si>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</si>
  <si>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</si>
  <si>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</si>
  <si>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</si>
  <si>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</si>
  <si>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</si>
  <si>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</si>
  <si>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</si>
  <si>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</si>
  <si>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</si>
  <si>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</si>
  <si>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</si>
  <si>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</si>
  <si>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</si>
  <si>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</si>
  <si>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</si>
  <si>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</si>
  <si>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</si>
  <si>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</si>
  <si>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</si>
  <si>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</si>
  <si>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</si>
  <si>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</si>
  <si>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</si>
  <si>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</si>
  <si>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</si>
  <si>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</si>
  <si>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</si>
  <si>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</si>
  <si>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</si>
  <si>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Budova A</t>
  </si>
  <si>
    <t>STA</t>
  </si>
  <si>
    <t>1</t>
  </si>
  <si>
    <t>{0e08c64c-e394-49ca-91b0-95f005d346e7}</t>
  </si>
  <si>
    <t>2</t>
  </si>
  <si>
    <t>SO 02</t>
  </si>
  <si>
    <t>Budova B</t>
  </si>
  <si>
    <t>{d600fccf-6a03-4a58-ad20-5ee802ed17be}</t>
  </si>
  <si>
    <t>KRYCÍ LIST SOUPISU PRACÍ</t>
  </si>
  <si>
    <t>Objekt:</t>
  </si>
  <si>
    <t>SO 01 - Budova A</t>
  </si>
  <si>
    <t>REKAPITULACE ČLENĚNÍ SOUPISU PRACÍ</t>
  </si>
  <si>
    <t>Kód dílu - Popis</t>
  </si>
  <si>
    <t>Cena celkem [CZK]</t>
  </si>
  <si>
    <t>-1</t>
  </si>
  <si>
    <t>003 - Svislé konstrukce</t>
  </si>
  <si>
    <t>006 - Úpravy povrchu</t>
  </si>
  <si>
    <t>009 - Ostatní konstrukce a práce</t>
  </si>
  <si>
    <t>099 - Přesun hmot HSV</t>
  </si>
  <si>
    <t>762 - Konstrukce tesařské</t>
  </si>
  <si>
    <t>764 - Konstrukce klempířské</t>
  </si>
  <si>
    <t>766 - Konstrukce truhlářské</t>
  </si>
  <si>
    <t>767 - Konstrukce zámečnické</t>
  </si>
  <si>
    <t>VRN - Vedlejší rozpočtové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</si>
  <si>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</si>
  <si>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</si>
  <si>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</si>
  <si>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</si>
  <si>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</si>
  <si>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</si>
  <si>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</si>
  <si>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</si>
  <si>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</si>
  <si>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</si>
  <si>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</si>
  <si>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</si>
  <si>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</si>
  <si>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003</t>
  </si>
  <si>
    <t>Svislé konstrukce</t>
  </si>
  <si>
    <t>ROZPOCET</t>
  </si>
  <si>
    <t>K</t>
  </si>
  <si>
    <t>314231164</t>
  </si>
  <si>
    <t>Zdivo komínů a ventilací volně stojících z cihel pálených 
 lícových včetně spárování, pevnosti P 60, na maltu MVC
 dl. 290 mm (český formát 290x140x65 mm)
 plných</t>
  </si>
  <si>
    <t>m3</t>
  </si>
  <si>
    <t>4</t>
  </si>
  <si>
    <t>VV</t>
  </si>
  <si>
    <t xml:space="preserve">- KOMÍNOVÉ HLAVY BUDOU ROZEBRANÉ A OPĚTOVNĚ VYZDĚNY, </t>
  </si>
  <si>
    <t xml:space="preserve">HLAVY JENŽ JSOU SOUDRŽNÉ BUDOU PONECHÁNY, VYZDĚNÍ </t>
  </si>
  <si>
    <t xml:space="preserve">BUDE Z CIHEL OSTŘE PÁLENÉ, VYSOKÉ ODOLNÉ, 24 MPa, NAPŘ. </t>
  </si>
  <si>
    <t>ŠITBOŘICKÉ PÁLENÉ CIHLY, NA MALTU VÁPENOCEMNTOVOU</t>
  </si>
  <si>
    <t>0,45*0,75*1,375</t>
  </si>
  <si>
    <t>0,45*0,75*2,041*3</t>
  </si>
  <si>
    <t>0,45*0,45*2,041</t>
  </si>
  <si>
    <t>Součet</t>
  </si>
  <si>
    <t>314238475</t>
  </si>
  <si>
    <t>Krycí deska základní pro cihelný komín</t>
  </si>
  <si>
    <t>kus</t>
  </si>
  <si>
    <t>5</t>
  </si>
  <si>
    <t>BETONOVÁ DESKA TL. 50 mm, BET. C25/30</t>
  </si>
  <si>
    <t>ŘÁDNĚ ZAKLETOVAT, MÍRNĚ VYSPÁDOVAT</t>
  </si>
  <si>
    <t>006</t>
  </si>
  <si>
    <t>Úpravy povrchu</t>
  </si>
  <si>
    <t>3</t>
  </si>
  <si>
    <t>619995001</t>
  </si>
  <si>
    <t>Začištění omítek (s dodáním hmot) 
 kolem oken, dveří, podlah, obkladů apod.</t>
  </si>
  <si>
    <t>m</t>
  </si>
  <si>
    <t>6</t>
  </si>
  <si>
    <t>612325302</t>
  </si>
  <si>
    <t>Vápenocementová omítka ostění nebo nadpraží
 štuková</t>
  </si>
  <si>
    <t>m2</t>
  </si>
  <si>
    <t>8</t>
  </si>
  <si>
    <t>622143004</t>
  </si>
  <si>
    <t>Montáž omítkových profilů 
 plastových nebo pozinkovaných, upevněných vtlačením do podkladní vrstvy nebo přibitím
 začišťovacích samolepících pro vytvoření dilatujícího spoje s okenním rámem</t>
  </si>
  <si>
    <t>10</t>
  </si>
  <si>
    <t>M</t>
  </si>
  <si>
    <t>59051476</t>
  </si>
  <si>
    <t>profil okenní začišťovací se sklovláknitou armovací tkaninou 9 mm/2,4 m</t>
  </si>
  <si>
    <t>12</t>
  </si>
  <si>
    <t>009</t>
  </si>
  <si>
    <t>Ostatní konstrukce a práce</t>
  </si>
  <si>
    <t>7</t>
  </si>
  <si>
    <t>968062244</t>
  </si>
  <si>
    <t>Vybourání dřevěných rámů oken s křídly, dveřních zárubní, vrat, stěn, ostění nebo obkladů 
 rámů oken s křídly
 jednoduchých, plochy
 do 1 m2</t>
  </si>
  <si>
    <t>14</t>
  </si>
  <si>
    <t>968062246</t>
  </si>
  <si>
    <t>Vybourání dřevěných rámů oken s křídly, dveřních zárubní, vrat, stěn, ostění nebo obkladů 
 rámů oken s křídly
 jednoduchých, plochy
 do 4 m2</t>
  </si>
  <si>
    <t>16</t>
  </si>
  <si>
    <t>9</t>
  </si>
  <si>
    <t>968062456</t>
  </si>
  <si>
    <t>Vybourání dřevěných rámů oken s křídly, dveřních zárubní, vrat, stěn, ostění nebo obkladů 
 dveřních zárubní, plochy
 přes 2 m2</t>
  </si>
  <si>
    <t>18</t>
  </si>
  <si>
    <t>962032641</t>
  </si>
  <si>
    <t>Bourání zdiva nadzákladového z cihel nebo tvárnic 
 komínového z cihel pálených, šamotových nebo vápenopískových nad střechou
 na maltu
 cementovou</t>
  </si>
  <si>
    <t>20</t>
  </si>
  <si>
    <t>11</t>
  </si>
  <si>
    <t>941111111</t>
  </si>
  <si>
    <t>Montáž lešení řadového trubkového lehkého pracovního s podlahami 
 s provozním zatížením tř. 3 do 200 kg/m2
 šířky tř. W06 od 0,6 do 0,9 m, výšky
 do 10 m</t>
  </si>
  <si>
    <t>22</t>
  </si>
  <si>
    <t>941111211</t>
  </si>
  <si>
    <t>Montáž lešení řadového trubkového lehkého pracovního s podlahami 
 s provozním zatížením tř. 3 do 200 kg/m2
 Příplatek za první a každý další den použití lešení
 k ceně -1111</t>
  </si>
  <si>
    <t>24</t>
  </si>
  <si>
    <t>49,783*15</t>
  </si>
  <si>
    <t>13</t>
  </si>
  <si>
    <t>941111811</t>
  </si>
  <si>
    <t>Demontáž lešení řadového trubkového lehkého pracovního s podlahami 
 s provozním zatížením tř. 3 do 200 kg/m2
 šířky tř. W06 od 0,6 do 0,9 m, výšky
 do 10 m</t>
  </si>
  <si>
    <t>26</t>
  </si>
  <si>
    <t>962032240</t>
  </si>
  <si>
    <t>Bourání zdiva nadzákladového z cihel nebo tvárnic 
 z cihel pálených nebo vápenopískových, na maltu
 cementovou, objemu
 do 1 m3</t>
  </si>
  <si>
    <t>28</t>
  </si>
  <si>
    <t>ubourání ostění okna</t>
  </si>
  <si>
    <t>0,8*0,06*0,45*2*2</t>
  </si>
  <si>
    <t>1*0,1*0,45*2*2</t>
  </si>
  <si>
    <t>962081141</t>
  </si>
  <si>
    <t>Bourání zdiva příček nebo vybourání otvorů 
 ze skleněných tvárnic, tl.
 do 150 mm</t>
  </si>
  <si>
    <t>30</t>
  </si>
  <si>
    <t>0,6*1*2</t>
  </si>
  <si>
    <t>099</t>
  </si>
  <si>
    <t>Přesun hmot HSV</t>
  </si>
  <si>
    <t>998011003</t>
  </si>
  <si>
    <t>Přesun hmot pro budovy občanské výstavby, bydlení, výrobu a služby 
 s nosnou svislou konstrukcí zděnou z cihel, tvárnic nebo kamene
 vodorovná dopravní vzdálenost do 100 m
 pro budovy výšky
 přes 12 do 24 m</t>
  </si>
  <si>
    <t>t</t>
  </si>
  <si>
    <t>32</t>
  </si>
  <si>
    <t>17</t>
  </si>
  <si>
    <t>998011018</t>
  </si>
  <si>
    <t>Přesun hmot pro budovy občanské výstavby, bydlení, výrobu a služby 
 s nosnou svislou konstrukcí zděnou z cihel, tvárnic nebo kamene
 Příplatek k cenám
 za zvětšený přesun přes vymezenou největší dopravní vzdálenost
 do 5000 m</t>
  </si>
  <si>
    <t>34</t>
  </si>
  <si>
    <t>997013214</t>
  </si>
  <si>
    <t>Vnitrostaveništní doprava suti a vybouraných hmot 
 vodorovně do 50 m
 svisle ručně (nošením po schodech)
 pro budovy a haly výšky
 přes 12 do 15 m</t>
  </si>
  <si>
    <t>36</t>
  </si>
  <si>
    <t>19</t>
  </si>
  <si>
    <t>997013501</t>
  </si>
  <si>
    <t>Odvoz suti a vybouraných hmot na skládku nebo meziskládku 
 se složením, na vzdálenost
 do 1 km</t>
  </si>
  <si>
    <t>38</t>
  </si>
  <si>
    <t>997013509</t>
  </si>
  <si>
    <t>Odvoz suti a vybouraných hmot na skládku nebo meziskládku 
 se složením, na vzdálenost
 Příplatek k ceně
 za každý další i započatý 1 km přes 1 km</t>
  </si>
  <si>
    <t>40</t>
  </si>
  <si>
    <t>997013831</t>
  </si>
  <si>
    <t>Poplatek za uložení stavebního odpadu na skládce (skládkovné)
 směsného stavebního a demoličního zatříděného do Katalogu odpadů pod kódem 170 904</t>
  </si>
  <si>
    <t>42</t>
  </si>
  <si>
    <t>15,347-1,699</t>
  </si>
  <si>
    <t>X10</t>
  </si>
  <si>
    <t>Výkup hliníkových šablon - stávající střešné krytiny</t>
  </si>
  <si>
    <t>44</t>
  </si>
  <si>
    <t>762</t>
  </si>
  <si>
    <t>Konstrukce tesařské</t>
  </si>
  <si>
    <t>23</t>
  </si>
  <si>
    <t>762341821</t>
  </si>
  <si>
    <t>Demontáž bednění a laťování 
 bednění střech rovných, obloukových, sklonu do 60 st. se všemi nadstřešními konstrukcemi
 z fošen hrubých, hoblovaných</t>
  </si>
  <si>
    <t>46</t>
  </si>
  <si>
    <t>762395000</t>
  </si>
  <si>
    <t>Spojovací prostředky krovů, bednění a laťování, nadstřešních konstrukcí 
 svory, prkna, hřebíky, pásová ocel, vruty</t>
  </si>
  <si>
    <t>48</t>
  </si>
  <si>
    <t>261,305*0,025</t>
  </si>
  <si>
    <t>0,694</t>
  </si>
  <si>
    <t>2,34*2,34*0,025</t>
  </si>
  <si>
    <t>2,52*1,26*0,025</t>
  </si>
  <si>
    <t>16*0,25</t>
  </si>
  <si>
    <t>25</t>
  </si>
  <si>
    <t>762341027</t>
  </si>
  <si>
    <t>Bednění a laťování
 bednění
 střech rovných sklonu do 60 st. s vyřezáním otvorů
 z dřevoštěpkových desek OSB
 šroubovaných na krokve
 na pero a drážku, tloušťky desky
 25 mm</t>
  </si>
  <si>
    <t>50</t>
  </si>
  <si>
    <t>762342441</t>
  </si>
  <si>
    <t>Bednění a laťování
 montáž lišt
 trojúhelníkových nebo kontralatí</t>
  </si>
  <si>
    <t>52</t>
  </si>
  <si>
    <t>7,8*13</t>
  </si>
  <si>
    <t>7,8*5*2</t>
  </si>
  <si>
    <t>7,8*6*2</t>
  </si>
  <si>
    <t>27</t>
  </si>
  <si>
    <t>60514114</t>
  </si>
  <si>
    <t>řezivo jehličnaté latě střešní impregnované dl 4 m</t>
  </si>
  <si>
    <t>54</t>
  </si>
  <si>
    <t>289*0,06*0,04</t>
  </si>
  <si>
    <t>7621019X1</t>
  </si>
  <si>
    <t>Výměna konstrukce krovu - předpoklad</t>
  </si>
  <si>
    <t>56</t>
  </si>
  <si>
    <t>29</t>
  </si>
  <si>
    <t>998762103</t>
  </si>
  <si>
    <t>Přesun hmot pro konstrukce tesařské 
 stanovený z hmotnosti přesunovaného materiálu
 vodorovná dopravní vzdálenost do 50 m
 v objektech výšky
 přes 12 do 24 m</t>
  </si>
  <si>
    <t>58</t>
  </si>
  <si>
    <t>998762194</t>
  </si>
  <si>
    <t>Přesun hmot pro konstrukce tesařské 
 stanovený z hmotnosti přesunovaného materiálu
 Příplatek k cenám
 za zvětšený přesun přes vymezenou největší dopravní vzdálenost
 do 1000 m</t>
  </si>
  <si>
    <t>60</t>
  </si>
  <si>
    <t>31</t>
  </si>
  <si>
    <t>998762199</t>
  </si>
  <si>
    <t>Přesun hmot pro konstrukce tesařské 
 stanovený z hmotnosti přesunovaného materiálu
 Příplatek k cenám
 za zvětšený přesun přes vymezenou největší dopravní vzdálenost
 za každých dalších i započatých 1000 m</t>
  </si>
  <si>
    <t>62</t>
  </si>
  <si>
    <t>764</t>
  </si>
  <si>
    <t>Konstrukce klempířské</t>
  </si>
  <si>
    <t>764002413</t>
  </si>
  <si>
    <t>Montáž strukturní oddělovací rohože
 jakékoli rš</t>
  </si>
  <si>
    <t>64</t>
  </si>
  <si>
    <t>33</t>
  </si>
  <si>
    <t>28329223</t>
  </si>
  <si>
    <t>fólie strukturovaná pod plechovou krytinu š 1,5m</t>
  </si>
  <si>
    <t>66</t>
  </si>
  <si>
    <t>764101131</t>
  </si>
  <si>
    <t>Montáž krytiny z plechu
 s úpravou u okapů, prostupů a výčnělků
 střechy rovné
 drážkováním
 z tabulí, sklon střechy
 do 30 st.</t>
  </si>
  <si>
    <t>68</t>
  </si>
  <si>
    <t>35</t>
  </si>
  <si>
    <t>55350280</t>
  </si>
  <si>
    <t>krytina střešní falcovaná Pz plech s barevnou dvouvrstvou polyesterovou povrchovou úpravou š 610mm</t>
  </si>
  <si>
    <t>70</t>
  </si>
  <si>
    <t>764001821</t>
  </si>
  <si>
    <t>Demontáž klempířských konstrukcí
 krytiny
 ze svitků nebo tabulí
 do suti</t>
  </si>
  <si>
    <t>72</t>
  </si>
  <si>
    <t>37</t>
  </si>
  <si>
    <t>764213456</t>
  </si>
  <si>
    <t>Oplechování střešních prvků z pozinkovaného plechu
 sněhový zachytávač průbežný
 dvoutrubkový</t>
  </si>
  <si>
    <t>74</t>
  </si>
  <si>
    <t>11*2</t>
  </si>
  <si>
    <t>15,4*2</t>
  </si>
  <si>
    <t>podrobnosti viz obrázek PD</t>
  </si>
  <si>
    <t>764213652</t>
  </si>
  <si>
    <t>Oplechování střešních prvků z pozinkovaného plechu s povrchovou úpravou
 střešní výlez
 rozměru 600 x 600 mm, střechy s krytinou
 skládanou nebo plechovou</t>
  </si>
  <si>
    <t>76</t>
  </si>
  <si>
    <t>39</t>
  </si>
  <si>
    <t>764004801</t>
  </si>
  <si>
    <t>Demontáž klempířských konstrukcí
 žlabu
 podokapního
 do suti</t>
  </si>
  <si>
    <t>78</t>
  </si>
  <si>
    <t>71,25</t>
  </si>
  <si>
    <t>7,59*2</t>
  </si>
  <si>
    <t>764004861</t>
  </si>
  <si>
    <t>Demontáž klempířských konstrukcí
 svodu
 do suti</t>
  </si>
  <si>
    <t>80</t>
  </si>
  <si>
    <t>3,85*2</t>
  </si>
  <si>
    <t>8,8*2</t>
  </si>
  <si>
    <t>41</t>
  </si>
  <si>
    <t>764511603</t>
  </si>
  <si>
    <t>Žlab podokapní z pozinkovaného plechu s povrchovou úpravou
 včetně háků a čel
 půlkruhový
 rš 400 mm</t>
  </si>
  <si>
    <t>82</t>
  </si>
  <si>
    <t>764511644</t>
  </si>
  <si>
    <t>Žlab podokapní z pozinkovaného plechu s povrchovou úpravou_x000d_
 včetně háků a čel_x000d_
 kotlík_x000d_
 oválný (trychtýřový), rš žlabu/průměr svodu_x000d_
 400/120 mm</t>
  </si>
  <si>
    <t>84</t>
  </si>
  <si>
    <t>43</t>
  </si>
  <si>
    <t>764518623</t>
  </si>
  <si>
    <t>Svod z pozinkovaného plechu s upraveným povrchem
 včetně objímek, kolen a odskoků
 kruhový, průměru
 120 mm</t>
  </si>
  <si>
    <t>86</t>
  </si>
  <si>
    <t>764212662</t>
  </si>
  <si>
    <t>Oplechování střešních prvků z pozinkovaného plechu s povrchovou úpravou
 okapu okapovým plechem
 střechy rovné
 rš 200 mm</t>
  </si>
  <si>
    <t>88</t>
  </si>
  <si>
    <t>45</t>
  </si>
  <si>
    <t>7642116X5</t>
  </si>
  <si>
    <t>Perforovaná Pz s povrchovou úpravou větrací mřížka PVC v=60 mm</t>
  </si>
  <si>
    <t>90</t>
  </si>
  <si>
    <t>7642116X6</t>
  </si>
  <si>
    <t>Oplechování větraného hřebene z Pz s povrch úpravou rš 570 mm</t>
  </si>
  <si>
    <t>92</t>
  </si>
  <si>
    <t>47</t>
  </si>
  <si>
    <t>7642116X7</t>
  </si>
  <si>
    <t>Perforovaná větrací hřebenová lišta hřebene z Pz s povrch úpravou rš 146 mm</t>
  </si>
  <si>
    <t>94</t>
  </si>
  <si>
    <t>764314612</t>
  </si>
  <si>
    <t>Lemování prostupů z pozinkovaného plechu s povrchovou úpravou
 bez lišty, střech s krytinou
 skládanou nebo z plechu</t>
  </si>
  <si>
    <t>96</t>
  </si>
  <si>
    <t>49</t>
  </si>
  <si>
    <t>764002851</t>
  </si>
  <si>
    <t>Demontáž klempířských konstrukcí
 oplechování parapetů
 do suti</t>
  </si>
  <si>
    <t>98</t>
  </si>
  <si>
    <t>1,32*34</t>
  </si>
  <si>
    <t>5,73</t>
  </si>
  <si>
    <t>0,88*2</t>
  </si>
  <si>
    <t>764511601</t>
  </si>
  <si>
    <t>Žlab podokapní z pozinkovaného plechu s povrchovou úpravou
 včetně háků a čel
 půlkruhový
 rš 250 mm</t>
  </si>
  <si>
    <t>100</t>
  </si>
  <si>
    <t>51</t>
  </si>
  <si>
    <t>764511641</t>
  </si>
  <si>
    <t>Žlab podokapní z pozinkovaného plechu s povrchovou úpravou
 včetně háků a čel
 kotlík
 oválný (trychtýřový), rš žlabu/průměr svodu
 250/87 mm</t>
  </si>
  <si>
    <t>102</t>
  </si>
  <si>
    <t>764518621</t>
  </si>
  <si>
    <t>Svod z pozinkovaného plechu s upraveným povrchem
 včetně objímek, kolen a odskoků
 kruhový, průměru
 87 mm</t>
  </si>
  <si>
    <t>104</t>
  </si>
  <si>
    <t>53</t>
  </si>
  <si>
    <t>764216601</t>
  </si>
  <si>
    <t>Oplechování parapetů z pozinkovaného plechu s povrchovou úpravou
 rovných
 mechanicky kotvené, bez rohů
 rš 160 mm</t>
  </si>
  <si>
    <t>106</t>
  </si>
  <si>
    <t>764216604</t>
  </si>
  <si>
    <t>Oplechování parapetů z pozinkovaného plechu s povrchovou úpravou
 rovných
 mechanicky kotvené, bez rohů
 rš 330 mm</t>
  </si>
  <si>
    <t>108</t>
  </si>
  <si>
    <t>55</t>
  </si>
  <si>
    <t>7643166X3</t>
  </si>
  <si>
    <t>(ODVĚTR.SET 110-UNIVERZÁLNÍ PRO TRAPÉZ. KRYTINY ČERVENÝ)</t>
  </si>
  <si>
    <t>110</t>
  </si>
  <si>
    <t>998764103</t>
  </si>
  <si>
    <t>Přesun hmot pro konstrukce klempířské
 stanovený z hmotnosti přesunovaného materiálu
 vodorovná dopravní vzdálenost do 50 m
 v objektech výšky
 přes 12 do 24 m</t>
  </si>
  <si>
    <t>112</t>
  </si>
  <si>
    <t>57</t>
  </si>
  <si>
    <t>998764194</t>
  </si>
  <si>
    <t>Přesun hmot pro konstrukce klempířské
 stanovený z hmotnosti přesunovaného materiálu
 Příplatek k cenám
 za zvětšený přesun přes vymezenou největší dopravní vzdálenost
 do 1000 m</t>
  </si>
  <si>
    <t>114</t>
  </si>
  <si>
    <t>998764199</t>
  </si>
  <si>
    <t>Přesun hmot pro konstrukce klempířské
 stanovený z hmotnosti přesunovaného materiálu
 Příplatek k cenám
 za zvětšený přesun přes vymezenou největší dopravní vzdálenost
 za každých dalších i započatých 1000 m</t>
  </si>
  <si>
    <t>116</t>
  </si>
  <si>
    <t>766</t>
  </si>
  <si>
    <t>Konstrukce truhlářské</t>
  </si>
  <si>
    <t>59</t>
  </si>
  <si>
    <t>766622216</t>
  </si>
  <si>
    <t>Montáž oken plastových
 plochy do 1 m2
 včetně montáže rámu na polyuretanovou pěnu
 otevíravých nebo sklápěcích
 do zdiva</t>
  </si>
  <si>
    <t>118</t>
  </si>
  <si>
    <t>61140X01</t>
  </si>
  <si>
    <t>okno plastové jednokřídlé vyklápěcí 70x120cm T03</t>
  </si>
  <si>
    <t>120</t>
  </si>
  <si>
    <t xml:space="preserve">OKNO SKLOPNÉ JEDNOKŘÍDLÉ, DVOJITĚ ZASKLENÉ IZOLAČNÍM DVOJSKLEM, Uw,max = 1,2 W/m2.K, </t>
  </si>
  <si>
    <t>CELOOBVODOVÉ BEZPEČNOSTNÍ KOVÁNÍ, ANTIKOROZNÍ, OVLÁDÁNÍ KLIKA - 3 POLOHY, KLIČKY V BARVĚ OKENNÍCH RÁMŮ	IZOLAČNÍ DVOJSKLO U=1,1W/(m2.K); BEZPEČNOSTNÍ</t>
  </si>
  <si>
    <t>61</t>
  </si>
  <si>
    <t>61140X02</t>
  </si>
  <si>
    <t>okno plastové dvoukřídlé otvíravé a vyklápěcí 80x120 cm T04</t>
  </si>
  <si>
    <t>122</t>
  </si>
  <si>
    <t xml:space="preserve">OKNO DVOUKŘÍDLÉ OTEVÍRAVÉ A SKLOPNÉ, DVOJITĚ ZASKLENÉ IZOLAČNÍM DVOJSKLEM, Uw,max = 1,2 W/m2.K, </t>
  </si>
  <si>
    <t>CELOOBVODOVÉ BEZPEČNOSTNÍ KOVÁNÍ, ANTIKOROZNÍ, OVLÁDÁNÍ KLIKA - 3 POLOHY, KLIČKY V BARVĚ OKENNÍCH RÁMŮ, OVLÁDACÍ BOVDENOVÝ MECHANISMUS STÁHNOUT NA Ú</t>
  </si>
  <si>
    <t>OKNO BUDE VYBAVENO JEDNODÍLNÝM ZÁVĚSEM S GRAMÁŽÍ MIN. 220 g/m2 A MÍROU ZATEMNĚNÍ 90%, ZÁVĚSY BUDOU ZAVĚŠENÉ DO HLINÍKOVÝCH KOLEJNICOVÝCH GARNIŽÍ DÉL</t>
  </si>
  <si>
    <t>766622132</t>
  </si>
  <si>
    <t>Montáž oken plastových
 včetně montáže rámu na polyuretanovou pěnu
 plochy přes 1 m2
 otevíravých nebo sklápěcích
 do zdiva, výšky
 přes 1,5 do 2,5 m</t>
  </si>
  <si>
    <t>124</t>
  </si>
  <si>
    <t>63</t>
  </si>
  <si>
    <t>61143X03</t>
  </si>
  <si>
    <t>okno plastové dvoukřídlové otvíravé a sklápěcí 120x200 cm T01</t>
  </si>
  <si>
    <t>126</t>
  </si>
  <si>
    <t xml:space="preserve">OKNO OTEVÍRAVÉ A SKLOPNÉ DVOUKŘÍDLÉ S POUTCEM A KLAPAČKAMI, S DVOUKŘÍDLÝM NADSVĚTLÍKEM, DVOJITĚ ZASKLENÉ IZOLAČNÍM DVOJSKLEM, Uw,max = 1,2 W/m2.K, </t>
  </si>
  <si>
    <t>"OKNO BUDE VYBAVENO JEDNODÍLNÝM ZÁVĚSEM S GRAMÁŽÍ MIN. 220 g/m2 A MÍROU ZATEMNĚNÍ 90%, ZÁVĚSY BUDOU ZAVĚŠENÉ DO HLINÍKOVÝCH KOLEJNICOVÝCH GARNIŽÍ DÉ</t>
  </si>
  <si>
    <t>BARVA BUDE JEDNOTNÁ JEDNOBAREVNÁ, ROZHODNUTÁ NA KD PO PŘEDLOŽENÍ MIN. 3 BAREVNÝCH VZORKŮ"</t>
  </si>
  <si>
    <t>61143X04</t>
  </si>
  <si>
    <t>okno plastové dvoukřídlové otvíravé a sklápěcí 120x200 cm T02</t>
  </si>
  <si>
    <t>128</t>
  </si>
  <si>
    <t>65</t>
  </si>
  <si>
    <t>61140X27</t>
  </si>
  <si>
    <t>okno plastové dvoukřídlé otvíravé a vyklápěcí 119,6 x 124 cm T07</t>
  </si>
  <si>
    <t>130</t>
  </si>
  <si>
    <t>611400X5</t>
  </si>
  <si>
    <t>okno plastové trojkřídlé otvíravé a vyklápěcí 240x150 cm T08</t>
  </si>
  <si>
    <t>132</t>
  </si>
  <si>
    <t xml:space="preserve">OKENÍ SESTAVA - OKNO TŘÍKŘÍDLÉ OTEVÍRAVÉ A SKLOPNÉ, DVOJITĚ ZASKLENÉ IZOLAČNÍM DVOJSKLEM, Uw,max = 1,2 W/m2.K, </t>
  </si>
  <si>
    <t>67</t>
  </si>
  <si>
    <t>766660411</t>
  </si>
  <si>
    <t>Montáž dveřních křídel dřevěných nebo plastových 
 vchodových dveří včetně rámu
 do zdiva
 jednokřídlových
 bez nadsvětlíku</t>
  </si>
  <si>
    <t>134</t>
  </si>
  <si>
    <t>55341X11</t>
  </si>
  <si>
    <t>dveře Al vchodové jednokřídlové 900 x 2000 mm T05</t>
  </si>
  <si>
    <t>136</t>
  </si>
  <si>
    <t xml:space="preserve">DVEŘE OTEVÍRAVÉ JEDNOKŘÍDLÉ,PLNÉ, Ud,max = 1,4 W/m2.K,  LEVÉ</t>
  </si>
  <si>
    <t xml:space="preserve">"CELOOBVODOVÉ BEZPEČNOSTNÍ KOVÁNÍ, ANTIKOROZNÍ ÚPRAVA,  KLIKA-KLIKA, DODÁVKA I SE ZARÁŽKOU INSTALOVANOU DO PODLAHY</t>
  </si>
  <si>
    <t>BEZPEČNOSTNÍ ZÁMEK + BEZPEČNOSTNÍ VLOŽKA S MOŽNOSTÍ GENERÁLNÍHO KLÍČE, 6 ks KLÍČŮ, GENERÁLNOST BUDE ROZHODNUTA ZADAVATELEM"	IZOLAČNÍ DVOJSKLO Uw=1,1</t>
  </si>
  <si>
    <t>69</t>
  </si>
  <si>
    <t>766660441</t>
  </si>
  <si>
    <t>Montáž dveřních křídel dřevěných nebo plastových 
 vchodových dveří včetně rámu
 do zdiva
 jednokřídlových
 s díly a nadsvětlíkem</t>
  </si>
  <si>
    <t>138</t>
  </si>
  <si>
    <t>55341X12</t>
  </si>
  <si>
    <t>dveře Al vchodové jednokřídlové 1500 x 2940 mm T06</t>
  </si>
  <si>
    <t>140</t>
  </si>
  <si>
    <t xml:space="preserve">VSTUPNÍ HLAVNÍ JEDNOKŘÍDLÉ DVEŘE S FIXNÍM BOČNÍM SVĚTLÍKEM A NADSVĚTLÍKEM Z HLINÍKOVÝCH RÁMŮ,  KAZETOVÉ, S ČÁSTEČNOU SKLENĚNOU PROFILACÍ, Ud,max=1,4</t>
  </si>
  <si>
    <t>"CELOOBVODOVÉ BEZPEČNOSTNÍ KOVÁNÍ, ANTIKOROZNÍ ÚPRAVA, NA OTEVÍRAMÉM KŘÍDLE PANIKOVÁ KLIKA-KLIKA, DODÁVKA I SE ZARÁŽKOU INSTALOVANOU DO PODLAHY</t>
  </si>
  <si>
    <t>BEZPEČNOSTNÍ ZÁMEK + BEZPEČNOSTNÍ VLOŽKA S MOŽNOSTÍ GENERÁLNÍHO KLÍČE, 6 ks KLÍČŮ, GENERÁLNOST BUDE ROZHODNUTA ZADAVATELEM"	IZOLAČNÍ DVOJSKLO U=1,1W</t>
  </si>
  <si>
    <t>71</t>
  </si>
  <si>
    <t>766694111</t>
  </si>
  <si>
    <t>Montáž ostatních truhlářských konstrukcí 
 parapetních desek dřevěných nebo plastových
 šířky do 300 mm, délky
 do 1000 mm</t>
  </si>
  <si>
    <t>142</t>
  </si>
  <si>
    <t>61144403</t>
  </si>
  <si>
    <t>parapet plastový vnitřní - komůrkový 35 x 2 x 100 cm</t>
  </si>
  <si>
    <t>144</t>
  </si>
  <si>
    <t>2*0,8</t>
  </si>
  <si>
    <t>73</t>
  </si>
  <si>
    <t>766694112</t>
  </si>
  <si>
    <t>Montáž ostatních truhlářských konstrukcí 
 parapetních desek dřevěných nebo plastových
 šířky do 300 mm, délky
 přes 1000 do 1600 mm</t>
  </si>
  <si>
    <t>146</t>
  </si>
  <si>
    <t>(17+13+4)</t>
  </si>
  <si>
    <t>148</t>
  </si>
  <si>
    <t>(17+13+4)*1,2</t>
  </si>
  <si>
    <t>1,96</t>
  </si>
  <si>
    <t>75</t>
  </si>
  <si>
    <t>766694113</t>
  </si>
  <si>
    <t>Montáž ostatních truhlářských konstrukcí 
 parapetních desek dřevěných nebo plastových
 šířky do 300 mm, délky
 přes 1600 do 2600 mm</t>
  </si>
  <si>
    <t>150</t>
  </si>
  <si>
    <t>152</t>
  </si>
  <si>
    <t>2,441</t>
  </si>
  <si>
    <t>77</t>
  </si>
  <si>
    <t>998766103</t>
  </si>
  <si>
    <t>Přesun hmot pro konstrukce truhlářské
 stanovený z hmotnosti přesunovaného materiálu
 vodorovná dopravní vzdálenost do 50 m
 v objektech výšky
 přes 12 do 24 m</t>
  </si>
  <si>
    <t>154</t>
  </si>
  <si>
    <t>998766194</t>
  </si>
  <si>
    <t>Přesun hmot pro konstrukce truhlářské
 stanovený z hmotnosti přesunovaného materiálu
 Příplatek k ceně
 za zvětšený přesun přes vymezenou největší dopravní vzdálenost
 do 1000 m</t>
  </si>
  <si>
    <t>156</t>
  </si>
  <si>
    <t>79</t>
  </si>
  <si>
    <t>998766199</t>
  </si>
  <si>
    <t>Přesun hmot pro konstrukce truhlářské
 stanovený z hmotnosti přesunovaného materiálu
 Příplatek k ceně
 za zvětšený přesun přes vymezenou největší dopravní vzdálenost
 za každých dalších i započatých 1000 m</t>
  </si>
  <si>
    <t>158</t>
  </si>
  <si>
    <t>767</t>
  </si>
  <si>
    <t>Konstrukce zámečnické</t>
  </si>
  <si>
    <t>767851802</t>
  </si>
  <si>
    <t>Demontáž komínových lávek 
 pochůzné a části nosné konstrukce lávky</t>
  </si>
  <si>
    <t>160</t>
  </si>
  <si>
    <t>2,45</t>
  </si>
  <si>
    <t>2,838</t>
  </si>
  <si>
    <t>81</t>
  </si>
  <si>
    <t>767851104</t>
  </si>
  <si>
    <t>Montáž komínových lávek 
 kompletní celé lávky</t>
  </si>
  <si>
    <t>162</t>
  </si>
  <si>
    <t>včetně komínových níšlapů</t>
  </si>
  <si>
    <t>2,455</t>
  </si>
  <si>
    <t>0,714*5</t>
  </si>
  <si>
    <t>553446860</t>
  </si>
  <si>
    <t>Komínová lávka 250x3000</t>
  </si>
  <si>
    <t>ks</t>
  </si>
  <si>
    <t>164</t>
  </si>
  <si>
    <t>83</t>
  </si>
  <si>
    <t>767661811</t>
  </si>
  <si>
    <t>Demontáž mříží
 pevných nebo otevíravých</t>
  </si>
  <si>
    <t>166</t>
  </si>
  <si>
    <t>1,2*2*7</t>
  </si>
  <si>
    <t>767662120</t>
  </si>
  <si>
    <t>Montáž mříží
 pevných, připevněných svařováním</t>
  </si>
  <si>
    <t>168</t>
  </si>
  <si>
    <t>původní vybourané mříže natřít a opravit</t>
  </si>
  <si>
    <t>85</t>
  </si>
  <si>
    <t>998767102</t>
  </si>
  <si>
    <t>Přesun hmot pro zámečnické konstrukce 
 stanovený z hmotnosti přesunovaného materiálu
 vodorovná dopravní vzdálenost do 50 m
 v objektech výšky
 přes 6 do 12 m</t>
  </si>
  <si>
    <t>170</t>
  </si>
  <si>
    <t>998767194</t>
  </si>
  <si>
    <t>Přesun hmot pro zámečnické konstrukce 
 stanovený z hmotnosti přesunovaného materiálu
 Příplatek k cenám
 za zvětšený přesun přes vymezenou největší dopravní vzdálenost
 do 1000 m</t>
  </si>
  <si>
    <t>172</t>
  </si>
  <si>
    <t>87</t>
  </si>
  <si>
    <t>998767199</t>
  </si>
  <si>
    <t>Přesun hmot pro zámečnické konstrukce 
 stanovený z hmotnosti přesunovaného materiálu
 Příplatek k cenám
 za zvětšený přesun přes vymezenou největší dopravní vzdálenost
 za každých dalších i započatých 1000 m</t>
  </si>
  <si>
    <t>174</t>
  </si>
  <si>
    <t>VRN</t>
  </si>
  <si>
    <t>Vedlejší rozpočtové náklady</t>
  </si>
  <si>
    <t>07</t>
  </si>
  <si>
    <t>Zařízení staveniště</t>
  </si>
  <si>
    <t>%</t>
  </si>
  <si>
    <t>176</t>
  </si>
  <si>
    <t>SO 02 - Budova B</t>
  </si>
  <si>
    <t>712 - Povlakové krytiny</t>
  </si>
  <si>
    <t>740 - Silnoproud</t>
  </si>
  <si>
    <t>783 - Nátěry</t>
  </si>
  <si>
    <t>89</t>
  </si>
  <si>
    <t>91</t>
  </si>
  <si>
    <t>93</t>
  </si>
  <si>
    <t>95</t>
  </si>
  <si>
    <t>612325121</t>
  </si>
  <si>
    <t>Vápenocementová omítka rýh
 štuková
 ve stěnách, šířky rýhy
 do 150 mm</t>
  </si>
  <si>
    <t>220*0,05</t>
  </si>
  <si>
    <t>1,2*2*2</t>
  </si>
  <si>
    <t>97</t>
  </si>
  <si>
    <t>968062245</t>
  </si>
  <si>
    <t>Vybourání dřevěných rámů oken s křídly, dveřních zárubní, vrat, stěn, ostění nebo obkladů 
 rámů oken s křídly
 jednoduchých, plochy
 do 2 m2</t>
  </si>
  <si>
    <t>99</t>
  </si>
  <si>
    <t>101</t>
  </si>
  <si>
    <t>103</t>
  </si>
  <si>
    <t>30*15</t>
  </si>
  <si>
    <t>105</t>
  </si>
  <si>
    <t>ubourání parapetů</t>
  </si>
  <si>
    <t>1,2*1,4*0,5*2</t>
  </si>
  <si>
    <t>ubourání ostění dveří pro nové dveře</t>
  </si>
  <si>
    <t>0,3*0,5*2,1*2*4</t>
  </si>
  <si>
    <t>0,2*0,5*2,1*4</t>
  </si>
  <si>
    <t>974082113</t>
  </si>
  <si>
    <t>Vysekání rýh pro vodiče 
 v omítce vápenné nebo vápenocementové
 stěn, šířky
 do 50 mm</t>
  </si>
  <si>
    <t>107</t>
  </si>
  <si>
    <t>109</t>
  </si>
  <si>
    <t>111</t>
  </si>
  <si>
    <t>67,989-4,646</t>
  </si>
  <si>
    <t>113</t>
  </si>
  <si>
    <t>712</t>
  </si>
  <si>
    <t>Povlakové krytiny</t>
  </si>
  <si>
    <t>712400832</t>
  </si>
  <si>
    <t>Odstranění ze střech šikmých přes 10 st. do 30 st. 
 krytiny povlakové
 dvouvrstvé</t>
  </si>
  <si>
    <t>115</t>
  </si>
  <si>
    <t>712400834</t>
  </si>
  <si>
    <t>Odstranění ze střech šikmých přes 10 st. do 30 st. 
 krytiny povlakové
 Příplatek k ceně - 0832
 za každou další vrstvu</t>
  </si>
  <si>
    <t>611,489*2</t>
  </si>
  <si>
    <t>712311101</t>
  </si>
  <si>
    <t>Provedení povlakové krytiny střech plochých do 10 st. natěradly a tmely za studena 
 nátěrem
 lakem penetračním nebo asfaltovým</t>
  </si>
  <si>
    <t xml:space="preserve">přístavek </t>
  </si>
  <si>
    <t>4,7*1,7</t>
  </si>
  <si>
    <t>117</t>
  </si>
  <si>
    <t>11163150</t>
  </si>
  <si>
    <t>lak asfaltový penetrační</t>
  </si>
  <si>
    <t>712341559</t>
  </si>
  <si>
    <t>Provedení povlakové krytiny střech plochých do 10 st. pásy přitavením 
 NAIP
 v plné ploše</t>
  </si>
  <si>
    <t>4,7*1,7*2</t>
  </si>
  <si>
    <t>119</t>
  </si>
  <si>
    <t>62832272</t>
  </si>
  <si>
    <t>pás těžký asfaltovaný barevný</t>
  </si>
  <si>
    <t>740</t>
  </si>
  <si>
    <t>Silnoproud</t>
  </si>
  <si>
    <t>X2</t>
  </si>
  <si>
    <t>Demontáž hromosvodu</t>
  </si>
  <si>
    <t>kpl</t>
  </si>
  <si>
    <t>121</t>
  </si>
  <si>
    <t>X3</t>
  </si>
  <si>
    <t>Nový hromosvod, pro novou střecho včetně revize</t>
  </si>
  <si>
    <t>X4</t>
  </si>
  <si>
    <t>Demontáž svítidel a stožárů</t>
  </si>
  <si>
    <t>Stávající svítidla budou vráceny zadavateli, stožáry trvale demontovány</t>
  </si>
  <si>
    <t>123</t>
  </si>
  <si>
    <t>X5</t>
  </si>
  <si>
    <t>LED reflektory 70W/6000 lm</t>
  </si>
  <si>
    <t>asymetrické (budou svítit jak pod sebe, tak před sebe) v černém odstínu, barva světle teplá bílá</t>
  </si>
  <si>
    <t>X6</t>
  </si>
  <si>
    <t>Dočasná demnt kamer z perónu</t>
  </si>
  <si>
    <t>125</t>
  </si>
  <si>
    <t>X7</t>
  </si>
  <si>
    <t>Dočasné demnt rozhlasu z perónu</t>
  </si>
  <si>
    <t>X8</t>
  </si>
  <si>
    <t>Výměna plechových dvířek</t>
  </si>
  <si>
    <t>127</t>
  </si>
  <si>
    <t>X11</t>
  </si>
  <si>
    <t>Demnt svítidel z podhledu perónu</t>
  </si>
  <si>
    <t>X12</t>
  </si>
  <si>
    <t>LED svítidlo z pohledu péronu 60w</t>
  </si>
  <si>
    <t>Počet LED:	 	24 ks</t>
  </si>
  <si>
    <t>Provozní napětí:	 	AC 100-277V</t>
  </si>
  <si>
    <t>Frekvenční rozsah:	 	50/60Hz</t>
  </si>
  <si>
    <t>Účiník:	 	0,95</t>
  </si>
  <si>
    <t>Barva světla (K):	 	3200</t>
  </si>
  <si>
    <t>Index podání barev (Ra):	 	&gt;70</t>
  </si>
  <si>
    <t>Světelný tok (lm):	 	1642/1988/2104</t>
  </si>
  <si>
    <t>Provozní teplota:	 	 -25°C - +50°C</t>
  </si>
  <si>
    <t>Krytí:	 	IP65</t>
  </si>
  <si>
    <t>Průměr výložníku:	 	O48mm</t>
  </si>
  <si>
    <t>Váha světla:	 	10,8 kg</t>
  </si>
  <si>
    <t>Váha balení:	 	12 kg</t>
  </si>
  <si>
    <t>Rozměr balení:	 	630x620x355</t>
  </si>
  <si>
    <t>129</t>
  </si>
  <si>
    <t>741120001</t>
  </si>
  <si>
    <t>Montáž vodičů izolovaných měděných bez ukončení uložených pod omítku
 plných a laněných (CY), průřezu žíly
 0,35 až 6 mm2</t>
  </si>
  <si>
    <t>34109515</t>
  </si>
  <si>
    <t>kabel silový s Cu jádrem plochý 1 kV 3x1,5mm2</t>
  </si>
  <si>
    <t>131</t>
  </si>
  <si>
    <t>zastřešení peronu 50%</t>
  </si>
  <si>
    <t>603,499/2</t>
  </si>
  <si>
    <t>střecha nádražní budovy</t>
  </si>
  <si>
    <t>33*7,7*2</t>
  </si>
  <si>
    <t>7*7,7/2*2</t>
  </si>
  <si>
    <t>-5,5*7,7/2*2</t>
  </si>
  <si>
    <t>11,03*6,195/2</t>
  </si>
  <si>
    <t>11,042*6,195/2</t>
  </si>
  <si>
    <t>6,195*6,355/2*2</t>
  </si>
  <si>
    <t>7,75*7,7/2*2</t>
  </si>
  <si>
    <t>4*6,355*2</t>
  </si>
  <si>
    <t>2,6*6,495*2</t>
  </si>
  <si>
    <t>-6,646*2,683/2</t>
  </si>
  <si>
    <t>2,683*3,6*2</t>
  </si>
  <si>
    <t>přístavek</t>
  </si>
  <si>
    <t>762341250</t>
  </si>
  <si>
    <t>Bednění a laťování
 montáž bednění
 střech rovných a šikmých sklonu do 60 st. s vyřezáním otvorů
 z prken hoblovaných</t>
  </si>
  <si>
    <t>133</t>
  </si>
  <si>
    <t>60515121</t>
  </si>
  <si>
    <t>řezivo jehličnaté boční prkno jakost I.-II. 4-6cm</t>
  </si>
  <si>
    <t>301,75*0,04</t>
  </si>
  <si>
    <t>12,07</t>
  </si>
  <si>
    <t>782,178*0,025</t>
  </si>
  <si>
    <t>1,851</t>
  </si>
  <si>
    <t>135</t>
  </si>
  <si>
    <t>přístavek 4,7*1,7</t>
  </si>
  <si>
    <t>34*7,7*2</t>
  </si>
  <si>
    <t>6,195*10*2</t>
  </si>
  <si>
    <t>8*3*2</t>
  </si>
  <si>
    <t>6*6,3*2</t>
  </si>
  <si>
    <t>137</t>
  </si>
  <si>
    <t>771,1*0,06*0,04</t>
  </si>
  <si>
    <t>139</t>
  </si>
  <si>
    <t>141</t>
  </si>
  <si>
    <t>143</t>
  </si>
  <si>
    <t>145</t>
  </si>
  <si>
    <t>147</t>
  </si>
  <si>
    <t>18,4*2</t>
  </si>
  <si>
    <t>13,7*2</t>
  </si>
  <si>
    <t>8,6*2</t>
  </si>
  <si>
    <t>1,4*2</t>
  </si>
  <si>
    <t>69,4</t>
  </si>
  <si>
    <t>11,5</t>
  </si>
  <si>
    <t>6,8</t>
  </si>
  <si>
    <t>149</t>
  </si>
  <si>
    <t>136,27+76,93+4,51+8,58+13,67</t>
  </si>
  <si>
    <t>5,39*2</t>
  </si>
  <si>
    <t>11,88*4</t>
  </si>
  <si>
    <t>6,16*5</t>
  </si>
  <si>
    <t>151</t>
  </si>
  <si>
    <t>764511602</t>
  </si>
  <si>
    <t>Žlab podokapní z pozinkovaného plechu s povrchovou úpravou
 včetně háků a čel
 půlkruhový
 rš 330 mm</t>
  </si>
  <si>
    <t>153</t>
  </si>
  <si>
    <t>764511642</t>
  </si>
  <si>
    <t>Žlab podokapní z pozinkovaného plechu s povrchovou úpravou
 včetně háků a čel
 kotlík
 oválný (trychtýřový), rš žlabu/průměr svodu
 330/100 mm</t>
  </si>
  <si>
    <t>155</t>
  </si>
  <si>
    <t>157</t>
  </si>
  <si>
    <t>159</t>
  </si>
  <si>
    <t>764212606</t>
  </si>
  <si>
    <t>Oplechování střešních prvků z pozinkovaného plechu s povrchovou úpravou
 úžlabí
 rš 500 mm</t>
  </si>
  <si>
    <t>161</t>
  </si>
  <si>
    <t>764311614</t>
  </si>
  <si>
    <t>Lemování zdí z pozinkovaného plechu s povrchovou úpravou
 boční nebo horní
 rovné, střech s krytinou
 skládanou mimo prejzovou
 rš 330 mm</t>
  </si>
  <si>
    <t>163</t>
  </si>
  <si>
    <t>165</t>
  </si>
  <si>
    <t>167</t>
  </si>
  <si>
    <t>169</t>
  </si>
  <si>
    <t>611400X0</t>
  </si>
  <si>
    <t>okno plastové jednokřídlé vyklápěcí 60x60cm T03</t>
  </si>
  <si>
    <t>OKNO SKLOPNÉ JEDNOKŘÍDLÉ, DVOJITĚ ZASKLENÉ IZOLAČNÍM DVOJSKLEM, Uw,max = 1,2 W/m2.K, OVLÁDACÍ MECHANISMU Z PODLAHY</t>
  </si>
  <si>
    <t>(Systém se středovým těsněním a stavební hloubkou 76mm)"</t>
  </si>
  <si>
    <t>171</t>
  </si>
  <si>
    <t>611400X3</t>
  </si>
  <si>
    <t>okno plastové jednokřídlé vyklápěcí 60x120cm T04</t>
  </si>
  <si>
    <t>611400X4</t>
  </si>
  <si>
    <t>okno plastové jednokřídlé vyklápěcí 60x120cm T09</t>
  </si>
  <si>
    <t>173</t>
  </si>
  <si>
    <t>766622131</t>
  </si>
  <si>
    <t>Montáž oken plastových
 včetně montáže rámu na polyuretanovou pěnu
 plochy přes 1 m2
 otevíravých nebo sklápěcích
 do zdiva, výšky
 do 1,5 m</t>
  </si>
  <si>
    <t>611400X8</t>
  </si>
  <si>
    <t>okno plastové dvoukřídlé otvíravé a vyklápěcí 100 x 150 cm T07</t>
  </si>
  <si>
    <t xml:space="preserve">OKNO OTEVÍRAVÉ A SKLOPNÉ DVOUKŘÍDLÉ S KLAPAČKOU A ŠPRUŠLEMI, DVOJITĚ ZASKLENÉ IZOLAČNÍM DVOJSKLEM, Uw,max = 1,2 W/m2.K, </t>
  </si>
  <si>
    <t>175</t>
  </si>
  <si>
    <t>okno plastové trojkřídlé otvíravé a vyklápěcí 232x150 cm T06</t>
  </si>
  <si>
    <t xml:space="preserve">OKNO OTEVÍRAVÉ A SKLOPNÉ TŘÍKŘÍDLÉ S KLAPAČKAMI A ŠPRUŠLEMI, DVOJITĚ ZASKLENÉ IZOLAČNÍM DVOJSKLEM, Uw,max = 1,2 W/m2.K, </t>
  </si>
  <si>
    <t>611400X7</t>
  </si>
  <si>
    <t>okno plastové dvoukřídlé otvíravé a vyklápěcí 150 x 150 cm T05</t>
  </si>
  <si>
    <t>177</t>
  </si>
  <si>
    <t>178</t>
  </si>
  <si>
    <t>611437X2</t>
  </si>
  <si>
    <t>okno plastové dvoukřídlové otvíravé a sklápěcí 120x180 cm T02</t>
  </si>
  <si>
    <t>180</t>
  </si>
  <si>
    <t xml:space="preserve">OKNO OTEVÍRAVÉ  A SKLOPNÉ DVOUKŘÍDLÉ S POUTCEM A KLAPAČKAMI, S DVOUKŘÍDLÝM NADSVĚTLÍKEM, DVOJITĚ ZASKLENÉ IZOLAČNÍM DVOJSKLEM, Uw,max = 1,2 W/m2.K, </t>
  </si>
  <si>
    <t>OKNO BUDE VYBAVENO HORIZONTÁLNÍMI ŽALUZIEMI V BÍLÉ BARVĚ</t>
  </si>
  <si>
    <t>179</t>
  </si>
  <si>
    <t>611437X3</t>
  </si>
  <si>
    <t>182</t>
  </si>
  <si>
    <t>611437X4</t>
  </si>
  <si>
    <t>okno plastové dvoukřídlové otvíravé a sklápěcí 120x200 cm T08</t>
  </si>
  <si>
    <t>184</t>
  </si>
  <si>
    <t>CELOOBVODOVÉ BEZPEČNOSTNÍ KOVÁNÍ, ANTIKOROZNÍ, OVLÁDÁNÍ KLIKA - 3 POLOHY, KLIČKY V BARVĚ OKENNÍCH RÁMŮ	IZOLAČNÍ DVOJSKLO U=1,1W/(m2.K);	CELOOBVODOVÉ</t>
  </si>
  <si>
    <t>181</t>
  </si>
  <si>
    <t>611437X5</t>
  </si>
  <si>
    <t>okno plastové dvoukřídlové otvíravé a sklápěcí 120x200 cm T15</t>
  </si>
  <si>
    <t>186</t>
  </si>
  <si>
    <t>611437X6</t>
  </si>
  <si>
    <t>okno plastové dvoukřídlové otvíravé a sklápěcí 120x200 cm T17</t>
  </si>
  <si>
    <t>188</t>
  </si>
  <si>
    <t>183</t>
  </si>
  <si>
    <t>766621011</t>
  </si>
  <si>
    <t>Montáž oken dřevěných
 včetně montáže rámu na polyuretanovou pěnu
 plochy přes 1 m2
 pevných
 do zdiva, výšky
 do 1,5 m</t>
  </si>
  <si>
    <t>190</t>
  </si>
  <si>
    <t>61140027YX</t>
  </si>
  <si>
    <t>okno plastové pevné průměr 100 cm</t>
  </si>
  <si>
    <t>192</t>
  </si>
  <si>
    <t>185</t>
  </si>
  <si>
    <t>766660461</t>
  </si>
  <si>
    <t>Montáž dveřních křídel dřevěných nebo plastových 
 vchodových dveří včetně rámu
 do zdiva
 dvoukřídlových
 s nadsvětlíkem</t>
  </si>
  <si>
    <t>194</t>
  </si>
  <si>
    <t>611441699Y</t>
  </si>
  <si>
    <t>dveře Al vchodové dvoukřídlové otevíravé s nadsvětlíkem 190x348 cm bezpečnostní sklo 44.2 Conex + výplň, samozamykač</t>
  </si>
  <si>
    <t>196</t>
  </si>
  <si>
    <t>187</t>
  </si>
  <si>
    <t>611441699Z</t>
  </si>
  <si>
    <t>dveře Al vchodové dvoukřídlové otevíravé s nadsvětlíkem 200x350 cm bezpečnostní sklo 44.2 Conex + výplň včetně madel, samozamykač, elektromagnet</t>
  </si>
  <si>
    <t>198</t>
  </si>
  <si>
    <t>61144169X9</t>
  </si>
  <si>
    <t>dveře Al vchodové dvoukřídlové otevíravé s nadsvětlíkem 230x330 cm bezpečnostní sklo 44.2 Conex + výplň, samozamykač, elektromagnet</t>
  </si>
  <si>
    <t>200</t>
  </si>
  <si>
    <t>189</t>
  </si>
  <si>
    <t>202</t>
  </si>
  <si>
    <t>61144165X</t>
  </si>
  <si>
    <t xml:space="preserve">dveře plastové vchodové jednokřídlé otevíravé s nadsvětlíkem 110x260 cm výplň,  bezpečnostní sklo 44.2 Conex, samozamykač</t>
  </si>
  <si>
    <t>204</t>
  </si>
  <si>
    <t>191</t>
  </si>
  <si>
    <t>553412X6</t>
  </si>
  <si>
    <t>dveře Al vchodové jednokřídlové 900 x 2000 mm T13</t>
  </si>
  <si>
    <t>206</t>
  </si>
  <si>
    <t xml:space="preserve">DVEŘE OTEVÍRAVÉ JEDNOKŘÍDLÉ, SE SKLENĚNOU PROFILACÍ - DVOJITĚ ZASKLENÉ IZOLAČNÍM DVOJSKLEM, Ud,max = 1,4 W/m2.K,  PRAVÉ, PANIKOVÉ KOVÁNÍ</t>
  </si>
  <si>
    <t>							</t>
  </si>
  <si>
    <t>208</t>
  </si>
  <si>
    <t>193</t>
  </si>
  <si>
    <t>210</t>
  </si>
  <si>
    <t>2*0,6</t>
  </si>
  <si>
    <t>4*1</t>
  </si>
  <si>
    <t>212</t>
  </si>
  <si>
    <t>(20+2+2+30+2+7+4)</t>
  </si>
  <si>
    <t>195</t>
  </si>
  <si>
    <t>214</t>
  </si>
  <si>
    <t>(20+2+2+30+2+7+4)*1,2</t>
  </si>
  <si>
    <t>1*1,5</t>
  </si>
  <si>
    <t>216</t>
  </si>
  <si>
    <t>197</t>
  </si>
  <si>
    <t>218</t>
  </si>
  <si>
    <t>2,32</t>
  </si>
  <si>
    <t>220</t>
  </si>
  <si>
    <t>199</t>
  </si>
  <si>
    <t>222</t>
  </si>
  <si>
    <t>224</t>
  </si>
  <si>
    <t>201</t>
  </si>
  <si>
    <t>226</t>
  </si>
  <si>
    <t>4,5+29,5</t>
  </si>
  <si>
    <t>228</t>
  </si>
  <si>
    <t>203</t>
  </si>
  <si>
    <t>230</t>
  </si>
  <si>
    <t>232</t>
  </si>
  <si>
    <t>1,2*0,6*2</t>
  </si>
  <si>
    <t>1,2*1,2*2</t>
  </si>
  <si>
    <t>1,06*2,1</t>
  </si>
  <si>
    <t>1,2*2</t>
  </si>
  <si>
    <t>1,5*1,5</t>
  </si>
  <si>
    <t>2,27*1,5</t>
  </si>
  <si>
    <t>205</t>
  </si>
  <si>
    <t>234</t>
  </si>
  <si>
    <t>236</t>
  </si>
  <si>
    <t>207</t>
  </si>
  <si>
    <t>238</t>
  </si>
  <si>
    <t>240</t>
  </si>
  <si>
    <t>783</t>
  </si>
  <si>
    <t>Nátěry</t>
  </si>
  <si>
    <t>209</t>
  </si>
  <si>
    <t>783206805</t>
  </si>
  <si>
    <t>Odstranění nátěrů z tesařských konstrukcí
 opálením s obroušením</t>
  </si>
  <si>
    <t>242</t>
  </si>
  <si>
    <t>783214101</t>
  </si>
  <si>
    <t>Základní nátěr tesařských konstrukcí
 jednonásobný
 syntetický</t>
  </si>
  <si>
    <t>244</t>
  </si>
  <si>
    <t>211</t>
  </si>
  <si>
    <t>783218111</t>
  </si>
  <si>
    <t>Lazurovací nátěr tesařských konstrukcí
 dvojnásobný
 syntetický</t>
  </si>
  <si>
    <t>246</t>
  </si>
  <si>
    <t>783306809</t>
  </si>
  <si>
    <t>Odstranění nátěrů ze zámečnických konstrukcí
 okartáčováním</t>
  </si>
  <si>
    <t>248</t>
  </si>
  <si>
    <t>litinové sloupy peronu</t>
  </si>
  <si>
    <t>0,8*3,9*12</t>
  </si>
  <si>
    <t>213</t>
  </si>
  <si>
    <t>783314101</t>
  </si>
  <si>
    <t>Základní nátěr zámečnických konstrukcí
 jednonásobný
 syntetický</t>
  </si>
  <si>
    <t>250</t>
  </si>
  <si>
    <t>783314201</t>
  </si>
  <si>
    <t>Základní antikorozní nátěr zámečnických konstrukcí
 jednonásobný
 syntetický
 standardní</t>
  </si>
  <si>
    <t>252</t>
  </si>
  <si>
    <t>215</t>
  </si>
  <si>
    <t>783315101</t>
  </si>
  <si>
    <t>Mezinátěr zámečnických konstrukcí
 jednonásobný
 syntetický
 standardní</t>
  </si>
  <si>
    <t>254</t>
  </si>
  <si>
    <t>783317101</t>
  </si>
  <si>
    <t>Krycí nátěr (email) zámečnických konstrukcí
 jednonásobný
 syntetický
 standardní</t>
  </si>
  <si>
    <t>256</t>
  </si>
  <si>
    <t>217</t>
  </si>
  <si>
    <t>783213021</t>
  </si>
  <si>
    <t>Napouštěcí nátěr tesařských prvků proti dřevokazným houbám, hmyzu a plísním
 nezabudovaných do konstrukce
 dvojnásobný
 syntetický</t>
  </si>
  <si>
    <t>258</t>
  </si>
  <si>
    <t>260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</si>
  <si>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</si>
  <si>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</si>
  <si>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</si>
  <si>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</si>
  <si>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</si>
  <si>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</si>
  <si>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</si>
  <si>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se myslí "účastník zadávacího řízení" ve smyslu zákona o zadávání veřejných zakázek. 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</si>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</sst>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sz val="7"/>
      <color rgb="FF969696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33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6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right" vertical="center"/>
    </xf>
    <xf numFmtId="4" fontId="15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left" vertical="center"/>
    </xf>
    <xf numFmtId="4" fontId="3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4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left"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1" fillId="0" borderId="1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1" fillId="0" borderId="15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19" fillId="4" borderId="8" xfId="0" applyFont="1" applyFill="1" applyBorder="1" applyAlignment="1" applyProtection="1">
      <alignment horizontal="center" vertical="center"/>
    </xf>
    <xf numFmtId="0" fontId="19" fillId="4" borderId="8" xfId="0" applyFont="1" applyFill="1" applyBorder="1" applyAlignment="1" applyProtection="1">
      <alignment horizontal="right" vertical="center"/>
    </xf>
    <xf numFmtId="0" fontId="19" fillId="4" borderId="9" xfId="0" applyFont="1" applyFill="1" applyBorder="1" applyAlignment="1" applyProtection="1">
      <alignment horizontal="center" vertical="center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20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>
      <alignment vertical="center"/>
    </xf>
    <xf numFmtId="4" fontId="18" fillId="0" borderId="15" xfId="0" applyNumberFormat="1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6" fontId="18" fillId="0" borderId="0" xfId="0" applyNumberFormat="1" applyFont="1" applyBorder="1" applyAlignment="1" applyProtection="1">
      <alignment vertical="center"/>
    </xf>
    <xf numFmtId="4" fontId="18" fillId="0" borderId="16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left" vertical="center" wrapText="1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6" fillId="0" borderId="15" xfId="0" applyNumberFormat="1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vertical="center"/>
    </xf>
    <xf numFmtId="166" fontId="26" fillId="0" borderId="0" xfId="0" applyNumberFormat="1" applyFont="1" applyBorder="1" applyAlignment="1" applyProtection="1">
      <alignment vertical="center"/>
    </xf>
    <xf numFmtId="4" fontId="26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166" fontId="26" fillId="0" borderId="21" xfId="0" applyNumberFormat="1" applyFont="1" applyBorder="1" applyAlignment="1" applyProtection="1">
      <alignment vertical="center"/>
    </xf>
    <xf numFmtId="4" fontId="26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4" xfId="0" applyFont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3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3" fillId="4" borderId="8" xfId="0" applyFont="1" applyFill="1" applyBorder="1" applyAlignment="1">
      <alignment horizontal="right" vertical="center"/>
    </xf>
    <xf numFmtId="0" fontId="3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3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21" xfId="0" applyFont="1" applyBorder="1" applyAlignment="1" applyProtection="1">
      <alignment horizontal="left" vertical="center"/>
    </xf>
    <xf numFmtId="0" fontId="5" fillId="0" borderId="21" xfId="0" applyFont="1" applyBorder="1" applyAlignment="1" applyProtection="1">
      <alignment vertical="center"/>
    </xf>
    <xf numFmtId="0" fontId="5" fillId="0" borderId="21" xfId="0" applyFont="1" applyBorder="1" applyAlignment="1" applyProtection="1">
      <alignment vertical="center"/>
      <protection locked="0"/>
    </xf>
    <xf numFmtId="4" fontId="5" fillId="0" borderId="21" xfId="0" applyNumberFormat="1" applyFont="1" applyBorder="1" applyAlignment="1" applyProtection="1">
      <alignment vertical="center"/>
    </xf>
    <xf numFmtId="0" fontId="5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18" xfId="0" applyFont="1" applyFill="1" applyBorder="1" applyAlignment="1" applyProtection="1">
      <alignment horizontal="center" vertical="center" wrapText="1"/>
      <protection locked="0"/>
    </xf>
    <xf numFmtId="0" fontId="19" fillId="4" borderId="19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4" fontId="21" fillId="0" borderId="0" xfId="0" applyNumberFormat="1" applyFont="1" applyAlignment="1" applyProtection="1"/>
    <xf numFmtId="166" fontId="28" fillId="0" borderId="13" xfId="0" applyNumberFormat="1" applyFont="1" applyBorder="1" applyAlignment="1" applyProtection="1"/>
    <xf numFmtId="166" fontId="28" fillId="0" borderId="14" xfId="0" applyNumberFormat="1" applyFont="1" applyBorder="1" applyAlignment="1" applyProtection="1"/>
    <xf numFmtId="4" fontId="17" fillId="0" borderId="0" xfId="0" applyNumberFormat="1" applyFont="1" applyAlignment="1">
      <alignment vertical="center"/>
    </xf>
    <xf numFmtId="0" fontId="6" fillId="0" borderId="4" xfId="0" applyFont="1" applyBorder="1" applyAlignment="1" applyProtection="1"/>
    <xf numFmtId="0" fontId="6" fillId="0" borderId="0" xfId="0" applyFont="1" applyAlignment="1" applyProtection="1"/>
    <xf numFmtId="0" fontId="6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6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6" fillId="0" borderId="4" xfId="0" applyFont="1" applyBorder="1" applyAlignment="1"/>
    <xf numFmtId="0" fontId="6" fillId="0" borderId="15" xfId="0" applyFont="1" applyBorder="1" applyAlignment="1" applyProtection="1"/>
    <xf numFmtId="0" fontId="6" fillId="0" borderId="0" xfId="0" applyFont="1" applyBorder="1" applyAlignment="1" applyProtection="1"/>
    <xf numFmtId="166" fontId="6" fillId="0" borderId="0" xfId="0" applyNumberFormat="1" applyFont="1" applyBorder="1" applyAlignment="1" applyProtection="1"/>
    <xf numFmtId="166" fontId="6" fillId="0" borderId="16" xfId="0" applyNumberFormat="1" applyFont="1" applyBorder="1" applyAlignment="1" applyProtection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vertical="center"/>
    </xf>
    <xf numFmtId="0" fontId="0" fillId="0" borderId="23" xfId="0" applyFont="1" applyBorder="1" applyAlignment="1" applyProtection="1">
      <alignment horizontal="center" vertical="center"/>
    </xf>
    <xf numFmtId="49" fontId="0" fillId="0" borderId="23" xfId="0" applyNumberFormat="1" applyFont="1" applyBorder="1" applyAlignment="1" applyProtection="1">
      <alignment horizontal="left" vertical="center" wrapText="1"/>
    </xf>
    <xf numFmtId="0" fontId="0" fillId="0" borderId="23" xfId="0" applyFont="1" applyBorder="1" applyAlignment="1" applyProtection="1">
      <alignment horizontal="left" vertical="center" wrapText="1"/>
    </xf>
    <xf numFmtId="0" fontId="0" fillId="0" borderId="23" xfId="0" applyFont="1" applyBorder="1" applyAlignment="1" applyProtection="1">
      <alignment horizontal="center" vertical="center" wrapText="1"/>
    </xf>
    <xf numFmtId="167" fontId="0" fillId="0" borderId="23" xfId="0" applyNumberFormat="1" applyFont="1" applyBorder="1" applyAlignment="1" applyProtection="1">
      <alignment vertical="center"/>
    </xf>
    <xf numFmtId="4" fontId="0" fillId="2" borderId="23" xfId="0" applyNumberFormat="1" applyFont="1" applyFill="1" applyBorder="1" applyAlignment="1" applyProtection="1">
      <alignment vertical="center"/>
      <protection locked="0"/>
    </xf>
    <xf numFmtId="4" fontId="0" fillId="0" borderId="23" xfId="0" applyNumberFormat="1" applyFont="1" applyBorder="1" applyAlignment="1" applyProtection="1">
      <alignment vertical="center"/>
    </xf>
    <xf numFmtId="0" fontId="1" fillId="2" borderId="15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6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29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 wrapText="1"/>
    </xf>
    <xf numFmtId="0" fontId="7" fillId="0" borderId="0" xfId="0" applyFont="1" applyAlignment="1" applyProtection="1">
      <alignment vertical="center"/>
      <protection locked="0"/>
    </xf>
    <xf numFmtId="0" fontId="7" fillId="0" borderId="4" xfId="0" applyFont="1" applyBorder="1" applyAlignment="1">
      <alignment vertical="center"/>
    </xf>
    <xf numFmtId="0" fontId="7" fillId="0" borderId="15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16" xfId="0" applyFont="1" applyBorder="1" applyAlignment="1" applyProtection="1">
      <alignment vertical="center"/>
    </xf>
    <xf numFmtId="0" fontId="7" fillId="0" borderId="0" xfId="0" applyFont="1" applyAlignment="1">
      <alignment horizontal="left" vertical="center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4" xfId="0" applyFont="1" applyBorder="1" applyAlignment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6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0" fillId="0" borderId="23" xfId="0" applyFont="1" applyBorder="1" applyAlignment="1" applyProtection="1">
      <alignment horizontal="center" vertical="center"/>
    </xf>
    <xf numFmtId="49" fontId="30" fillId="0" borderId="23" xfId="0" applyNumberFormat="1" applyFont="1" applyBorder="1" applyAlignment="1" applyProtection="1">
      <alignment horizontal="left" vertical="center" wrapText="1"/>
    </xf>
    <xf numFmtId="0" fontId="30" fillId="0" borderId="23" xfId="0" applyFont="1" applyBorder="1" applyAlignment="1" applyProtection="1">
      <alignment horizontal="left" vertical="center" wrapText="1"/>
    </xf>
    <xf numFmtId="0" fontId="30" fillId="0" borderId="23" xfId="0" applyFont="1" applyBorder="1" applyAlignment="1" applyProtection="1">
      <alignment horizontal="center" vertical="center" wrapText="1"/>
    </xf>
    <xf numFmtId="167" fontId="30" fillId="0" borderId="23" xfId="0" applyNumberFormat="1" applyFont="1" applyBorder="1" applyAlignment="1" applyProtection="1">
      <alignment vertical="center"/>
    </xf>
    <xf numFmtId="4" fontId="30" fillId="2" borderId="23" xfId="0" applyNumberFormat="1" applyFont="1" applyFill="1" applyBorder="1" applyAlignment="1" applyProtection="1">
      <alignment vertical="center"/>
      <protection locked="0"/>
    </xf>
    <xf numFmtId="4" fontId="30" fillId="0" borderId="23" xfId="0" applyNumberFormat="1" applyFont="1" applyBorder="1" applyAlignment="1" applyProtection="1">
      <alignment vertical="center"/>
    </xf>
    <xf numFmtId="0" fontId="30" fillId="0" borderId="4" xfId="0" applyFont="1" applyBorder="1" applyAlignment="1">
      <alignment vertical="center"/>
    </xf>
    <xf numFmtId="0" fontId="30" fillId="2" borderId="15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 applyProtection="1">
      <alignment horizontal="center" vertical="center"/>
    </xf>
    <xf numFmtId="167" fontId="0" fillId="2" borderId="23" xfId="0" applyNumberFormat="1" applyFont="1" applyFill="1" applyBorder="1" applyAlignment="1" applyProtection="1">
      <alignment vertical="center"/>
      <protection locked="0"/>
    </xf>
    <xf numFmtId="0" fontId="1" fillId="2" borderId="20" xfId="0" applyFont="1" applyFill="1" applyBorder="1" applyAlignment="1" applyProtection="1">
      <alignment horizontal="left" vertical="center"/>
      <protection locked="0"/>
    </xf>
    <xf numFmtId="0" fontId="1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166" fontId="1" fillId="0" borderId="22" xfId="0" applyNumberFormat="1" applyFont="1" applyBorder="1" applyAlignment="1" applyProtection="1">
      <alignment vertical="center"/>
    </xf>
    <xf numFmtId="0" fontId="0" fillId="0" borderId="0" xfId="0" applyAlignment="1">
      <alignment vertical="top"/>
    </xf>
    <xf numFmtId="0" fontId="31" fillId="0" borderId="24" xfId="0" applyFont="1" applyBorder="1" applyAlignment="1">
      <alignment vertical="center" wrapText="1"/>
    </xf>
    <xf numFmtId="0" fontId="31" fillId="0" borderId="25" xfId="0" applyFont="1" applyBorder="1" applyAlignment="1">
      <alignment vertical="center" wrapText="1"/>
    </xf>
    <xf numFmtId="0" fontId="31" fillId="0" borderId="26" xfId="0" applyFont="1" applyBorder="1" applyAlignment="1">
      <alignment vertical="center" wrapText="1"/>
    </xf>
    <xf numFmtId="0" fontId="31" fillId="0" borderId="27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27" xfId="0" applyFont="1" applyBorder="1" applyAlignment="1">
      <alignment vertical="center" wrapText="1"/>
    </xf>
    <xf numFmtId="0" fontId="33" fillId="0" borderId="29" xfId="0" applyFont="1" applyBorder="1" applyAlignment="1">
      <alignment horizontal="left" wrapText="1"/>
    </xf>
    <xf numFmtId="0" fontId="31" fillId="0" borderId="28" xfId="0" applyFont="1" applyBorder="1" applyAlignment="1">
      <alignment vertical="center" wrapText="1"/>
    </xf>
    <xf numFmtId="0" fontId="33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34" fillId="0" borderId="27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34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vertical="center"/>
    </xf>
    <xf numFmtId="49" fontId="34" fillId="0" borderId="1" xfId="0" applyNumberFormat="1" applyFont="1" applyBorder="1" applyAlignment="1">
      <alignment horizontal="left" vertical="center" wrapText="1"/>
    </xf>
    <xf numFmtId="49" fontId="34" fillId="0" borderId="1" xfId="0" applyNumberFormat="1" applyFont="1" applyBorder="1" applyAlignment="1">
      <alignment vertical="center" wrapText="1"/>
    </xf>
    <xf numFmtId="0" fontId="31" fillId="0" borderId="30" xfId="0" applyFont="1" applyBorder="1" applyAlignment="1">
      <alignment vertical="center" wrapText="1"/>
    </xf>
    <xf numFmtId="0" fontId="35" fillId="0" borderId="29" xfId="0" applyFont="1" applyBorder="1" applyAlignment="1">
      <alignment vertical="center" wrapText="1"/>
    </xf>
    <xf numFmtId="0" fontId="31" fillId="0" borderId="31" xfId="0" applyFont="1" applyBorder="1" applyAlignment="1">
      <alignment vertical="center" wrapText="1"/>
    </xf>
    <xf numFmtId="0" fontId="31" fillId="0" borderId="1" xfId="0" applyFont="1" applyBorder="1" applyAlignment="1">
      <alignment vertical="top"/>
    </xf>
    <xf numFmtId="0" fontId="31" fillId="0" borderId="0" xfId="0" applyFont="1" applyAlignment="1">
      <alignment vertical="top"/>
    </xf>
    <xf numFmtId="0" fontId="31" fillId="0" borderId="24" xfId="0" applyFont="1" applyBorder="1" applyAlignment="1">
      <alignment horizontal="left" vertical="center"/>
    </xf>
    <xf numFmtId="0" fontId="31" fillId="0" borderId="25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31" fillId="0" borderId="27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1" fillId="0" borderId="28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33" fillId="0" borderId="29" xfId="0" applyFont="1" applyBorder="1" applyAlignment="1">
      <alignment horizontal="left" vertical="center"/>
    </xf>
    <xf numFmtId="0" fontId="33" fillId="0" borderId="29" xfId="0" applyFont="1" applyBorder="1" applyAlignment="1">
      <alignment horizontal="center" vertical="center"/>
    </xf>
    <xf numFmtId="0" fontId="36" fillId="0" borderId="29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0" fontId="34" fillId="0" borderId="27" xfId="0" applyFont="1" applyBorder="1" applyAlignment="1">
      <alignment horizontal="left" vertical="center"/>
    </xf>
    <xf numFmtId="0" fontId="34" fillId="0" borderId="1" xfId="0" applyFont="1" applyFill="1" applyBorder="1" applyAlignment="1">
      <alignment horizontal="left" vertical="center"/>
    </xf>
    <xf numFmtId="0" fontId="34" fillId="0" borderId="1" xfId="0" applyFont="1" applyFill="1" applyBorder="1" applyAlignment="1">
      <alignment horizontal="center" vertical="center"/>
    </xf>
    <xf numFmtId="0" fontId="31" fillId="0" borderId="30" xfId="0" applyFont="1" applyBorder="1" applyAlignment="1">
      <alignment horizontal="left" vertical="center"/>
    </xf>
    <xf numFmtId="0" fontId="35" fillId="0" borderId="29" xfId="0" applyFont="1" applyBorder="1" applyAlignment="1">
      <alignment horizontal="left" vertical="center"/>
    </xf>
    <xf numFmtId="0" fontId="31" fillId="0" borderId="31" xfId="0" applyFont="1" applyBorder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5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0" fontId="34" fillId="0" borderId="29" xfId="0" applyFont="1" applyBorder="1" applyAlignment="1">
      <alignment horizontal="left" vertical="center"/>
    </xf>
    <xf numFmtId="0" fontId="31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center" wrapText="1"/>
    </xf>
    <xf numFmtId="0" fontId="31" fillId="0" borderId="25" xfId="0" applyFont="1" applyBorder="1" applyAlignment="1">
      <alignment horizontal="left" vertical="center" wrapText="1"/>
    </xf>
    <xf numFmtId="0" fontId="31" fillId="0" borderId="26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left" vertical="center" wrapText="1"/>
    </xf>
    <xf numFmtId="0" fontId="31" fillId="0" borderId="28" xfId="0" applyFont="1" applyBorder="1" applyAlignment="1">
      <alignment horizontal="left" vertical="center" wrapText="1"/>
    </xf>
    <xf numFmtId="0" fontId="36" fillId="0" borderId="27" xfId="0" applyFont="1" applyBorder="1" applyAlignment="1">
      <alignment horizontal="left" vertical="center" wrapText="1"/>
    </xf>
    <xf numFmtId="0" fontId="36" fillId="0" borderId="28" xfId="0" applyFont="1" applyBorder="1" applyAlignment="1">
      <alignment horizontal="left" vertical="center" wrapText="1"/>
    </xf>
    <xf numFmtId="0" fontId="34" fillId="0" borderId="27" xfId="0" applyFont="1" applyBorder="1" applyAlignment="1">
      <alignment horizontal="left" vertical="center" wrapText="1"/>
    </xf>
    <xf numFmtId="0" fontId="34" fillId="0" borderId="28" xfId="0" applyFont="1" applyBorder="1" applyAlignment="1">
      <alignment horizontal="left" vertical="center" wrapText="1"/>
    </xf>
    <xf numFmtId="0" fontId="34" fillId="0" borderId="28" xfId="0" applyFont="1" applyBorder="1" applyAlignment="1">
      <alignment horizontal="left" vertical="center"/>
    </xf>
    <xf numFmtId="0" fontId="34" fillId="0" borderId="30" xfId="0" applyFont="1" applyBorder="1" applyAlignment="1">
      <alignment horizontal="left" vertical="center" wrapText="1"/>
    </xf>
    <xf numFmtId="0" fontId="34" fillId="0" borderId="29" xfId="0" applyFont="1" applyBorder="1" applyAlignment="1">
      <alignment horizontal="left" vertical="center" wrapText="1"/>
    </xf>
    <xf numFmtId="0" fontId="34" fillId="0" borderId="3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top"/>
    </xf>
    <xf numFmtId="0" fontId="34" fillId="0" borderId="1" xfId="0" applyFont="1" applyBorder="1" applyAlignment="1">
      <alignment horizontal="center" vertical="top"/>
    </xf>
    <xf numFmtId="0" fontId="34" fillId="0" borderId="30" xfId="0" applyFont="1" applyBorder="1" applyAlignment="1">
      <alignment horizontal="left" vertical="center"/>
    </xf>
    <xf numFmtId="0" fontId="34" fillId="0" borderId="31" xfId="0" applyFont="1" applyBorder="1" applyAlignment="1">
      <alignment horizontal="left" vertical="center"/>
    </xf>
    <xf numFmtId="0" fontId="36" fillId="0" borderId="0" xfId="0" applyFont="1" applyAlignment="1">
      <alignment vertical="center"/>
    </xf>
    <xf numFmtId="0" fontId="33" fillId="0" borderId="1" xfId="0" applyFont="1" applyBorder="1" applyAlignment="1">
      <alignment vertical="center"/>
    </xf>
    <xf numFmtId="0" fontId="36" fillId="0" borderId="29" xfId="0" applyFont="1" applyBorder="1" applyAlignment="1">
      <alignment vertical="center"/>
    </xf>
    <xf numFmtId="0" fontId="33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34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33" fillId="0" borderId="29" xfId="0" applyFont="1" applyBorder="1" applyAlignment="1">
      <alignment horizontal="left"/>
    </xf>
    <xf numFmtId="0" fontId="36" fillId="0" borderId="29" xfId="0" applyFont="1" applyBorder="1" applyAlignment="1"/>
    <xf numFmtId="0" fontId="31" fillId="0" borderId="27" xfId="0" applyFont="1" applyBorder="1" applyAlignment="1">
      <alignment vertical="top"/>
    </xf>
    <xf numFmtId="0" fontId="31" fillId="0" borderId="28" xfId="0" applyFont="1" applyBorder="1" applyAlignment="1">
      <alignment vertical="top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top"/>
    </xf>
    <xf numFmtId="0" fontId="31" fillId="0" borderId="30" xfId="0" applyFont="1" applyBorder="1" applyAlignment="1">
      <alignment vertical="top"/>
    </xf>
    <xf numFmtId="0" fontId="31" fillId="0" borderId="29" xfId="0" applyFont="1" applyBorder="1" applyAlignment="1">
      <alignment vertical="top"/>
    </xf>
    <xf numFmtId="0" fontId="31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calcChain" Target="calcChain.xml" /><Relationship Id="rId8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4" t="s">
        <v>0</v>
      </c>
      <c r="AZ1" s="14" t="s">
        <v>1</v>
      </c>
      <c r="BA1" s="14" t="s">
        <v>2</v>
      </c>
      <c r="BB1" s="14" t="s">
        <v>3</v>
      </c>
      <c r="BT1" s="14" t="s">
        <v>4</v>
      </c>
      <c r="BU1" s="14" t="s">
        <v>4</v>
      </c>
      <c r="BV1" s="14" t="s">
        <v>5</v>
      </c>
    </row>
    <row r="2" ht="36.96" customHeight="1">
      <c r="AR2"/>
      <c r="BS2" s="15" t="s">
        <v>6</v>
      </c>
      <c r="BT2" s="15" t="s">
        <v>7</v>
      </c>
    </row>
    <row r="3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ht="24.96" customHeight="1">
      <c r="B4" s="19"/>
      <c r="C4" s="20"/>
      <c r="D4" s="21" t="s">
        <v>9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8"/>
      <c r="AS4" s="22" t="s">
        <v>10</v>
      </c>
      <c r="BE4" s="23" t="s">
        <v>11</v>
      </c>
      <c r="BS4" s="15" t="s">
        <v>12</v>
      </c>
    </row>
    <row r="5" ht="12" customHeight="1">
      <c r="B5" s="19"/>
      <c r="C5" s="20"/>
      <c r="D5" s="24" t="s">
        <v>13</v>
      </c>
      <c r="E5" s="20"/>
      <c r="F5" s="20"/>
      <c r="G5" s="20"/>
      <c r="H5" s="20"/>
      <c r="I5" s="20"/>
      <c r="J5" s="20"/>
      <c r="K5" s="25" t="s">
        <v>14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18"/>
      <c r="BE5" s="26" t="s">
        <v>15</v>
      </c>
      <c r="BS5" s="15" t="s">
        <v>6</v>
      </c>
    </row>
    <row r="6" ht="36.96" customHeight="1">
      <c r="B6" s="19"/>
      <c r="C6" s="20"/>
      <c r="D6" s="27" t="s">
        <v>16</v>
      </c>
      <c r="E6" s="20"/>
      <c r="F6" s="20"/>
      <c r="G6" s="20"/>
      <c r="H6" s="20"/>
      <c r="I6" s="20"/>
      <c r="J6" s="20"/>
      <c r="K6" s="28" t="s">
        <v>17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18"/>
      <c r="BE6" s="29"/>
      <c r="BS6" s="15" t="s">
        <v>6</v>
      </c>
    </row>
    <row r="7" ht="12" customHeight="1">
      <c r="B7" s="19"/>
      <c r="C7" s="20"/>
      <c r="D7" s="30" t="s">
        <v>18</v>
      </c>
      <c r="E7" s="20"/>
      <c r="F7" s="20"/>
      <c r="G7" s="20"/>
      <c r="H7" s="20"/>
      <c r="I7" s="20"/>
      <c r="J7" s="20"/>
      <c r="K7" s="25" t="s">
        <v>19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30" t="s">
        <v>20</v>
      </c>
      <c r="AL7" s="20"/>
      <c r="AM7" s="20"/>
      <c r="AN7" s="25" t="s">
        <v>19</v>
      </c>
      <c r="AO7" s="20"/>
      <c r="AP7" s="20"/>
      <c r="AQ7" s="20"/>
      <c r="AR7" s="18"/>
      <c r="BE7" s="29"/>
      <c r="BS7" s="15" t="s">
        <v>6</v>
      </c>
    </row>
    <row r="8" ht="12" customHeight="1">
      <c r="B8" s="19"/>
      <c r="C8" s="20"/>
      <c r="D8" s="30" t="s">
        <v>21</v>
      </c>
      <c r="E8" s="20"/>
      <c r="F8" s="20"/>
      <c r="G8" s="20"/>
      <c r="H8" s="20"/>
      <c r="I8" s="20"/>
      <c r="J8" s="20"/>
      <c r="K8" s="25" t="s">
        <v>22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30" t="s">
        <v>23</v>
      </c>
      <c r="AL8" s="20"/>
      <c r="AM8" s="20"/>
      <c r="AN8" s="31" t="s">
        <v>24</v>
      </c>
      <c r="AO8" s="20"/>
      <c r="AP8" s="20"/>
      <c r="AQ8" s="20"/>
      <c r="AR8" s="18"/>
      <c r="BE8" s="29"/>
      <c r="BS8" s="15" t="s">
        <v>6</v>
      </c>
    </row>
    <row r="9" ht="14.4" customHeight="1"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18"/>
      <c r="BE9" s="29"/>
      <c r="BS9" s="15" t="s">
        <v>6</v>
      </c>
    </row>
    <row r="10" ht="12" customHeight="1">
      <c r="B10" s="19"/>
      <c r="C10" s="20"/>
      <c r="D10" s="30" t="s">
        <v>25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30" t="s">
        <v>26</v>
      </c>
      <c r="AL10" s="20"/>
      <c r="AM10" s="20"/>
      <c r="AN10" s="25" t="s">
        <v>27</v>
      </c>
      <c r="AO10" s="20"/>
      <c r="AP10" s="20"/>
      <c r="AQ10" s="20"/>
      <c r="AR10" s="18"/>
      <c r="BE10" s="29"/>
      <c r="BS10" s="15" t="s">
        <v>6</v>
      </c>
    </row>
    <row r="11" ht="18.48" customHeight="1">
      <c r="B11" s="19"/>
      <c r="C11" s="20"/>
      <c r="D11" s="20"/>
      <c r="E11" s="25" t="s">
        <v>28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30" t="s">
        <v>29</v>
      </c>
      <c r="AL11" s="20"/>
      <c r="AM11" s="20"/>
      <c r="AN11" s="25" t="s">
        <v>30</v>
      </c>
      <c r="AO11" s="20"/>
      <c r="AP11" s="20"/>
      <c r="AQ11" s="20"/>
      <c r="AR11" s="18"/>
      <c r="BE11" s="29"/>
      <c r="BS11" s="15" t="s">
        <v>6</v>
      </c>
    </row>
    <row r="12" ht="6.96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18"/>
      <c r="BE12" s="29"/>
      <c r="BS12" s="15" t="s">
        <v>6</v>
      </c>
    </row>
    <row r="13" ht="12" customHeight="1">
      <c r="B13" s="19"/>
      <c r="C13" s="20"/>
      <c r="D13" s="30" t="s">
        <v>31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30" t="s">
        <v>26</v>
      </c>
      <c r="AL13" s="20"/>
      <c r="AM13" s="20"/>
      <c r="AN13" s="32" t="s">
        <v>32</v>
      </c>
      <c r="AO13" s="20"/>
      <c r="AP13" s="20"/>
      <c r="AQ13" s="20"/>
      <c r="AR13" s="18"/>
      <c r="BE13" s="29"/>
      <c r="BS13" s="15" t="s">
        <v>6</v>
      </c>
    </row>
    <row r="14">
      <c r="B14" s="19"/>
      <c r="C14" s="20"/>
      <c r="D14" s="20"/>
      <c r="E14" s="32" t="s">
        <v>32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0" t="s">
        <v>29</v>
      </c>
      <c r="AL14" s="20"/>
      <c r="AM14" s="20"/>
      <c r="AN14" s="32" t="s">
        <v>32</v>
      </c>
      <c r="AO14" s="20"/>
      <c r="AP14" s="20"/>
      <c r="AQ14" s="20"/>
      <c r="AR14" s="18"/>
      <c r="BE14" s="29"/>
      <c r="BS14" s="15" t="s">
        <v>6</v>
      </c>
    </row>
    <row r="15" ht="6.96" customHeight="1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18"/>
      <c r="BE15" s="29"/>
      <c r="BS15" s="15" t="s">
        <v>4</v>
      </c>
    </row>
    <row r="16" ht="12" customHeight="1">
      <c r="B16" s="19"/>
      <c r="C16" s="20"/>
      <c r="D16" s="30" t="s">
        <v>33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30" t="s">
        <v>26</v>
      </c>
      <c r="AL16" s="20"/>
      <c r="AM16" s="20"/>
      <c r="AN16" s="25" t="s">
        <v>19</v>
      </c>
      <c r="AO16" s="20"/>
      <c r="AP16" s="20"/>
      <c r="AQ16" s="20"/>
      <c r="AR16" s="18"/>
      <c r="BE16" s="29"/>
      <c r="BS16" s="15" t="s">
        <v>4</v>
      </c>
    </row>
    <row r="17" ht="18.48" customHeight="1">
      <c r="B17" s="19"/>
      <c r="C17" s="20"/>
      <c r="D17" s="20"/>
      <c r="E17" s="25" t="s">
        <v>34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30" t="s">
        <v>29</v>
      </c>
      <c r="AL17" s="20"/>
      <c r="AM17" s="20"/>
      <c r="AN17" s="25" t="s">
        <v>19</v>
      </c>
      <c r="AO17" s="20"/>
      <c r="AP17" s="20"/>
      <c r="AQ17" s="20"/>
      <c r="AR17" s="18"/>
      <c r="BE17" s="29"/>
      <c r="BS17" s="15" t="s">
        <v>35</v>
      </c>
    </row>
    <row r="18" ht="6.96" customHeight="1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18"/>
      <c r="BE18" s="29"/>
      <c r="BS18" s="15" t="s">
        <v>6</v>
      </c>
    </row>
    <row r="19" ht="12" customHeight="1">
      <c r="B19" s="19"/>
      <c r="C19" s="20"/>
      <c r="D19" s="30" t="s">
        <v>36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30" t="s">
        <v>26</v>
      </c>
      <c r="AL19" s="20"/>
      <c r="AM19" s="20"/>
      <c r="AN19" s="25" t="s">
        <v>19</v>
      </c>
      <c r="AO19" s="20"/>
      <c r="AP19" s="20"/>
      <c r="AQ19" s="20"/>
      <c r="AR19" s="18"/>
      <c r="BE19" s="29"/>
      <c r="BS19" s="15" t="s">
        <v>6</v>
      </c>
    </row>
    <row r="20" ht="18.48" customHeight="1">
      <c r="B20" s="19"/>
      <c r="C20" s="20"/>
      <c r="D20" s="20"/>
      <c r="E20" s="25" t="s">
        <v>34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30" t="s">
        <v>29</v>
      </c>
      <c r="AL20" s="20"/>
      <c r="AM20" s="20"/>
      <c r="AN20" s="25" t="s">
        <v>19</v>
      </c>
      <c r="AO20" s="20"/>
      <c r="AP20" s="20"/>
      <c r="AQ20" s="20"/>
      <c r="AR20" s="18"/>
      <c r="BE20" s="29"/>
      <c r="BS20" s="15" t="s">
        <v>4</v>
      </c>
    </row>
    <row r="21" ht="6.96" customHeight="1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18"/>
      <c r="BE21" s="29"/>
    </row>
    <row r="22" ht="12" customHeight="1">
      <c r="B22" s="19"/>
      <c r="C22" s="20"/>
      <c r="D22" s="30" t="s">
        <v>37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18"/>
      <c r="BE22" s="29"/>
    </row>
    <row r="23" ht="45" customHeight="1">
      <c r="B23" s="19"/>
      <c r="C23" s="20"/>
      <c r="D23" s="20"/>
      <c r="E23" s="34" t="s">
        <v>38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20"/>
      <c r="AP23" s="20"/>
      <c r="AQ23" s="20"/>
      <c r="AR23" s="18"/>
      <c r="BE23" s="29"/>
    </row>
    <row r="24" ht="6.96" customHeight="1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18"/>
      <c r="BE24" s="29"/>
    </row>
    <row r="25" ht="6.96" customHeight="1">
      <c r="B25" s="19"/>
      <c r="C25" s="20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0"/>
      <c r="AQ25" s="20"/>
      <c r="AR25" s="18"/>
      <c r="BE25" s="29"/>
    </row>
    <row r="26" s="1" customFormat="1" ht="25.92" customHeight="1">
      <c r="B26" s="36"/>
      <c r="C26" s="37"/>
      <c r="D26" s="38" t="s">
        <v>39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ROUND(AG54,2)</f>
        <v>0</v>
      </c>
      <c r="AL26" s="39"/>
      <c r="AM26" s="39"/>
      <c r="AN26" s="39"/>
      <c r="AO26" s="39"/>
      <c r="AP26" s="37"/>
      <c r="AQ26" s="37"/>
      <c r="AR26" s="41"/>
      <c r="BE26" s="29"/>
    </row>
    <row r="27" s="1" customFormat="1" ht="6.96" customHeight="1"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9"/>
    </row>
    <row r="28" s="1" customFormat="1"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40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41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42</v>
      </c>
      <c r="AL28" s="42"/>
      <c r="AM28" s="42"/>
      <c r="AN28" s="42"/>
      <c r="AO28" s="42"/>
      <c r="AP28" s="37"/>
      <c r="AQ28" s="37"/>
      <c r="AR28" s="41"/>
      <c r="BE28" s="29"/>
    </row>
    <row r="29" s="2" customFormat="1" ht="14.4" customHeight="1">
      <c r="B29" s="43"/>
      <c r="C29" s="44"/>
      <c r="D29" s="30" t="s">
        <v>43</v>
      </c>
      <c r="E29" s="44"/>
      <c r="F29" s="30" t="s">
        <v>44</v>
      </c>
      <c r="G29" s="44"/>
      <c r="H29" s="44"/>
      <c r="I29" s="44"/>
      <c r="J29" s="44"/>
      <c r="K29" s="44"/>
      <c r="L29" s="45">
        <v>0.20999999999999999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6">
        <f>ROUND(AZ54,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6">
        <f>ROUND(AV54, 2)</f>
        <v>0</v>
      </c>
      <c r="AL29" s="44"/>
      <c r="AM29" s="44"/>
      <c r="AN29" s="44"/>
      <c r="AO29" s="44"/>
      <c r="AP29" s="44"/>
      <c r="AQ29" s="44"/>
      <c r="AR29" s="47"/>
      <c r="BE29" s="29"/>
    </row>
    <row r="30" s="2" customFormat="1" ht="14.4" customHeight="1">
      <c r="B30" s="43"/>
      <c r="C30" s="44"/>
      <c r="D30" s="44"/>
      <c r="E30" s="44"/>
      <c r="F30" s="30" t="s">
        <v>45</v>
      </c>
      <c r="G30" s="44"/>
      <c r="H30" s="44"/>
      <c r="I30" s="44"/>
      <c r="J30" s="44"/>
      <c r="K30" s="44"/>
      <c r="L30" s="45">
        <v>0.14999999999999999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6">
        <f>ROUND(BA54,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6">
        <f>ROUND(AW54, 2)</f>
        <v>0</v>
      </c>
      <c r="AL30" s="44"/>
      <c r="AM30" s="44"/>
      <c r="AN30" s="44"/>
      <c r="AO30" s="44"/>
      <c r="AP30" s="44"/>
      <c r="AQ30" s="44"/>
      <c r="AR30" s="47"/>
      <c r="BE30" s="29"/>
    </row>
    <row r="31" hidden="1" s="2" customFormat="1" ht="14.4" customHeight="1">
      <c r="B31" s="43"/>
      <c r="C31" s="44"/>
      <c r="D31" s="44"/>
      <c r="E31" s="44"/>
      <c r="F31" s="30" t="s">
        <v>46</v>
      </c>
      <c r="G31" s="44"/>
      <c r="H31" s="44"/>
      <c r="I31" s="44"/>
      <c r="J31" s="44"/>
      <c r="K31" s="44"/>
      <c r="L31" s="45">
        <v>0.20999999999999999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6">
        <f>ROUND(BB54,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6">
        <v>0</v>
      </c>
      <c r="AL31" s="44"/>
      <c r="AM31" s="44"/>
      <c r="AN31" s="44"/>
      <c r="AO31" s="44"/>
      <c r="AP31" s="44"/>
      <c r="AQ31" s="44"/>
      <c r="AR31" s="47"/>
      <c r="BE31" s="29"/>
    </row>
    <row r="32" hidden="1" s="2" customFormat="1" ht="14.4" customHeight="1">
      <c r="B32" s="43"/>
      <c r="C32" s="44"/>
      <c r="D32" s="44"/>
      <c r="E32" s="44"/>
      <c r="F32" s="30" t="s">
        <v>47</v>
      </c>
      <c r="G32" s="44"/>
      <c r="H32" s="44"/>
      <c r="I32" s="44"/>
      <c r="J32" s="44"/>
      <c r="K32" s="44"/>
      <c r="L32" s="45">
        <v>0.14999999999999999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6">
        <f>ROUND(BC54,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6">
        <v>0</v>
      </c>
      <c r="AL32" s="44"/>
      <c r="AM32" s="44"/>
      <c r="AN32" s="44"/>
      <c r="AO32" s="44"/>
      <c r="AP32" s="44"/>
      <c r="AQ32" s="44"/>
      <c r="AR32" s="47"/>
      <c r="BE32" s="29"/>
    </row>
    <row r="33" hidden="1" s="2" customFormat="1" ht="14.4" customHeight="1">
      <c r="B33" s="43"/>
      <c r="C33" s="44"/>
      <c r="D33" s="44"/>
      <c r="E33" s="44"/>
      <c r="F33" s="30" t="s">
        <v>48</v>
      </c>
      <c r="G33" s="44"/>
      <c r="H33" s="44"/>
      <c r="I33" s="44"/>
      <c r="J33" s="44"/>
      <c r="K33" s="44"/>
      <c r="L33" s="45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6">
        <f>ROUND(BD54,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6">
        <v>0</v>
      </c>
      <c r="AL33" s="44"/>
      <c r="AM33" s="44"/>
      <c r="AN33" s="44"/>
      <c r="AO33" s="44"/>
      <c r="AP33" s="44"/>
      <c r="AQ33" s="44"/>
      <c r="AR33" s="47"/>
    </row>
    <row r="34" s="1" customFormat="1" ht="6.96" customHeight="1"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</row>
    <row r="35" s="1" customFormat="1" ht="25.92" customHeight="1">
      <c r="B35" s="36"/>
      <c r="C35" s="48"/>
      <c r="D35" s="49" t="s">
        <v>49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 t="s">
        <v>50</v>
      </c>
      <c r="U35" s="50"/>
      <c r="V35" s="50"/>
      <c r="W35" s="50"/>
      <c r="X35" s="52" t="s">
        <v>51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3">
        <f>SUM(AK26:AK33)</f>
        <v>0</v>
      </c>
      <c r="AL35" s="50"/>
      <c r="AM35" s="50"/>
      <c r="AN35" s="50"/>
      <c r="AO35" s="54"/>
      <c r="AP35" s="48"/>
      <c r="AQ35" s="48"/>
      <c r="AR35" s="41"/>
    </row>
    <row r="36" s="1" customFormat="1" ht="6.96" customHeight="1"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</row>
    <row r="37" s="1" customFormat="1" ht="6.96" customHeight="1">
      <c r="B37" s="55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41"/>
    </row>
    <row r="41" s="1" customFormat="1" ht="6.96" customHeight="1">
      <c r="B41" s="57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41"/>
    </row>
    <row r="42" s="1" customFormat="1" ht="24.96" customHeight="1">
      <c r="B42" s="36"/>
      <c r="C42" s="21" t="s">
        <v>52</v>
      </c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41"/>
    </row>
    <row r="43" s="1" customFormat="1" ht="6.96" customHeight="1">
      <c r="B43" s="36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41"/>
    </row>
    <row r="44" s="1" customFormat="1" ht="12" customHeight="1">
      <c r="B44" s="36"/>
      <c r="C44" s="30" t="s">
        <v>13</v>
      </c>
      <c r="D44" s="37"/>
      <c r="E44" s="37"/>
      <c r="F44" s="37"/>
      <c r="G44" s="37"/>
      <c r="H44" s="37"/>
      <c r="I44" s="37"/>
      <c r="J44" s="37"/>
      <c r="K44" s="37"/>
      <c r="L44" s="37" t="str">
        <f>K5</f>
        <v>11022019</v>
      </c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41"/>
    </row>
    <row r="45" s="3" customFormat="1" ht="36.96" customHeight="1">
      <c r="B45" s="59"/>
      <c r="C45" s="60" t="s">
        <v>16</v>
      </c>
      <c r="D45" s="61"/>
      <c r="E45" s="61"/>
      <c r="F45" s="61"/>
      <c r="G45" s="61"/>
      <c r="H45" s="61"/>
      <c r="I45" s="61"/>
      <c r="J45" s="61"/>
      <c r="K45" s="61"/>
      <c r="L45" s="62" t="str">
        <f>K6</f>
        <v>Louny ON - Oprava (střecha a obálka budovy)</v>
      </c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3"/>
    </row>
    <row r="46" s="1" customFormat="1" ht="6.96" customHeight="1"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41"/>
    </row>
    <row r="47" s="1" customFormat="1" ht="12" customHeight="1">
      <c r="B47" s="36"/>
      <c r="C47" s="30" t="s">
        <v>21</v>
      </c>
      <c r="D47" s="37"/>
      <c r="E47" s="37"/>
      <c r="F47" s="37"/>
      <c r="G47" s="37"/>
      <c r="H47" s="37"/>
      <c r="I47" s="37"/>
      <c r="J47" s="37"/>
      <c r="K47" s="37"/>
      <c r="L47" s="64" t="str">
        <f>IF(K8="","",K8)</f>
        <v>Louny</v>
      </c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0" t="s">
        <v>23</v>
      </c>
      <c r="AJ47" s="37"/>
      <c r="AK47" s="37"/>
      <c r="AL47" s="37"/>
      <c r="AM47" s="65" t="str">
        <f>IF(AN8= "","",AN8)</f>
        <v>11. 2. 2019</v>
      </c>
      <c r="AN47" s="65"/>
      <c r="AO47" s="37"/>
      <c r="AP47" s="37"/>
      <c r="AQ47" s="37"/>
      <c r="AR47" s="41"/>
    </row>
    <row r="48" s="1" customFormat="1" ht="6.96" customHeight="1">
      <c r="B48" s="36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41"/>
    </row>
    <row r="49" s="1" customFormat="1" ht="13.65" customHeight="1">
      <c r="B49" s="36"/>
      <c r="C49" s="30" t="s">
        <v>25</v>
      </c>
      <c r="D49" s="37"/>
      <c r="E49" s="37"/>
      <c r="F49" s="37"/>
      <c r="G49" s="37"/>
      <c r="H49" s="37"/>
      <c r="I49" s="37"/>
      <c r="J49" s="37"/>
      <c r="K49" s="37"/>
      <c r="L49" s="37" t="str">
        <f>IF(E11= "","",E11)</f>
        <v>Správa železniční dopravní cesty, s.o.</v>
      </c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0" t="s">
        <v>33</v>
      </c>
      <c r="AJ49" s="37"/>
      <c r="AK49" s="37"/>
      <c r="AL49" s="37"/>
      <c r="AM49" s="66" t="str">
        <f>IF(E17="","",E17)</f>
        <v xml:space="preserve"> </v>
      </c>
      <c r="AN49" s="37"/>
      <c r="AO49" s="37"/>
      <c r="AP49" s="37"/>
      <c r="AQ49" s="37"/>
      <c r="AR49" s="41"/>
      <c r="AS49" s="67" t="s">
        <v>53</v>
      </c>
      <c r="AT49" s="68"/>
      <c r="AU49" s="69"/>
      <c r="AV49" s="69"/>
      <c r="AW49" s="69"/>
      <c r="AX49" s="69"/>
      <c r="AY49" s="69"/>
      <c r="AZ49" s="69"/>
      <c r="BA49" s="69"/>
      <c r="BB49" s="69"/>
      <c r="BC49" s="69"/>
      <c r="BD49" s="70"/>
    </row>
    <row r="50" s="1" customFormat="1" ht="13.65" customHeight="1">
      <c r="B50" s="36"/>
      <c r="C50" s="30" t="s">
        <v>31</v>
      </c>
      <c r="D50" s="37"/>
      <c r="E50" s="37"/>
      <c r="F50" s="37"/>
      <c r="G50" s="37"/>
      <c r="H50" s="37"/>
      <c r="I50" s="37"/>
      <c r="J50" s="37"/>
      <c r="K50" s="37"/>
      <c r="L50" s="37" t="str">
        <f>IF(E14= "Vyplň údaj","",E14)</f>
        <v/>
      </c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0" t="s">
        <v>36</v>
      </c>
      <c r="AJ50" s="37"/>
      <c r="AK50" s="37"/>
      <c r="AL50" s="37"/>
      <c r="AM50" s="66" t="str">
        <f>IF(E20="","",E20)</f>
        <v xml:space="preserve"> </v>
      </c>
      <c r="AN50" s="37"/>
      <c r="AO50" s="37"/>
      <c r="AP50" s="37"/>
      <c r="AQ50" s="37"/>
      <c r="AR50" s="41"/>
      <c r="AS50" s="71"/>
      <c r="AT50" s="72"/>
      <c r="AU50" s="73"/>
      <c r="AV50" s="73"/>
      <c r="AW50" s="73"/>
      <c r="AX50" s="73"/>
      <c r="AY50" s="73"/>
      <c r="AZ50" s="73"/>
      <c r="BA50" s="73"/>
      <c r="BB50" s="73"/>
      <c r="BC50" s="73"/>
      <c r="BD50" s="74"/>
    </row>
    <row r="51" s="1" customFormat="1" ht="10.8" customHeight="1"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41"/>
      <c r="AS51" s="75"/>
      <c r="AT51" s="76"/>
      <c r="AU51" s="77"/>
      <c r="AV51" s="77"/>
      <c r="AW51" s="77"/>
      <c r="AX51" s="77"/>
      <c r="AY51" s="77"/>
      <c r="AZ51" s="77"/>
      <c r="BA51" s="77"/>
      <c r="BB51" s="77"/>
      <c r="BC51" s="77"/>
      <c r="BD51" s="78"/>
    </row>
    <row r="52" s="1" customFormat="1" ht="29.28" customHeight="1">
      <c r="B52" s="36"/>
      <c r="C52" s="79" t="s">
        <v>54</v>
      </c>
      <c r="D52" s="80"/>
      <c r="E52" s="80"/>
      <c r="F52" s="80"/>
      <c r="G52" s="80"/>
      <c r="H52" s="81"/>
      <c r="I52" s="82" t="s">
        <v>55</v>
      </c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3" t="s">
        <v>56</v>
      </c>
      <c r="AH52" s="80"/>
      <c r="AI52" s="80"/>
      <c r="AJ52" s="80"/>
      <c r="AK52" s="80"/>
      <c r="AL52" s="80"/>
      <c r="AM52" s="80"/>
      <c r="AN52" s="82" t="s">
        <v>57</v>
      </c>
      <c r="AO52" s="80"/>
      <c r="AP52" s="80"/>
      <c r="AQ52" s="84" t="s">
        <v>58</v>
      </c>
      <c r="AR52" s="41"/>
      <c r="AS52" s="85" t="s">
        <v>59</v>
      </c>
      <c r="AT52" s="86" t="s">
        <v>60</v>
      </c>
      <c r="AU52" s="86" t="s">
        <v>61</v>
      </c>
      <c r="AV52" s="86" t="s">
        <v>62</v>
      </c>
      <c r="AW52" s="86" t="s">
        <v>63</v>
      </c>
      <c r="AX52" s="86" t="s">
        <v>64</v>
      </c>
      <c r="AY52" s="86" t="s">
        <v>65</v>
      </c>
      <c r="AZ52" s="86" t="s">
        <v>66</v>
      </c>
      <c r="BA52" s="86" t="s">
        <v>67</v>
      </c>
      <c r="BB52" s="86" t="s">
        <v>68</v>
      </c>
      <c r="BC52" s="86" t="s">
        <v>69</v>
      </c>
      <c r="BD52" s="87" t="s">
        <v>70</v>
      </c>
    </row>
    <row r="53" s="1" customFormat="1" ht="10.8" customHeight="1"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41"/>
      <c r="AS53" s="88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90"/>
    </row>
    <row r="54" s="4" customFormat="1" ht="32.4" customHeight="1">
      <c r="B54" s="91"/>
      <c r="C54" s="92" t="s">
        <v>71</v>
      </c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4">
        <f>ROUND(SUM(AG55:AG56),2)</f>
        <v>0</v>
      </c>
      <c r="AH54" s="94"/>
      <c r="AI54" s="94"/>
      <c r="AJ54" s="94"/>
      <c r="AK54" s="94"/>
      <c r="AL54" s="94"/>
      <c r="AM54" s="94"/>
      <c r="AN54" s="95">
        <f>SUM(AG54,AT54)</f>
        <v>0</v>
      </c>
      <c r="AO54" s="95"/>
      <c r="AP54" s="95"/>
      <c r="AQ54" s="96" t="s">
        <v>19</v>
      </c>
      <c r="AR54" s="97"/>
      <c r="AS54" s="98">
        <f>ROUND(SUM(AS55:AS56),2)</f>
        <v>0</v>
      </c>
      <c r="AT54" s="99">
        <f>ROUND(SUM(AV54:AW54),2)</f>
        <v>0</v>
      </c>
      <c r="AU54" s="100">
        <f>ROUND(SUM(AU55:AU56),5)</f>
        <v>0</v>
      </c>
      <c r="AV54" s="99">
        <f>ROUND(AZ54*L29,2)</f>
        <v>0</v>
      </c>
      <c r="AW54" s="99">
        <f>ROUND(BA54*L30,2)</f>
        <v>0</v>
      </c>
      <c r="AX54" s="99">
        <f>ROUND(BB54*L29,2)</f>
        <v>0</v>
      </c>
      <c r="AY54" s="99">
        <f>ROUND(BC54*L30,2)</f>
        <v>0</v>
      </c>
      <c r="AZ54" s="99">
        <f>ROUND(SUM(AZ55:AZ56),2)</f>
        <v>0</v>
      </c>
      <c r="BA54" s="99">
        <f>ROUND(SUM(BA55:BA56),2)</f>
        <v>0</v>
      </c>
      <c r="BB54" s="99">
        <f>ROUND(SUM(BB55:BB56),2)</f>
        <v>0</v>
      </c>
      <c r="BC54" s="99">
        <f>ROUND(SUM(BC55:BC56),2)</f>
        <v>0</v>
      </c>
      <c r="BD54" s="101">
        <f>ROUND(SUM(BD55:BD56),2)</f>
        <v>0</v>
      </c>
      <c r="BS54" s="102" t="s">
        <v>72</v>
      </c>
      <c r="BT54" s="102" t="s">
        <v>73</v>
      </c>
      <c r="BU54" s="103" t="s">
        <v>74</v>
      </c>
      <c r="BV54" s="102" t="s">
        <v>75</v>
      </c>
      <c r="BW54" s="102" t="s">
        <v>5</v>
      </c>
      <c r="BX54" s="102" t="s">
        <v>76</v>
      </c>
      <c r="CL54" s="102" t="s">
        <v>19</v>
      </c>
    </row>
    <row r="55" s="5" customFormat="1" ht="16.5" customHeight="1">
      <c r="A55" s="104" t="s">
        <v>77</v>
      </c>
      <c r="B55" s="105"/>
      <c r="C55" s="106"/>
      <c r="D55" s="107" t="s">
        <v>78</v>
      </c>
      <c r="E55" s="107"/>
      <c r="F55" s="107"/>
      <c r="G55" s="107"/>
      <c r="H55" s="107"/>
      <c r="I55" s="108"/>
      <c r="J55" s="107" t="s">
        <v>79</v>
      </c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G55" s="109">
        <f>'SO 01 - Budova A'!J30</f>
        <v>0</v>
      </c>
      <c r="AH55" s="108"/>
      <c r="AI55" s="108"/>
      <c r="AJ55" s="108"/>
      <c r="AK55" s="108"/>
      <c r="AL55" s="108"/>
      <c r="AM55" s="108"/>
      <c r="AN55" s="109">
        <f>SUM(AG55,AT55)</f>
        <v>0</v>
      </c>
      <c r="AO55" s="108"/>
      <c r="AP55" s="108"/>
      <c r="AQ55" s="110" t="s">
        <v>80</v>
      </c>
      <c r="AR55" s="111"/>
      <c r="AS55" s="112">
        <v>0</v>
      </c>
      <c r="AT55" s="113">
        <f>ROUND(SUM(AV55:AW55),2)</f>
        <v>0</v>
      </c>
      <c r="AU55" s="114">
        <f>'SO 01 - Budova A'!P88</f>
        <v>0</v>
      </c>
      <c r="AV55" s="113">
        <f>'SO 01 - Budova A'!J33</f>
        <v>0</v>
      </c>
      <c r="AW55" s="113">
        <f>'SO 01 - Budova A'!J34</f>
        <v>0</v>
      </c>
      <c r="AX55" s="113">
        <f>'SO 01 - Budova A'!J35</f>
        <v>0</v>
      </c>
      <c r="AY55" s="113">
        <f>'SO 01 - Budova A'!J36</f>
        <v>0</v>
      </c>
      <c r="AZ55" s="113">
        <f>'SO 01 - Budova A'!F33</f>
        <v>0</v>
      </c>
      <c r="BA55" s="113">
        <f>'SO 01 - Budova A'!F34</f>
        <v>0</v>
      </c>
      <c r="BB55" s="113">
        <f>'SO 01 - Budova A'!F35</f>
        <v>0</v>
      </c>
      <c r="BC55" s="113">
        <f>'SO 01 - Budova A'!F36</f>
        <v>0</v>
      </c>
      <c r="BD55" s="115">
        <f>'SO 01 - Budova A'!F37</f>
        <v>0</v>
      </c>
      <c r="BT55" s="116" t="s">
        <v>81</v>
      </c>
      <c r="BV55" s="116" t="s">
        <v>75</v>
      </c>
      <c r="BW55" s="116" t="s">
        <v>82</v>
      </c>
      <c r="BX55" s="116" t="s">
        <v>5</v>
      </c>
      <c r="CL55" s="116" t="s">
        <v>19</v>
      </c>
      <c r="CM55" s="116" t="s">
        <v>83</v>
      </c>
    </row>
    <row r="56" s="5" customFormat="1" ht="16.5" customHeight="1">
      <c r="A56" s="104" t="s">
        <v>77</v>
      </c>
      <c r="B56" s="105"/>
      <c r="C56" s="106"/>
      <c r="D56" s="107" t="s">
        <v>84</v>
      </c>
      <c r="E56" s="107"/>
      <c r="F56" s="107"/>
      <c r="G56" s="107"/>
      <c r="H56" s="107"/>
      <c r="I56" s="108"/>
      <c r="J56" s="107" t="s">
        <v>85</v>
      </c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  <c r="AD56" s="107"/>
      <c r="AE56" s="107"/>
      <c r="AF56" s="107"/>
      <c r="AG56" s="109">
        <f>'SO 02 - Budova B'!J30</f>
        <v>0</v>
      </c>
      <c r="AH56" s="108"/>
      <c r="AI56" s="108"/>
      <c r="AJ56" s="108"/>
      <c r="AK56" s="108"/>
      <c r="AL56" s="108"/>
      <c r="AM56" s="108"/>
      <c r="AN56" s="109">
        <f>SUM(AG56,AT56)</f>
        <v>0</v>
      </c>
      <c r="AO56" s="108"/>
      <c r="AP56" s="108"/>
      <c r="AQ56" s="110" t="s">
        <v>80</v>
      </c>
      <c r="AR56" s="111"/>
      <c r="AS56" s="117">
        <v>0</v>
      </c>
      <c r="AT56" s="118">
        <f>ROUND(SUM(AV56:AW56),2)</f>
        <v>0</v>
      </c>
      <c r="AU56" s="119">
        <f>'SO 02 - Budova B'!P91</f>
        <v>0</v>
      </c>
      <c r="AV56" s="118">
        <f>'SO 02 - Budova B'!J33</f>
        <v>0</v>
      </c>
      <c r="AW56" s="118">
        <f>'SO 02 - Budova B'!J34</f>
        <v>0</v>
      </c>
      <c r="AX56" s="118">
        <f>'SO 02 - Budova B'!J35</f>
        <v>0</v>
      </c>
      <c r="AY56" s="118">
        <f>'SO 02 - Budova B'!J36</f>
        <v>0</v>
      </c>
      <c r="AZ56" s="118">
        <f>'SO 02 - Budova B'!F33</f>
        <v>0</v>
      </c>
      <c r="BA56" s="118">
        <f>'SO 02 - Budova B'!F34</f>
        <v>0</v>
      </c>
      <c r="BB56" s="118">
        <f>'SO 02 - Budova B'!F35</f>
        <v>0</v>
      </c>
      <c r="BC56" s="118">
        <f>'SO 02 - Budova B'!F36</f>
        <v>0</v>
      </c>
      <c r="BD56" s="120">
        <f>'SO 02 - Budova B'!F37</f>
        <v>0</v>
      </c>
      <c r="BT56" s="116" t="s">
        <v>81</v>
      </c>
      <c r="BV56" s="116" t="s">
        <v>75</v>
      </c>
      <c r="BW56" s="116" t="s">
        <v>86</v>
      </c>
      <c r="BX56" s="116" t="s">
        <v>5</v>
      </c>
      <c r="CL56" s="116" t="s">
        <v>19</v>
      </c>
      <c r="CM56" s="116" t="s">
        <v>83</v>
      </c>
    </row>
    <row r="57" s="1" customFormat="1" ht="30" customHeight="1">
      <c r="B57" s="36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41"/>
    </row>
    <row r="58" s="1" customFormat="1" ht="6.96" customHeight="1">
      <c r="B58" s="55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41"/>
    </row>
  </sheetData>
  <sheetProtection sheet="1" formatColumns="0" formatRows="0" objects="1" scenarios="1" spinCount="100000" saltValue="FARNs9k4kh9tp+3LTqa2tpeWBrW+Q2UB3lu+lWJg8hyOUQ56tib67MzLHtRdfKkL2OvjBFuBQPugVPX8zUnfDg==" hashValue="GykG29kFwV3+FmKsT/XK7ARpkwjUZcnRgfMOJP6n+yREbIHo17+hsWHe2dWa9EWkUnQNOEYL+ilMObigzcyBlg==" algorithmName="SHA-512" password="CC35"/>
  <mergeCells count="46">
    <mergeCell ref="W31:AE31"/>
    <mergeCell ref="BE5:BE32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49:AT51"/>
    <mergeCell ref="AM50:AP50"/>
    <mergeCell ref="L45:AO45"/>
    <mergeCell ref="AM47:AN47"/>
    <mergeCell ref="AM49:AP4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N56:AP56"/>
    <mergeCell ref="AG56:AM56"/>
    <mergeCell ref="D56:H56"/>
    <mergeCell ref="J56:AF56"/>
    <mergeCell ref="AG54:AM54"/>
    <mergeCell ref="AN54:AP54"/>
  </mergeCells>
  <hyperlinks>
    <hyperlink ref="A55" location="'SO 01 - Budova A'!C2" display="/"/>
    <hyperlink ref="A56" location="'SO 02 - Budova B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21" customWidth="1"/>
    <col min="10" max="10" width="23.5" customWidth="1"/>
    <col min="11" max="11" width="15.5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5" t="s">
        <v>82</v>
      </c>
    </row>
    <row r="3" ht="6.96" customHeight="1">
      <c r="B3" s="122"/>
      <c r="C3" s="123"/>
      <c r="D3" s="123"/>
      <c r="E3" s="123"/>
      <c r="F3" s="123"/>
      <c r="G3" s="123"/>
      <c r="H3" s="123"/>
      <c r="I3" s="124"/>
      <c r="J3" s="123"/>
      <c r="K3" s="123"/>
      <c r="L3" s="18"/>
      <c r="AT3" s="15" t="s">
        <v>83</v>
      </c>
    </row>
    <row r="4" ht="24.96" customHeight="1">
      <c r="B4" s="18"/>
      <c r="D4" s="125" t="s">
        <v>87</v>
      </c>
      <c r="L4" s="18"/>
      <c r="M4" s="22" t="s">
        <v>10</v>
      </c>
      <c r="AT4" s="15" t="s">
        <v>4</v>
      </c>
    </row>
    <row r="5" ht="6.96" customHeight="1">
      <c r="B5" s="18"/>
      <c r="L5" s="18"/>
    </row>
    <row r="6" ht="12" customHeight="1">
      <c r="B6" s="18"/>
      <c r="D6" s="126" t="s">
        <v>16</v>
      </c>
      <c r="L6" s="18"/>
    </row>
    <row r="7" ht="16.5" customHeight="1">
      <c r="B7" s="18"/>
      <c r="E7" s="127" t="str">
        <f>'Rekapitulace stavby'!K6</f>
        <v>Louny ON - Oprava (střecha a obálka budovy)</v>
      </c>
      <c r="F7" s="126"/>
      <c r="G7" s="126"/>
      <c r="H7" s="126"/>
      <c r="L7" s="18"/>
    </row>
    <row r="8" s="1" customFormat="1" ht="12" customHeight="1">
      <c r="B8" s="41"/>
      <c r="D8" s="126" t="s">
        <v>88</v>
      </c>
      <c r="I8" s="128"/>
      <c r="L8" s="41"/>
    </row>
    <row r="9" s="1" customFormat="1" ht="36.96" customHeight="1">
      <c r="B9" s="41"/>
      <c r="E9" s="129" t="s">
        <v>89</v>
      </c>
      <c r="F9" s="1"/>
      <c r="G9" s="1"/>
      <c r="H9" s="1"/>
      <c r="I9" s="128"/>
      <c r="L9" s="41"/>
    </row>
    <row r="10" s="1" customFormat="1">
      <c r="B10" s="41"/>
      <c r="I10" s="128"/>
      <c r="L10" s="41"/>
    </row>
    <row r="11" s="1" customFormat="1" ht="12" customHeight="1">
      <c r="B11" s="41"/>
      <c r="D11" s="126" t="s">
        <v>18</v>
      </c>
      <c r="F11" s="15" t="s">
        <v>19</v>
      </c>
      <c r="I11" s="130" t="s">
        <v>20</v>
      </c>
      <c r="J11" s="15" t="s">
        <v>19</v>
      </c>
      <c r="L11" s="41"/>
    </row>
    <row r="12" s="1" customFormat="1" ht="12" customHeight="1">
      <c r="B12" s="41"/>
      <c r="D12" s="126" t="s">
        <v>21</v>
      </c>
      <c r="F12" s="15" t="s">
        <v>22</v>
      </c>
      <c r="I12" s="130" t="s">
        <v>23</v>
      </c>
      <c r="J12" s="131" t="str">
        <f>'Rekapitulace stavby'!AN8</f>
        <v>11. 2. 2019</v>
      </c>
      <c r="L12" s="41"/>
    </row>
    <row r="13" s="1" customFormat="1" ht="10.8" customHeight="1">
      <c r="B13" s="41"/>
      <c r="I13" s="128"/>
      <c r="L13" s="41"/>
    </row>
    <row r="14" s="1" customFormat="1" ht="12" customHeight="1">
      <c r="B14" s="41"/>
      <c r="D14" s="126" t="s">
        <v>25</v>
      </c>
      <c r="I14" s="130" t="s">
        <v>26</v>
      </c>
      <c r="J14" s="15" t="str">
        <f>IF('Rekapitulace stavby'!AN10="","",'Rekapitulace stavby'!AN10)</f>
        <v>70994234</v>
      </c>
      <c r="L14" s="41"/>
    </row>
    <row r="15" s="1" customFormat="1" ht="18" customHeight="1">
      <c r="B15" s="41"/>
      <c r="E15" s="15" t="str">
        <f>IF('Rekapitulace stavby'!E11="","",'Rekapitulace stavby'!E11)</f>
        <v>Správa železniční dopravní cesty, s.o.</v>
      </c>
      <c r="I15" s="130" t="s">
        <v>29</v>
      </c>
      <c r="J15" s="15" t="str">
        <f>IF('Rekapitulace stavby'!AN11="","",'Rekapitulace stavby'!AN11)</f>
        <v>CZ 70994234</v>
      </c>
      <c r="L15" s="41"/>
    </row>
    <row r="16" s="1" customFormat="1" ht="6.96" customHeight="1">
      <c r="B16" s="41"/>
      <c r="I16" s="128"/>
      <c r="L16" s="41"/>
    </row>
    <row r="17" s="1" customFormat="1" ht="12" customHeight="1">
      <c r="B17" s="41"/>
      <c r="D17" s="126" t="s">
        <v>31</v>
      </c>
      <c r="I17" s="130" t="s">
        <v>26</v>
      </c>
      <c r="J17" s="31" t="str">
        <f>'Rekapitulace stavby'!AN13</f>
        <v>Vyplň údaj</v>
      </c>
      <c r="L17" s="41"/>
    </row>
    <row r="18" s="1" customFormat="1" ht="18" customHeight="1">
      <c r="B18" s="41"/>
      <c r="E18" s="31" t="str">
        <f>'Rekapitulace stavby'!E14</f>
        <v>Vyplň údaj</v>
      </c>
      <c r="F18" s="15"/>
      <c r="G18" s="15"/>
      <c r="H18" s="15"/>
      <c r="I18" s="130" t="s">
        <v>29</v>
      </c>
      <c r="J18" s="31" t="str">
        <f>'Rekapitulace stavby'!AN14</f>
        <v>Vyplň údaj</v>
      </c>
      <c r="L18" s="41"/>
    </row>
    <row r="19" s="1" customFormat="1" ht="6.96" customHeight="1">
      <c r="B19" s="41"/>
      <c r="I19" s="128"/>
      <c r="L19" s="41"/>
    </row>
    <row r="20" s="1" customFormat="1" ht="12" customHeight="1">
      <c r="B20" s="41"/>
      <c r="D20" s="126" t="s">
        <v>33</v>
      </c>
      <c r="I20" s="130" t="s">
        <v>26</v>
      </c>
      <c r="J20" s="15" t="str">
        <f>IF('Rekapitulace stavby'!AN16="","",'Rekapitulace stavby'!AN16)</f>
        <v/>
      </c>
      <c r="L20" s="41"/>
    </row>
    <row r="21" s="1" customFormat="1" ht="18" customHeight="1">
      <c r="B21" s="41"/>
      <c r="E21" s="15" t="str">
        <f>IF('Rekapitulace stavby'!E17="","",'Rekapitulace stavby'!E17)</f>
        <v xml:space="preserve"> </v>
      </c>
      <c r="I21" s="130" t="s">
        <v>29</v>
      </c>
      <c r="J21" s="15" t="str">
        <f>IF('Rekapitulace stavby'!AN17="","",'Rekapitulace stavby'!AN17)</f>
        <v/>
      </c>
      <c r="L21" s="41"/>
    </row>
    <row r="22" s="1" customFormat="1" ht="6.96" customHeight="1">
      <c r="B22" s="41"/>
      <c r="I22" s="128"/>
      <c r="L22" s="41"/>
    </row>
    <row r="23" s="1" customFormat="1" ht="12" customHeight="1">
      <c r="B23" s="41"/>
      <c r="D23" s="126" t="s">
        <v>36</v>
      </c>
      <c r="I23" s="130" t="s">
        <v>26</v>
      </c>
      <c r="J23" s="15" t="str">
        <f>IF('Rekapitulace stavby'!AN19="","",'Rekapitulace stavby'!AN19)</f>
        <v/>
      </c>
      <c r="L23" s="41"/>
    </row>
    <row r="24" s="1" customFormat="1" ht="18" customHeight="1">
      <c r="B24" s="41"/>
      <c r="E24" s="15" t="str">
        <f>IF('Rekapitulace stavby'!E20="","",'Rekapitulace stavby'!E20)</f>
        <v xml:space="preserve"> </v>
      </c>
      <c r="I24" s="130" t="s">
        <v>29</v>
      </c>
      <c r="J24" s="15" t="str">
        <f>IF('Rekapitulace stavby'!AN20="","",'Rekapitulace stavby'!AN20)</f>
        <v/>
      </c>
      <c r="L24" s="41"/>
    </row>
    <row r="25" s="1" customFormat="1" ht="6.96" customHeight="1">
      <c r="B25" s="41"/>
      <c r="I25" s="128"/>
      <c r="L25" s="41"/>
    </row>
    <row r="26" s="1" customFormat="1" ht="12" customHeight="1">
      <c r="B26" s="41"/>
      <c r="D26" s="126" t="s">
        <v>37</v>
      </c>
      <c r="I26" s="128"/>
      <c r="L26" s="41"/>
    </row>
    <row r="27" s="6" customFormat="1" ht="16.5" customHeight="1">
      <c r="B27" s="132"/>
      <c r="E27" s="133" t="s">
        <v>19</v>
      </c>
      <c r="F27" s="133"/>
      <c r="G27" s="133"/>
      <c r="H27" s="133"/>
      <c r="I27" s="134"/>
      <c r="L27" s="132"/>
    </row>
    <row r="28" s="1" customFormat="1" ht="6.96" customHeight="1">
      <c r="B28" s="41"/>
      <c r="I28" s="128"/>
      <c r="L28" s="41"/>
    </row>
    <row r="29" s="1" customFormat="1" ht="6.96" customHeight="1">
      <c r="B29" s="41"/>
      <c r="D29" s="69"/>
      <c r="E29" s="69"/>
      <c r="F29" s="69"/>
      <c r="G29" s="69"/>
      <c r="H29" s="69"/>
      <c r="I29" s="135"/>
      <c r="J29" s="69"/>
      <c r="K29" s="69"/>
      <c r="L29" s="41"/>
    </row>
    <row r="30" s="1" customFormat="1" ht="25.44" customHeight="1">
      <c r="B30" s="41"/>
      <c r="D30" s="136" t="s">
        <v>39</v>
      </c>
      <c r="I30" s="128"/>
      <c r="J30" s="137">
        <f>ROUND(J88, 2)</f>
        <v>0</v>
      </c>
      <c r="L30" s="41"/>
    </row>
    <row r="31" s="1" customFormat="1" ht="6.96" customHeight="1">
      <c r="B31" s="41"/>
      <c r="D31" s="69"/>
      <c r="E31" s="69"/>
      <c r="F31" s="69"/>
      <c r="G31" s="69"/>
      <c r="H31" s="69"/>
      <c r="I31" s="135"/>
      <c r="J31" s="69"/>
      <c r="K31" s="69"/>
      <c r="L31" s="41"/>
    </row>
    <row r="32" s="1" customFormat="1" ht="14.4" customHeight="1">
      <c r="B32" s="41"/>
      <c r="F32" s="138" t="s">
        <v>41</v>
      </c>
      <c r="I32" s="139" t="s">
        <v>40</v>
      </c>
      <c r="J32" s="138" t="s">
        <v>42</v>
      </c>
      <c r="L32" s="41"/>
    </row>
    <row r="33" s="1" customFormat="1" ht="14.4" customHeight="1">
      <c r="B33" s="41"/>
      <c r="D33" s="126" t="s">
        <v>43</v>
      </c>
      <c r="E33" s="126" t="s">
        <v>44</v>
      </c>
      <c r="F33" s="140">
        <f>ROUND((SUM(BE88:BE312)),  2)</f>
        <v>0</v>
      </c>
      <c r="I33" s="141">
        <v>0.20999999999999999</v>
      </c>
      <c r="J33" s="140">
        <f>ROUND(((SUM(BE88:BE312))*I33),  2)</f>
        <v>0</v>
      </c>
      <c r="L33" s="41"/>
    </row>
    <row r="34" s="1" customFormat="1" ht="14.4" customHeight="1">
      <c r="B34" s="41"/>
      <c r="E34" s="126" t="s">
        <v>45</v>
      </c>
      <c r="F34" s="140">
        <f>ROUND((SUM(BF88:BF312)),  2)</f>
        <v>0</v>
      </c>
      <c r="I34" s="141">
        <v>0.14999999999999999</v>
      </c>
      <c r="J34" s="140">
        <f>ROUND(((SUM(BF88:BF312))*I34),  2)</f>
        <v>0</v>
      </c>
      <c r="L34" s="41"/>
    </row>
    <row r="35" hidden="1" s="1" customFormat="1" ht="14.4" customHeight="1">
      <c r="B35" s="41"/>
      <c r="E35" s="126" t="s">
        <v>46</v>
      </c>
      <c r="F35" s="140">
        <f>ROUND((SUM(BG88:BG312)),  2)</f>
        <v>0</v>
      </c>
      <c r="I35" s="141">
        <v>0.20999999999999999</v>
      </c>
      <c r="J35" s="140">
        <f>0</f>
        <v>0</v>
      </c>
      <c r="L35" s="41"/>
    </row>
    <row r="36" hidden="1" s="1" customFormat="1" ht="14.4" customHeight="1">
      <c r="B36" s="41"/>
      <c r="E36" s="126" t="s">
        <v>47</v>
      </c>
      <c r="F36" s="140">
        <f>ROUND((SUM(BH88:BH312)),  2)</f>
        <v>0</v>
      </c>
      <c r="I36" s="141">
        <v>0.14999999999999999</v>
      </c>
      <c r="J36" s="140">
        <f>0</f>
        <v>0</v>
      </c>
      <c r="L36" s="41"/>
    </row>
    <row r="37" hidden="1" s="1" customFormat="1" ht="14.4" customHeight="1">
      <c r="B37" s="41"/>
      <c r="E37" s="126" t="s">
        <v>48</v>
      </c>
      <c r="F37" s="140">
        <f>ROUND((SUM(BI88:BI312)),  2)</f>
        <v>0</v>
      </c>
      <c r="I37" s="141">
        <v>0</v>
      </c>
      <c r="J37" s="140">
        <f>0</f>
        <v>0</v>
      </c>
      <c r="L37" s="41"/>
    </row>
    <row r="38" s="1" customFormat="1" ht="6.96" customHeight="1">
      <c r="B38" s="41"/>
      <c r="I38" s="128"/>
      <c r="L38" s="41"/>
    </row>
    <row r="39" s="1" customFormat="1" ht="25.44" customHeight="1">
      <c r="B39" s="41"/>
      <c r="C39" s="142"/>
      <c r="D39" s="143" t="s">
        <v>49</v>
      </c>
      <c r="E39" s="144"/>
      <c r="F39" s="144"/>
      <c r="G39" s="145" t="s">
        <v>50</v>
      </c>
      <c r="H39" s="146" t="s">
        <v>51</v>
      </c>
      <c r="I39" s="147"/>
      <c r="J39" s="148">
        <f>SUM(J30:J37)</f>
        <v>0</v>
      </c>
      <c r="K39" s="149"/>
      <c r="L39" s="41"/>
    </row>
    <row r="40" s="1" customFormat="1" ht="14.4" customHeight="1">
      <c r="B40" s="150"/>
      <c r="C40" s="151"/>
      <c r="D40" s="151"/>
      <c r="E40" s="151"/>
      <c r="F40" s="151"/>
      <c r="G40" s="151"/>
      <c r="H40" s="151"/>
      <c r="I40" s="152"/>
      <c r="J40" s="151"/>
      <c r="K40" s="151"/>
      <c r="L40" s="41"/>
    </row>
    <row r="44" s="1" customFormat="1" ht="6.96" customHeight="1">
      <c r="B44" s="153"/>
      <c r="C44" s="154"/>
      <c r="D44" s="154"/>
      <c r="E44" s="154"/>
      <c r="F44" s="154"/>
      <c r="G44" s="154"/>
      <c r="H44" s="154"/>
      <c r="I44" s="155"/>
      <c r="J44" s="154"/>
      <c r="K44" s="154"/>
      <c r="L44" s="41"/>
    </row>
    <row r="45" s="1" customFormat="1" ht="24.96" customHeight="1">
      <c r="B45" s="36"/>
      <c r="C45" s="21" t="s">
        <v>90</v>
      </c>
      <c r="D45" s="37"/>
      <c r="E45" s="37"/>
      <c r="F45" s="37"/>
      <c r="G45" s="37"/>
      <c r="H45" s="37"/>
      <c r="I45" s="128"/>
      <c r="J45" s="37"/>
      <c r="K45" s="37"/>
      <c r="L45" s="41"/>
    </row>
    <row r="46" s="1" customFormat="1" ht="6.96" customHeight="1">
      <c r="B46" s="36"/>
      <c r="C46" s="37"/>
      <c r="D46" s="37"/>
      <c r="E46" s="37"/>
      <c r="F46" s="37"/>
      <c r="G46" s="37"/>
      <c r="H46" s="37"/>
      <c r="I46" s="128"/>
      <c r="J46" s="37"/>
      <c r="K46" s="37"/>
      <c r="L46" s="41"/>
    </row>
    <row r="47" s="1" customFormat="1" ht="12" customHeight="1">
      <c r="B47" s="36"/>
      <c r="C47" s="30" t="s">
        <v>16</v>
      </c>
      <c r="D47" s="37"/>
      <c r="E47" s="37"/>
      <c r="F47" s="37"/>
      <c r="G47" s="37"/>
      <c r="H47" s="37"/>
      <c r="I47" s="128"/>
      <c r="J47" s="37"/>
      <c r="K47" s="37"/>
      <c r="L47" s="41"/>
    </row>
    <row r="48" s="1" customFormat="1" ht="16.5" customHeight="1">
      <c r="B48" s="36"/>
      <c r="C48" s="37"/>
      <c r="D48" s="37"/>
      <c r="E48" s="156" t="str">
        <f>E7</f>
        <v>Louny ON - Oprava (střecha a obálka budovy)</v>
      </c>
      <c r="F48" s="30"/>
      <c r="G48" s="30"/>
      <c r="H48" s="30"/>
      <c r="I48" s="128"/>
      <c r="J48" s="37"/>
      <c r="K48" s="37"/>
      <c r="L48" s="41"/>
    </row>
    <row r="49" s="1" customFormat="1" ht="12" customHeight="1">
      <c r="B49" s="36"/>
      <c r="C49" s="30" t="s">
        <v>88</v>
      </c>
      <c r="D49" s="37"/>
      <c r="E49" s="37"/>
      <c r="F49" s="37"/>
      <c r="G49" s="37"/>
      <c r="H49" s="37"/>
      <c r="I49" s="128"/>
      <c r="J49" s="37"/>
      <c r="K49" s="37"/>
      <c r="L49" s="41"/>
    </row>
    <row r="50" s="1" customFormat="1" ht="16.5" customHeight="1">
      <c r="B50" s="36"/>
      <c r="C50" s="37"/>
      <c r="D50" s="37"/>
      <c r="E50" s="62" t="str">
        <f>E9</f>
        <v>SO 01 - Budova A</v>
      </c>
      <c r="F50" s="37"/>
      <c r="G50" s="37"/>
      <c r="H50" s="37"/>
      <c r="I50" s="128"/>
      <c r="J50" s="37"/>
      <c r="K50" s="37"/>
      <c r="L50" s="41"/>
    </row>
    <row r="51" s="1" customFormat="1" ht="6.96" customHeight="1">
      <c r="B51" s="36"/>
      <c r="C51" s="37"/>
      <c r="D51" s="37"/>
      <c r="E51" s="37"/>
      <c r="F51" s="37"/>
      <c r="G51" s="37"/>
      <c r="H51" s="37"/>
      <c r="I51" s="128"/>
      <c r="J51" s="37"/>
      <c r="K51" s="37"/>
      <c r="L51" s="41"/>
    </row>
    <row r="52" s="1" customFormat="1" ht="12" customHeight="1">
      <c r="B52" s="36"/>
      <c r="C52" s="30" t="s">
        <v>21</v>
      </c>
      <c r="D52" s="37"/>
      <c r="E52" s="37"/>
      <c r="F52" s="25" t="str">
        <f>F12</f>
        <v>Louny</v>
      </c>
      <c r="G52" s="37"/>
      <c r="H52" s="37"/>
      <c r="I52" s="130" t="s">
        <v>23</v>
      </c>
      <c r="J52" s="65" t="str">
        <f>IF(J12="","",J12)</f>
        <v>11. 2. 2019</v>
      </c>
      <c r="K52" s="37"/>
      <c r="L52" s="41"/>
    </row>
    <row r="53" s="1" customFormat="1" ht="6.96" customHeight="1">
      <c r="B53" s="36"/>
      <c r="C53" s="37"/>
      <c r="D53" s="37"/>
      <c r="E53" s="37"/>
      <c r="F53" s="37"/>
      <c r="G53" s="37"/>
      <c r="H53" s="37"/>
      <c r="I53" s="128"/>
      <c r="J53" s="37"/>
      <c r="K53" s="37"/>
      <c r="L53" s="41"/>
    </row>
    <row r="54" s="1" customFormat="1" ht="13.65" customHeight="1">
      <c r="B54" s="36"/>
      <c r="C54" s="30" t="s">
        <v>25</v>
      </c>
      <c r="D54" s="37"/>
      <c r="E54" s="37"/>
      <c r="F54" s="25" t="str">
        <f>E15</f>
        <v>Správa železniční dopravní cesty, s.o.</v>
      </c>
      <c r="G54" s="37"/>
      <c r="H54" s="37"/>
      <c r="I54" s="130" t="s">
        <v>33</v>
      </c>
      <c r="J54" s="34" t="str">
        <f>E21</f>
        <v xml:space="preserve"> </v>
      </c>
      <c r="K54" s="37"/>
      <c r="L54" s="41"/>
    </row>
    <row r="55" s="1" customFormat="1" ht="13.65" customHeight="1">
      <c r="B55" s="36"/>
      <c r="C55" s="30" t="s">
        <v>31</v>
      </c>
      <c r="D55" s="37"/>
      <c r="E55" s="37"/>
      <c r="F55" s="25" t="str">
        <f>IF(E18="","",E18)</f>
        <v>Vyplň údaj</v>
      </c>
      <c r="G55" s="37"/>
      <c r="H55" s="37"/>
      <c r="I55" s="130" t="s">
        <v>36</v>
      </c>
      <c r="J55" s="34" t="str">
        <f>E24</f>
        <v xml:space="preserve"> </v>
      </c>
      <c r="K55" s="37"/>
      <c r="L55" s="41"/>
    </row>
    <row r="56" s="1" customFormat="1" ht="10.32" customHeight="1">
      <c r="B56" s="36"/>
      <c r="C56" s="37"/>
      <c r="D56" s="37"/>
      <c r="E56" s="37"/>
      <c r="F56" s="37"/>
      <c r="G56" s="37"/>
      <c r="H56" s="37"/>
      <c r="I56" s="128"/>
      <c r="J56" s="37"/>
      <c r="K56" s="37"/>
      <c r="L56" s="41"/>
    </row>
    <row r="57" s="1" customFormat="1" ht="29.28" customHeight="1">
      <c r="B57" s="36"/>
      <c r="C57" s="157" t="s">
        <v>91</v>
      </c>
      <c r="D57" s="158"/>
      <c r="E57" s="158"/>
      <c r="F57" s="158"/>
      <c r="G57" s="158"/>
      <c r="H57" s="158"/>
      <c r="I57" s="159"/>
      <c r="J57" s="160" t="s">
        <v>92</v>
      </c>
      <c r="K57" s="158"/>
      <c r="L57" s="41"/>
    </row>
    <row r="58" s="1" customFormat="1" ht="10.32" customHeight="1">
      <c r="B58" s="36"/>
      <c r="C58" s="37"/>
      <c r="D58" s="37"/>
      <c r="E58" s="37"/>
      <c r="F58" s="37"/>
      <c r="G58" s="37"/>
      <c r="H58" s="37"/>
      <c r="I58" s="128"/>
      <c r="J58" s="37"/>
      <c r="K58" s="37"/>
      <c r="L58" s="41"/>
    </row>
    <row r="59" s="1" customFormat="1" ht="22.8" customHeight="1">
      <c r="B59" s="36"/>
      <c r="C59" s="161" t="s">
        <v>71</v>
      </c>
      <c r="D59" s="37"/>
      <c r="E59" s="37"/>
      <c r="F59" s="37"/>
      <c r="G59" s="37"/>
      <c r="H59" s="37"/>
      <c r="I59" s="128"/>
      <c r="J59" s="95">
        <f>J88</f>
        <v>0</v>
      </c>
      <c r="K59" s="37"/>
      <c r="L59" s="41"/>
      <c r="AU59" s="15" t="s">
        <v>93</v>
      </c>
    </row>
    <row r="60" s="7" customFormat="1" ht="24.96" customHeight="1">
      <c r="B60" s="162"/>
      <c r="C60" s="163"/>
      <c r="D60" s="164" t="s">
        <v>94</v>
      </c>
      <c r="E60" s="165"/>
      <c r="F60" s="165"/>
      <c r="G60" s="165"/>
      <c r="H60" s="165"/>
      <c r="I60" s="166"/>
      <c r="J60" s="167">
        <f>J89</f>
        <v>0</v>
      </c>
      <c r="K60" s="163"/>
      <c r="L60" s="168"/>
    </row>
    <row r="61" s="7" customFormat="1" ht="24.96" customHeight="1">
      <c r="B61" s="162"/>
      <c r="C61" s="163"/>
      <c r="D61" s="164" t="s">
        <v>95</v>
      </c>
      <c r="E61" s="165"/>
      <c r="F61" s="165"/>
      <c r="G61" s="165"/>
      <c r="H61" s="165"/>
      <c r="I61" s="166"/>
      <c r="J61" s="167">
        <f>J104</f>
        <v>0</v>
      </c>
      <c r="K61" s="163"/>
      <c r="L61" s="168"/>
    </row>
    <row r="62" s="7" customFormat="1" ht="24.96" customHeight="1">
      <c r="B62" s="162"/>
      <c r="C62" s="163"/>
      <c r="D62" s="164" t="s">
        <v>96</v>
      </c>
      <c r="E62" s="165"/>
      <c r="F62" s="165"/>
      <c r="G62" s="165"/>
      <c r="H62" s="165"/>
      <c r="I62" s="166"/>
      <c r="J62" s="167">
        <f>J109</f>
        <v>0</v>
      </c>
      <c r="K62" s="163"/>
      <c r="L62" s="168"/>
    </row>
    <row r="63" s="7" customFormat="1" ht="24.96" customHeight="1">
      <c r="B63" s="162"/>
      <c r="C63" s="163"/>
      <c r="D63" s="164" t="s">
        <v>97</v>
      </c>
      <c r="E63" s="165"/>
      <c r="F63" s="165"/>
      <c r="G63" s="165"/>
      <c r="H63" s="165"/>
      <c r="I63" s="166"/>
      <c r="J63" s="167">
        <f>J131</f>
        <v>0</v>
      </c>
      <c r="K63" s="163"/>
      <c r="L63" s="168"/>
    </row>
    <row r="64" s="7" customFormat="1" ht="24.96" customHeight="1">
      <c r="B64" s="162"/>
      <c r="C64" s="163"/>
      <c r="D64" s="164" t="s">
        <v>98</v>
      </c>
      <c r="E64" s="165"/>
      <c r="F64" s="165"/>
      <c r="G64" s="165"/>
      <c r="H64" s="165"/>
      <c r="I64" s="166"/>
      <c r="J64" s="167">
        <f>J141</f>
        <v>0</v>
      </c>
      <c r="K64" s="163"/>
      <c r="L64" s="168"/>
    </row>
    <row r="65" s="7" customFormat="1" ht="24.96" customHeight="1">
      <c r="B65" s="162"/>
      <c r="C65" s="163"/>
      <c r="D65" s="164" t="s">
        <v>99</v>
      </c>
      <c r="E65" s="165"/>
      <c r="F65" s="165"/>
      <c r="G65" s="165"/>
      <c r="H65" s="165"/>
      <c r="I65" s="166"/>
      <c r="J65" s="167">
        <f>J164</f>
        <v>0</v>
      </c>
      <c r="K65" s="163"/>
      <c r="L65" s="168"/>
    </row>
    <row r="66" s="7" customFormat="1" ht="24.96" customHeight="1">
      <c r="B66" s="162"/>
      <c r="C66" s="163"/>
      <c r="D66" s="164" t="s">
        <v>100</v>
      </c>
      <c r="E66" s="165"/>
      <c r="F66" s="165"/>
      <c r="G66" s="165"/>
      <c r="H66" s="165"/>
      <c r="I66" s="166"/>
      <c r="J66" s="167">
        <f>J206</f>
        <v>0</v>
      </c>
      <c r="K66" s="163"/>
      <c r="L66" s="168"/>
    </row>
    <row r="67" s="7" customFormat="1" ht="24.96" customHeight="1">
      <c r="B67" s="162"/>
      <c r="C67" s="163"/>
      <c r="D67" s="164" t="s">
        <v>101</v>
      </c>
      <c r="E67" s="165"/>
      <c r="F67" s="165"/>
      <c r="G67" s="165"/>
      <c r="H67" s="165"/>
      <c r="I67" s="166"/>
      <c r="J67" s="167">
        <f>J289</f>
        <v>0</v>
      </c>
      <c r="K67" s="163"/>
      <c r="L67" s="168"/>
    </row>
    <row r="68" s="7" customFormat="1" ht="24.96" customHeight="1">
      <c r="B68" s="162"/>
      <c r="C68" s="163"/>
      <c r="D68" s="164" t="s">
        <v>102</v>
      </c>
      <c r="E68" s="165"/>
      <c r="F68" s="165"/>
      <c r="G68" s="165"/>
      <c r="H68" s="165"/>
      <c r="I68" s="166"/>
      <c r="J68" s="167">
        <f>J311</f>
        <v>0</v>
      </c>
      <c r="K68" s="163"/>
      <c r="L68" s="168"/>
    </row>
    <row r="69" s="1" customFormat="1" ht="21.84" customHeight="1">
      <c r="B69" s="36"/>
      <c r="C69" s="37"/>
      <c r="D69" s="37"/>
      <c r="E69" s="37"/>
      <c r="F69" s="37"/>
      <c r="G69" s="37"/>
      <c r="H69" s="37"/>
      <c r="I69" s="128"/>
      <c r="J69" s="37"/>
      <c r="K69" s="37"/>
      <c r="L69" s="41"/>
    </row>
    <row r="70" s="1" customFormat="1" ht="6.96" customHeight="1">
      <c r="B70" s="55"/>
      <c r="C70" s="56"/>
      <c r="D70" s="56"/>
      <c r="E70" s="56"/>
      <c r="F70" s="56"/>
      <c r="G70" s="56"/>
      <c r="H70" s="56"/>
      <c r="I70" s="152"/>
      <c r="J70" s="56"/>
      <c r="K70" s="56"/>
      <c r="L70" s="41"/>
    </row>
    <row r="74" s="1" customFormat="1" ht="6.96" customHeight="1">
      <c r="B74" s="57"/>
      <c r="C74" s="58"/>
      <c r="D74" s="58"/>
      <c r="E74" s="58"/>
      <c r="F74" s="58"/>
      <c r="G74" s="58"/>
      <c r="H74" s="58"/>
      <c r="I74" s="155"/>
      <c r="J74" s="58"/>
      <c r="K74" s="58"/>
      <c r="L74" s="41"/>
    </row>
    <row r="75" s="1" customFormat="1" ht="24.96" customHeight="1">
      <c r="B75" s="36"/>
      <c r="C75" s="21" t="s">
        <v>103</v>
      </c>
      <c r="D75" s="37"/>
      <c r="E75" s="37"/>
      <c r="F75" s="37"/>
      <c r="G75" s="37"/>
      <c r="H75" s="37"/>
      <c r="I75" s="128"/>
      <c r="J75" s="37"/>
      <c r="K75" s="37"/>
      <c r="L75" s="41"/>
    </row>
    <row r="76" s="1" customFormat="1" ht="6.96" customHeight="1">
      <c r="B76" s="36"/>
      <c r="C76" s="37"/>
      <c r="D76" s="37"/>
      <c r="E76" s="37"/>
      <c r="F76" s="37"/>
      <c r="G76" s="37"/>
      <c r="H76" s="37"/>
      <c r="I76" s="128"/>
      <c r="J76" s="37"/>
      <c r="K76" s="37"/>
      <c r="L76" s="41"/>
    </row>
    <row r="77" s="1" customFormat="1" ht="12" customHeight="1">
      <c r="B77" s="36"/>
      <c r="C77" s="30" t="s">
        <v>16</v>
      </c>
      <c r="D77" s="37"/>
      <c r="E77" s="37"/>
      <c r="F77" s="37"/>
      <c r="G77" s="37"/>
      <c r="H77" s="37"/>
      <c r="I77" s="128"/>
      <c r="J77" s="37"/>
      <c r="K77" s="37"/>
      <c r="L77" s="41"/>
    </row>
    <row r="78" s="1" customFormat="1" ht="16.5" customHeight="1">
      <c r="B78" s="36"/>
      <c r="C78" s="37"/>
      <c r="D78" s="37"/>
      <c r="E78" s="156" t="str">
        <f>E7</f>
        <v>Louny ON - Oprava (střecha a obálka budovy)</v>
      </c>
      <c r="F78" s="30"/>
      <c r="G78" s="30"/>
      <c r="H78" s="30"/>
      <c r="I78" s="128"/>
      <c r="J78" s="37"/>
      <c r="K78" s="37"/>
      <c r="L78" s="41"/>
    </row>
    <row r="79" s="1" customFormat="1" ht="12" customHeight="1">
      <c r="B79" s="36"/>
      <c r="C79" s="30" t="s">
        <v>88</v>
      </c>
      <c r="D79" s="37"/>
      <c r="E79" s="37"/>
      <c r="F79" s="37"/>
      <c r="G79" s="37"/>
      <c r="H79" s="37"/>
      <c r="I79" s="128"/>
      <c r="J79" s="37"/>
      <c r="K79" s="37"/>
      <c r="L79" s="41"/>
    </row>
    <row r="80" s="1" customFormat="1" ht="16.5" customHeight="1">
      <c r="B80" s="36"/>
      <c r="C80" s="37"/>
      <c r="D80" s="37"/>
      <c r="E80" s="62" t="str">
        <f>E9</f>
        <v>SO 01 - Budova A</v>
      </c>
      <c r="F80" s="37"/>
      <c r="G80" s="37"/>
      <c r="H80" s="37"/>
      <c r="I80" s="128"/>
      <c r="J80" s="37"/>
      <c r="K80" s="37"/>
      <c r="L80" s="41"/>
    </row>
    <row r="81" s="1" customFormat="1" ht="6.96" customHeight="1">
      <c r="B81" s="36"/>
      <c r="C81" s="37"/>
      <c r="D81" s="37"/>
      <c r="E81" s="37"/>
      <c r="F81" s="37"/>
      <c r="G81" s="37"/>
      <c r="H81" s="37"/>
      <c r="I81" s="128"/>
      <c r="J81" s="37"/>
      <c r="K81" s="37"/>
      <c r="L81" s="41"/>
    </row>
    <row r="82" s="1" customFormat="1" ht="12" customHeight="1">
      <c r="B82" s="36"/>
      <c r="C82" s="30" t="s">
        <v>21</v>
      </c>
      <c r="D82" s="37"/>
      <c r="E82" s="37"/>
      <c r="F82" s="25" t="str">
        <f>F12</f>
        <v>Louny</v>
      </c>
      <c r="G82" s="37"/>
      <c r="H82" s="37"/>
      <c r="I82" s="130" t="s">
        <v>23</v>
      </c>
      <c r="J82" s="65" t="str">
        <f>IF(J12="","",J12)</f>
        <v>11. 2. 2019</v>
      </c>
      <c r="K82" s="37"/>
      <c r="L82" s="41"/>
    </row>
    <row r="83" s="1" customFormat="1" ht="6.96" customHeight="1">
      <c r="B83" s="36"/>
      <c r="C83" s="37"/>
      <c r="D83" s="37"/>
      <c r="E83" s="37"/>
      <c r="F83" s="37"/>
      <c r="G83" s="37"/>
      <c r="H83" s="37"/>
      <c r="I83" s="128"/>
      <c r="J83" s="37"/>
      <c r="K83" s="37"/>
      <c r="L83" s="41"/>
    </row>
    <row r="84" s="1" customFormat="1" ht="13.65" customHeight="1">
      <c r="B84" s="36"/>
      <c r="C84" s="30" t="s">
        <v>25</v>
      </c>
      <c r="D84" s="37"/>
      <c r="E84" s="37"/>
      <c r="F84" s="25" t="str">
        <f>E15</f>
        <v>Správa železniční dopravní cesty, s.o.</v>
      </c>
      <c r="G84" s="37"/>
      <c r="H84" s="37"/>
      <c r="I84" s="130" t="s">
        <v>33</v>
      </c>
      <c r="J84" s="34" t="str">
        <f>E21</f>
        <v xml:space="preserve"> </v>
      </c>
      <c r="K84" s="37"/>
      <c r="L84" s="41"/>
    </row>
    <row r="85" s="1" customFormat="1" ht="13.65" customHeight="1">
      <c r="B85" s="36"/>
      <c r="C85" s="30" t="s">
        <v>31</v>
      </c>
      <c r="D85" s="37"/>
      <c r="E85" s="37"/>
      <c r="F85" s="25" t="str">
        <f>IF(E18="","",E18)</f>
        <v>Vyplň údaj</v>
      </c>
      <c r="G85" s="37"/>
      <c r="H85" s="37"/>
      <c r="I85" s="130" t="s">
        <v>36</v>
      </c>
      <c r="J85" s="34" t="str">
        <f>E24</f>
        <v xml:space="preserve"> </v>
      </c>
      <c r="K85" s="37"/>
      <c r="L85" s="41"/>
    </row>
    <row r="86" s="1" customFormat="1" ht="10.32" customHeight="1">
      <c r="B86" s="36"/>
      <c r="C86" s="37"/>
      <c r="D86" s="37"/>
      <c r="E86" s="37"/>
      <c r="F86" s="37"/>
      <c r="G86" s="37"/>
      <c r="H86" s="37"/>
      <c r="I86" s="128"/>
      <c r="J86" s="37"/>
      <c r="K86" s="37"/>
      <c r="L86" s="41"/>
    </row>
    <row r="87" s="8" customFormat="1" ht="29.28" customHeight="1">
      <c r="B87" s="169"/>
      <c r="C87" s="170" t="s">
        <v>104</v>
      </c>
      <c r="D87" s="171" t="s">
        <v>58</v>
      </c>
      <c r="E87" s="171" t="s">
        <v>54</v>
      </c>
      <c r="F87" s="171" t="s">
        <v>55</v>
      </c>
      <c r="G87" s="171" t="s">
        <v>105</v>
      </c>
      <c r="H87" s="171" t="s">
        <v>106</v>
      </c>
      <c r="I87" s="172" t="s">
        <v>107</v>
      </c>
      <c r="J87" s="173" t="s">
        <v>92</v>
      </c>
      <c r="K87" s="174" t="s">
        <v>108</v>
      </c>
      <c r="L87" s="175"/>
      <c r="M87" s="85" t="s">
        <v>19</v>
      </c>
      <c r="N87" s="86" t="s">
        <v>43</v>
      </c>
      <c r="O87" s="86" t="s">
        <v>109</v>
      </c>
      <c r="P87" s="86" t="s">
        <v>110</v>
      </c>
      <c r="Q87" s="86" t="s">
        <v>111</v>
      </c>
      <c r="R87" s="86" t="s">
        <v>112</v>
      </c>
      <c r="S87" s="86" t="s">
        <v>113</v>
      </c>
      <c r="T87" s="87" t="s">
        <v>114</v>
      </c>
    </row>
    <row r="88" s="1" customFormat="1" ht="22.8" customHeight="1">
      <c r="B88" s="36"/>
      <c r="C88" s="92" t="s">
        <v>115</v>
      </c>
      <c r="D88" s="37"/>
      <c r="E88" s="37"/>
      <c r="F88" s="37"/>
      <c r="G88" s="37"/>
      <c r="H88" s="37"/>
      <c r="I88" s="128"/>
      <c r="J88" s="176">
        <f>BK88</f>
        <v>0</v>
      </c>
      <c r="K88" s="37"/>
      <c r="L88" s="41"/>
      <c r="M88" s="88"/>
      <c r="N88" s="89"/>
      <c r="O88" s="89"/>
      <c r="P88" s="177">
        <f>P89+P104+P109+P131+P141+P164+P206+P289+P311</f>
        <v>0</v>
      </c>
      <c r="Q88" s="89"/>
      <c r="R88" s="177">
        <f>R89+R104+R109+R131+R141+R164+R206+R289+R311</f>
        <v>15.984659301255002</v>
      </c>
      <c r="S88" s="89"/>
      <c r="T88" s="178">
        <f>T89+T104+T109+T131+T141+T164+T206+T289+T311</f>
        <v>15.6821106</v>
      </c>
      <c r="AT88" s="15" t="s">
        <v>72</v>
      </c>
      <c r="AU88" s="15" t="s">
        <v>93</v>
      </c>
      <c r="BK88" s="179">
        <f>BK89+BK104+BK109+BK131+BK141+BK164+BK206+BK289+BK311</f>
        <v>0</v>
      </c>
    </row>
    <row r="89" s="9" customFormat="1" ht="25.92" customHeight="1">
      <c r="B89" s="180"/>
      <c r="C89" s="181"/>
      <c r="D89" s="182" t="s">
        <v>72</v>
      </c>
      <c r="E89" s="183" t="s">
        <v>116</v>
      </c>
      <c r="F89" s="183" t="s">
        <v>117</v>
      </c>
      <c r="G89" s="181"/>
      <c r="H89" s="181"/>
      <c r="I89" s="184"/>
      <c r="J89" s="185">
        <f>BK89</f>
        <v>0</v>
      </c>
      <c r="K89" s="181"/>
      <c r="L89" s="186"/>
      <c r="M89" s="187"/>
      <c r="N89" s="188"/>
      <c r="O89" s="188"/>
      <c r="P89" s="189">
        <f>SUM(P90:P103)</f>
        <v>0</v>
      </c>
      <c r="Q89" s="188"/>
      <c r="R89" s="189">
        <f>SUM(R90:R103)</f>
        <v>6.692909600000001</v>
      </c>
      <c r="S89" s="188"/>
      <c r="T89" s="190">
        <f>SUM(T90:T103)</f>
        <v>0</v>
      </c>
      <c r="AR89" s="191" t="s">
        <v>81</v>
      </c>
      <c r="AT89" s="192" t="s">
        <v>72</v>
      </c>
      <c r="AU89" s="192" t="s">
        <v>73</v>
      </c>
      <c r="AY89" s="191" t="s">
        <v>118</v>
      </c>
      <c r="BK89" s="193">
        <f>SUM(BK90:BK103)</f>
        <v>0</v>
      </c>
    </row>
    <row r="90" s="1" customFormat="1" ht="45" customHeight="1">
      <c r="B90" s="36"/>
      <c r="C90" s="194" t="s">
        <v>81</v>
      </c>
      <c r="D90" s="194" t="s">
        <v>119</v>
      </c>
      <c r="E90" s="195" t="s">
        <v>120</v>
      </c>
      <c r="F90" s="196" t="s">
        <v>121</v>
      </c>
      <c r="G90" s="197" t="s">
        <v>122</v>
      </c>
      <c r="H90" s="198">
        <v>2.944</v>
      </c>
      <c r="I90" s="199"/>
      <c r="J90" s="200">
        <f>ROUND(I90*H90,2)</f>
        <v>0</v>
      </c>
      <c r="K90" s="196" t="s">
        <v>19</v>
      </c>
      <c r="L90" s="41"/>
      <c r="M90" s="201" t="s">
        <v>19</v>
      </c>
      <c r="N90" s="202" t="s">
        <v>44</v>
      </c>
      <c r="O90" s="77"/>
      <c r="P90" s="203">
        <f>O90*H90</f>
        <v>0</v>
      </c>
      <c r="Q90" s="203">
        <v>2.2284000000000002</v>
      </c>
      <c r="R90" s="203">
        <f>Q90*H90</f>
        <v>6.5604096000000007</v>
      </c>
      <c r="S90" s="203">
        <v>0</v>
      </c>
      <c r="T90" s="204">
        <f>S90*H90</f>
        <v>0</v>
      </c>
      <c r="AR90" s="15" t="s">
        <v>123</v>
      </c>
      <c r="AT90" s="15" t="s">
        <v>119</v>
      </c>
      <c r="AU90" s="15" t="s">
        <v>81</v>
      </c>
      <c r="AY90" s="15" t="s">
        <v>118</v>
      </c>
      <c r="BE90" s="205">
        <f>IF(N90="základní",J90,0)</f>
        <v>0</v>
      </c>
      <c r="BF90" s="205">
        <f>IF(N90="snížená",J90,0)</f>
        <v>0</v>
      </c>
      <c r="BG90" s="205">
        <f>IF(N90="zákl. přenesená",J90,0)</f>
        <v>0</v>
      </c>
      <c r="BH90" s="205">
        <f>IF(N90="sníž. přenesená",J90,0)</f>
        <v>0</v>
      </c>
      <c r="BI90" s="205">
        <f>IF(N90="nulová",J90,0)</f>
        <v>0</v>
      </c>
      <c r="BJ90" s="15" t="s">
        <v>81</v>
      </c>
      <c r="BK90" s="205">
        <f>ROUND(I90*H90,2)</f>
        <v>0</v>
      </c>
      <c r="BL90" s="15" t="s">
        <v>123</v>
      </c>
      <c r="BM90" s="15" t="s">
        <v>83</v>
      </c>
    </row>
    <row r="91" s="10" customFormat="1">
      <c r="B91" s="206"/>
      <c r="C91" s="207"/>
      <c r="D91" s="208" t="s">
        <v>124</v>
      </c>
      <c r="E91" s="209" t="s">
        <v>19</v>
      </c>
      <c r="F91" s="210" t="s">
        <v>125</v>
      </c>
      <c r="G91" s="207"/>
      <c r="H91" s="209" t="s">
        <v>19</v>
      </c>
      <c r="I91" s="211"/>
      <c r="J91" s="207"/>
      <c r="K91" s="207"/>
      <c r="L91" s="212"/>
      <c r="M91" s="213"/>
      <c r="N91" s="214"/>
      <c r="O91" s="214"/>
      <c r="P91" s="214"/>
      <c r="Q91" s="214"/>
      <c r="R91" s="214"/>
      <c r="S91" s="214"/>
      <c r="T91" s="215"/>
      <c r="AT91" s="216" t="s">
        <v>124</v>
      </c>
      <c r="AU91" s="216" t="s">
        <v>81</v>
      </c>
      <c r="AV91" s="10" t="s">
        <v>81</v>
      </c>
      <c r="AW91" s="10" t="s">
        <v>35</v>
      </c>
      <c r="AX91" s="10" t="s">
        <v>73</v>
      </c>
      <c r="AY91" s="216" t="s">
        <v>118</v>
      </c>
    </row>
    <row r="92" s="10" customFormat="1">
      <c r="B92" s="206"/>
      <c r="C92" s="207"/>
      <c r="D92" s="208" t="s">
        <v>124</v>
      </c>
      <c r="E92" s="209" t="s">
        <v>19</v>
      </c>
      <c r="F92" s="210" t="s">
        <v>126</v>
      </c>
      <c r="G92" s="207"/>
      <c r="H92" s="209" t="s">
        <v>19</v>
      </c>
      <c r="I92" s="211"/>
      <c r="J92" s="207"/>
      <c r="K92" s="207"/>
      <c r="L92" s="212"/>
      <c r="M92" s="213"/>
      <c r="N92" s="214"/>
      <c r="O92" s="214"/>
      <c r="P92" s="214"/>
      <c r="Q92" s="214"/>
      <c r="R92" s="214"/>
      <c r="S92" s="214"/>
      <c r="T92" s="215"/>
      <c r="AT92" s="216" t="s">
        <v>124</v>
      </c>
      <c r="AU92" s="216" t="s">
        <v>81</v>
      </c>
      <c r="AV92" s="10" t="s">
        <v>81</v>
      </c>
      <c r="AW92" s="10" t="s">
        <v>35</v>
      </c>
      <c r="AX92" s="10" t="s">
        <v>73</v>
      </c>
      <c r="AY92" s="216" t="s">
        <v>118</v>
      </c>
    </row>
    <row r="93" s="10" customFormat="1">
      <c r="B93" s="206"/>
      <c r="C93" s="207"/>
      <c r="D93" s="208" t="s">
        <v>124</v>
      </c>
      <c r="E93" s="209" t="s">
        <v>19</v>
      </c>
      <c r="F93" s="210" t="s">
        <v>127</v>
      </c>
      <c r="G93" s="207"/>
      <c r="H93" s="209" t="s">
        <v>19</v>
      </c>
      <c r="I93" s="211"/>
      <c r="J93" s="207"/>
      <c r="K93" s="207"/>
      <c r="L93" s="212"/>
      <c r="M93" s="213"/>
      <c r="N93" s="214"/>
      <c r="O93" s="214"/>
      <c r="P93" s="214"/>
      <c r="Q93" s="214"/>
      <c r="R93" s="214"/>
      <c r="S93" s="214"/>
      <c r="T93" s="215"/>
      <c r="AT93" s="216" t="s">
        <v>124</v>
      </c>
      <c r="AU93" s="216" t="s">
        <v>81</v>
      </c>
      <c r="AV93" s="10" t="s">
        <v>81</v>
      </c>
      <c r="AW93" s="10" t="s">
        <v>35</v>
      </c>
      <c r="AX93" s="10" t="s">
        <v>73</v>
      </c>
      <c r="AY93" s="216" t="s">
        <v>118</v>
      </c>
    </row>
    <row r="94" s="10" customFormat="1">
      <c r="B94" s="206"/>
      <c r="C94" s="207"/>
      <c r="D94" s="208" t="s">
        <v>124</v>
      </c>
      <c r="E94" s="209" t="s">
        <v>19</v>
      </c>
      <c r="F94" s="210" t="s">
        <v>128</v>
      </c>
      <c r="G94" s="207"/>
      <c r="H94" s="209" t="s">
        <v>19</v>
      </c>
      <c r="I94" s="211"/>
      <c r="J94" s="207"/>
      <c r="K94" s="207"/>
      <c r="L94" s="212"/>
      <c r="M94" s="213"/>
      <c r="N94" s="214"/>
      <c r="O94" s="214"/>
      <c r="P94" s="214"/>
      <c r="Q94" s="214"/>
      <c r="R94" s="214"/>
      <c r="S94" s="214"/>
      <c r="T94" s="215"/>
      <c r="AT94" s="216" t="s">
        <v>124</v>
      </c>
      <c r="AU94" s="216" t="s">
        <v>81</v>
      </c>
      <c r="AV94" s="10" t="s">
        <v>81</v>
      </c>
      <c r="AW94" s="10" t="s">
        <v>35</v>
      </c>
      <c r="AX94" s="10" t="s">
        <v>73</v>
      </c>
      <c r="AY94" s="216" t="s">
        <v>118</v>
      </c>
    </row>
    <row r="95" s="11" customFormat="1">
      <c r="B95" s="217"/>
      <c r="C95" s="218"/>
      <c r="D95" s="208" t="s">
        <v>124</v>
      </c>
      <c r="E95" s="219" t="s">
        <v>19</v>
      </c>
      <c r="F95" s="220" t="s">
        <v>129</v>
      </c>
      <c r="G95" s="218"/>
      <c r="H95" s="221">
        <v>0.46400000000000002</v>
      </c>
      <c r="I95" s="222"/>
      <c r="J95" s="218"/>
      <c r="K95" s="218"/>
      <c r="L95" s="223"/>
      <c r="M95" s="224"/>
      <c r="N95" s="225"/>
      <c r="O95" s="225"/>
      <c r="P95" s="225"/>
      <c r="Q95" s="225"/>
      <c r="R95" s="225"/>
      <c r="S95" s="225"/>
      <c r="T95" s="226"/>
      <c r="AT95" s="227" t="s">
        <v>124</v>
      </c>
      <c r="AU95" s="227" t="s">
        <v>81</v>
      </c>
      <c r="AV95" s="11" t="s">
        <v>83</v>
      </c>
      <c r="AW95" s="11" t="s">
        <v>35</v>
      </c>
      <c r="AX95" s="11" t="s">
        <v>73</v>
      </c>
      <c r="AY95" s="227" t="s">
        <v>118</v>
      </c>
    </row>
    <row r="96" s="11" customFormat="1">
      <c r="B96" s="217"/>
      <c r="C96" s="218"/>
      <c r="D96" s="208" t="s">
        <v>124</v>
      </c>
      <c r="E96" s="219" t="s">
        <v>19</v>
      </c>
      <c r="F96" s="220" t="s">
        <v>130</v>
      </c>
      <c r="G96" s="218"/>
      <c r="H96" s="221">
        <v>2.0670000000000002</v>
      </c>
      <c r="I96" s="222"/>
      <c r="J96" s="218"/>
      <c r="K96" s="218"/>
      <c r="L96" s="223"/>
      <c r="M96" s="224"/>
      <c r="N96" s="225"/>
      <c r="O96" s="225"/>
      <c r="P96" s="225"/>
      <c r="Q96" s="225"/>
      <c r="R96" s="225"/>
      <c r="S96" s="225"/>
      <c r="T96" s="226"/>
      <c r="AT96" s="227" t="s">
        <v>124</v>
      </c>
      <c r="AU96" s="227" t="s">
        <v>81</v>
      </c>
      <c r="AV96" s="11" t="s">
        <v>83</v>
      </c>
      <c r="AW96" s="11" t="s">
        <v>35</v>
      </c>
      <c r="AX96" s="11" t="s">
        <v>73</v>
      </c>
      <c r="AY96" s="227" t="s">
        <v>118</v>
      </c>
    </row>
    <row r="97" s="11" customFormat="1">
      <c r="B97" s="217"/>
      <c r="C97" s="218"/>
      <c r="D97" s="208" t="s">
        <v>124</v>
      </c>
      <c r="E97" s="219" t="s">
        <v>19</v>
      </c>
      <c r="F97" s="220" t="s">
        <v>131</v>
      </c>
      <c r="G97" s="218"/>
      <c r="H97" s="221">
        <v>0.41299999999999998</v>
      </c>
      <c r="I97" s="222"/>
      <c r="J97" s="218"/>
      <c r="K97" s="218"/>
      <c r="L97" s="223"/>
      <c r="M97" s="224"/>
      <c r="N97" s="225"/>
      <c r="O97" s="225"/>
      <c r="P97" s="225"/>
      <c r="Q97" s="225"/>
      <c r="R97" s="225"/>
      <c r="S97" s="225"/>
      <c r="T97" s="226"/>
      <c r="AT97" s="227" t="s">
        <v>124</v>
      </c>
      <c r="AU97" s="227" t="s">
        <v>81</v>
      </c>
      <c r="AV97" s="11" t="s">
        <v>83</v>
      </c>
      <c r="AW97" s="11" t="s">
        <v>35</v>
      </c>
      <c r="AX97" s="11" t="s">
        <v>73</v>
      </c>
      <c r="AY97" s="227" t="s">
        <v>118</v>
      </c>
    </row>
    <row r="98" s="12" customFormat="1">
      <c r="B98" s="228"/>
      <c r="C98" s="229"/>
      <c r="D98" s="208" t="s">
        <v>124</v>
      </c>
      <c r="E98" s="230" t="s">
        <v>19</v>
      </c>
      <c r="F98" s="231" t="s">
        <v>132</v>
      </c>
      <c r="G98" s="229"/>
      <c r="H98" s="232">
        <v>2.944</v>
      </c>
      <c r="I98" s="233"/>
      <c r="J98" s="229"/>
      <c r="K98" s="229"/>
      <c r="L98" s="234"/>
      <c r="M98" s="235"/>
      <c r="N98" s="236"/>
      <c r="O98" s="236"/>
      <c r="P98" s="236"/>
      <c r="Q98" s="236"/>
      <c r="R98" s="236"/>
      <c r="S98" s="236"/>
      <c r="T98" s="237"/>
      <c r="AT98" s="238" t="s">
        <v>124</v>
      </c>
      <c r="AU98" s="238" t="s">
        <v>81</v>
      </c>
      <c r="AV98" s="12" t="s">
        <v>123</v>
      </c>
      <c r="AW98" s="12" t="s">
        <v>35</v>
      </c>
      <c r="AX98" s="12" t="s">
        <v>81</v>
      </c>
      <c r="AY98" s="238" t="s">
        <v>118</v>
      </c>
    </row>
    <row r="99" s="1" customFormat="1" ht="16.5" customHeight="1">
      <c r="B99" s="36"/>
      <c r="C99" s="194" t="s">
        <v>83</v>
      </c>
      <c r="D99" s="194" t="s">
        <v>119</v>
      </c>
      <c r="E99" s="195" t="s">
        <v>133</v>
      </c>
      <c r="F99" s="196" t="s">
        <v>134</v>
      </c>
      <c r="G99" s="197" t="s">
        <v>135</v>
      </c>
      <c r="H99" s="198">
        <v>5</v>
      </c>
      <c r="I99" s="199"/>
      <c r="J99" s="200">
        <f>ROUND(I99*H99,2)</f>
        <v>0</v>
      </c>
      <c r="K99" s="196" t="s">
        <v>19</v>
      </c>
      <c r="L99" s="41"/>
      <c r="M99" s="201" t="s">
        <v>19</v>
      </c>
      <c r="N99" s="202" t="s">
        <v>44</v>
      </c>
      <c r="O99" s="77"/>
      <c r="P99" s="203">
        <f>O99*H99</f>
        <v>0</v>
      </c>
      <c r="Q99" s="203">
        <v>0.026499999999999999</v>
      </c>
      <c r="R99" s="203">
        <f>Q99*H99</f>
        <v>0.13250000000000001</v>
      </c>
      <c r="S99" s="203">
        <v>0</v>
      </c>
      <c r="T99" s="204">
        <f>S99*H99</f>
        <v>0</v>
      </c>
      <c r="AR99" s="15" t="s">
        <v>123</v>
      </c>
      <c r="AT99" s="15" t="s">
        <v>119</v>
      </c>
      <c r="AU99" s="15" t="s">
        <v>81</v>
      </c>
      <c r="AY99" s="15" t="s">
        <v>118</v>
      </c>
      <c r="BE99" s="205">
        <f>IF(N99="základní",J99,0)</f>
        <v>0</v>
      </c>
      <c r="BF99" s="205">
        <f>IF(N99="snížená",J99,0)</f>
        <v>0</v>
      </c>
      <c r="BG99" s="205">
        <f>IF(N99="zákl. přenesená",J99,0)</f>
        <v>0</v>
      </c>
      <c r="BH99" s="205">
        <f>IF(N99="sníž. přenesená",J99,0)</f>
        <v>0</v>
      </c>
      <c r="BI99" s="205">
        <f>IF(N99="nulová",J99,0)</f>
        <v>0</v>
      </c>
      <c r="BJ99" s="15" t="s">
        <v>81</v>
      </c>
      <c r="BK99" s="205">
        <f>ROUND(I99*H99,2)</f>
        <v>0</v>
      </c>
      <c r="BL99" s="15" t="s">
        <v>123</v>
      </c>
      <c r="BM99" s="15" t="s">
        <v>123</v>
      </c>
    </row>
    <row r="100" s="11" customFormat="1">
      <c r="B100" s="217"/>
      <c r="C100" s="218"/>
      <c r="D100" s="208" t="s">
        <v>124</v>
      </c>
      <c r="E100" s="219" t="s">
        <v>19</v>
      </c>
      <c r="F100" s="220" t="s">
        <v>136</v>
      </c>
      <c r="G100" s="218"/>
      <c r="H100" s="221">
        <v>5</v>
      </c>
      <c r="I100" s="222"/>
      <c r="J100" s="218"/>
      <c r="K100" s="218"/>
      <c r="L100" s="223"/>
      <c r="M100" s="224"/>
      <c r="N100" s="225"/>
      <c r="O100" s="225"/>
      <c r="P100" s="225"/>
      <c r="Q100" s="225"/>
      <c r="R100" s="225"/>
      <c r="S100" s="225"/>
      <c r="T100" s="226"/>
      <c r="AT100" s="227" t="s">
        <v>124</v>
      </c>
      <c r="AU100" s="227" t="s">
        <v>81</v>
      </c>
      <c r="AV100" s="11" t="s">
        <v>83</v>
      </c>
      <c r="AW100" s="11" t="s">
        <v>35</v>
      </c>
      <c r="AX100" s="11" t="s">
        <v>73</v>
      </c>
      <c r="AY100" s="227" t="s">
        <v>118</v>
      </c>
    </row>
    <row r="101" s="10" customFormat="1">
      <c r="B101" s="206"/>
      <c r="C101" s="207"/>
      <c r="D101" s="208" t="s">
        <v>124</v>
      </c>
      <c r="E101" s="209" t="s">
        <v>19</v>
      </c>
      <c r="F101" s="210" t="s">
        <v>137</v>
      </c>
      <c r="G101" s="207"/>
      <c r="H101" s="209" t="s">
        <v>19</v>
      </c>
      <c r="I101" s="211"/>
      <c r="J101" s="207"/>
      <c r="K101" s="207"/>
      <c r="L101" s="212"/>
      <c r="M101" s="213"/>
      <c r="N101" s="214"/>
      <c r="O101" s="214"/>
      <c r="P101" s="214"/>
      <c r="Q101" s="214"/>
      <c r="R101" s="214"/>
      <c r="S101" s="214"/>
      <c r="T101" s="215"/>
      <c r="AT101" s="216" t="s">
        <v>124</v>
      </c>
      <c r="AU101" s="216" t="s">
        <v>81</v>
      </c>
      <c r="AV101" s="10" t="s">
        <v>81</v>
      </c>
      <c r="AW101" s="10" t="s">
        <v>35</v>
      </c>
      <c r="AX101" s="10" t="s">
        <v>73</v>
      </c>
      <c r="AY101" s="216" t="s">
        <v>118</v>
      </c>
    </row>
    <row r="102" s="10" customFormat="1">
      <c r="B102" s="206"/>
      <c r="C102" s="207"/>
      <c r="D102" s="208" t="s">
        <v>124</v>
      </c>
      <c r="E102" s="209" t="s">
        <v>19</v>
      </c>
      <c r="F102" s="210" t="s">
        <v>138</v>
      </c>
      <c r="G102" s="207"/>
      <c r="H102" s="209" t="s">
        <v>19</v>
      </c>
      <c r="I102" s="211"/>
      <c r="J102" s="207"/>
      <c r="K102" s="207"/>
      <c r="L102" s="212"/>
      <c r="M102" s="213"/>
      <c r="N102" s="214"/>
      <c r="O102" s="214"/>
      <c r="P102" s="214"/>
      <c r="Q102" s="214"/>
      <c r="R102" s="214"/>
      <c r="S102" s="214"/>
      <c r="T102" s="215"/>
      <c r="AT102" s="216" t="s">
        <v>124</v>
      </c>
      <c r="AU102" s="216" t="s">
        <v>81</v>
      </c>
      <c r="AV102" s="10" t="s">
        <v>81</v>
      </c>
      <c r="AW102" s="10" t="s">
        <v>35</v>
      </c>
      <c r="AX102" s="10" t="s">
        <v>73</v>
      </c>
      <c r="AY102" s="216" t="s">
        <v>118</v>
      </c>
    </row>
    <row r="103" s="12" customFormat="1">
      <c r="B103" s="228"/>
      <c r="C103" s="229"/>
      <c r="D103" s="208" t="s">
        <v>124</v>
      </c>
      <c r="E103" s="230" t="s">
        <v>19</v>
      </c>
      <c r="F103" s="231" t="s">
        <v>132</v>
      </c>
      <c r="G103" s="229"/>
      <c r="H103" s="232">
        <v>5</v>
      </c>
      <c r="I103" s="233"/>
      <c r="J103" s="229"/>
      <c r="K103" s="229"/>
      <c r="L103" s="234"/>
      <c r="M103" s="235"/>
      <c r="N103" s="236"/>
      <c r="O103" s="236"/>
      <c r="P103" s="236"/>
      <c r="Q103" s="236"/>
      <c r="R103" s="236"/>
      <c r="S103" s="236"/>
      <c r="T103" s="237"/>
      <c r="AT103" s="238" t="s">
        <v>124</v>
      </c>
      <c r="AU103" s="238" t="s">
        <v>81</v>
      </c>
      <c r="AV103" s="12" t="s">
        <v>123</v>
      </c>
      <c r="AW103" s="12" t="s">
        <v>35</v>
      </c>
      <c r="AX103" s="12" t="s">
        <v>81</v>
      </c>
      <c r="AY103" s="238" t="s">
        <v>118</v>
      </c>
    </row>
    <row r="104" s="9" customFormat="1" ht="25.92" customHeight="1">
      <c r="B104" s="180"/>
      <c r="C104" s="181"/>
      <c r="D104" s="182" t="s">
        <v>72</v>
      </c>
      <c r="E104" s="183" t="s">
        <v>139</v>
      </c>
      <c r="F104" s="183" t="s">
        <v>140</v>
      </c>
      <c r="G104" s="181"/>
      <c r="H104" s="181"/>
      <c r="I104" s="184"/>
      <c r="J104" s="185">
        <f>BK104</f>
        <v>0</v>
      </c>
      <c r="K104" s="181"/>
      <c r="L104" s="186"/>
      <c r="M104" s="187"/>
      <c r="N104" s="188"/>
      <c r="O104" s="188"/>
      <c r="P104" s="189">
        <f>SUM(P105:P108)</f>
        <v>0</v>
      </c>
      <c r="Q104" s="188"/>
      <c r="R104" s="189">
        <f>SUM(R105:R108)</f>
        <v>1.6380081599999998</v>
      </c>
      <c r="S104" s="188"/>
      <c r="T104" s="190">
        <f>SUM(T105:T108)</f>
        <v>0</v>
      </c>
      <c r="AR104" s="191" t="s">
        <v>81</v>
      </c>
      <c r="AT104" s="192" t="s">
        <v>72</v>
      </c>
      <c r="AU104" s="192" t="s">
        <v>73</v>
      </c>
      <c r="AY104" s="191" t="s">
        <v>118</v>
      </c>
      <c r="BK104" s="193">
        <f>SUM(BK105:BK108)</f>
        <v>0</v>
      </c>
    </row>
    <row r="105" s="1" customFormat="1" ht="22.5" customHeight="1">
      <c r="B105" s="36"/>
      <c r="C105" s="194" t="s">
        <v>141</v>
      </c>
      <c r="D105" s="194" t="s">
        <v>119</v>
      </c>
      <c r="E105" s="195" t="s">
        <v>142</v>
      </c>
      <c r="F105" s="196" t="s">
        <v>143</v>
      </c>
      <c r="G105" s="197" t="s">
        <v>144</v>
      </c>
      <c r="H105" s="198">
        <v>197.352</v>
      </c>
      <c r="I105" s="199"/>
      <c r="J105" s="200">
        <f>ROUND(I105*H105,2)</f>
        <v>0</v>
      </c>
      <c r="K105" s="196" t="s">
        <v>19</v>
      </c>
      <c r="L105" s="41"/>
      <c r="M105" s="201" t="s">
        <v>19</v>
      </c>
      <c r="N105" s="202" t="s">
        <v>44</v>
      </c>
      <c r="O105" s="77"/>
      <c r="P105" s="203">
        <f>O105*H105</f>
        <v>0</v>
      </c>
      <c r="Q105" s="203">
        <v>0.0015</v>
      </c>
      <c r="R105" s="203">
        <f>Q105*H105</f>
        <v>0.29602800000000001</v>
      </c>
      <c r="S105" s="203">
        <v>0</v>
      </c>
      <c r="T105" s="204">
        <f>S105*H105</f>
        <v>0</v>
      </c>
      <c r="AR105" s="15" t="s">
        <v>123</v>
      </c>
      <c r="AT105" s="15" t="s">
        <v>119</v>
      </c>
      <c r="AU105" s="15" t="s">
        <v>81</v>
      </c>
      <c r="AY105" s="15" t="s">
        <v>118</v>
      </c>
      <c r="BE105" s="205">
        <f>IF(N105="základní",J105,0)</f>
        <v>0</v>
      </c>
      <c r="BF105" s="205">
        <f>IF(N105="snížená",J105,0)</f>
        <v>0</v>
      </c>
      <c r="BG105" s="205">
        <f>IF(N105="zákl. přenesená",J105,0)</f>
        <v>0</v>
      </c>
      <c r="BH105" s="205">
        <f>IF(N105="sníž. přenesená",J105,0)</f>
        <v>0</v>
      </c>
      <c r="BI105" s="205">
        <f>IF(N105="nulová",J105,0)</f>
        <v>0</v>
      </c>
      <c r="BJ105" s="15" t="s">
        <v>81</v>
      </c>
      <c r="BK105" s="205">
        <f>ROUND(I105*H105,2)</f>
        <v>0</v>
      </c>
      <c r="BL105" s="15" t="s">
        <v>123</v>
      </c>
      <c r="BM105" s="15" t="s">
        <v>145</v>
      </c>
    </row>
    <row r="106" s="1" customFormat="1" ht="22.5" customHeight="1">
      <c r="B106" s="36"/>
      <c r="C106" s="194" t="s">
        <v>123</v>
      </c>
      <c r="D106" s="194" t="s">
        <v>119</v>
      </c>
      <c r="E106" s="195" t="s">
        <v>146</v>
      </c>
      <c r="F106" s="196" t="s">
        <v>147</v>
      </c>
      <c r="G106" s="197" t="s">
        <v>148</v>
      </c>
      <c r="H106" s="198">
        <v>39.469999999999999</v>
      </c>
      <c r="I106" s="199"/>
      <c r="J106" s="200">
        <f>ROUND(I106*H106,2)</f>
        <v>0</v>
      </c>
      <c r="K106" s="196" t="s">
        <v>19</v>
      </c>
      <c r="L106" s="41"/>
      <c r="M106" s="201" t="s">
        <v>19</v>
      </c>
      <c r="N106" s="202" t="s">
        <v>44</v>
      </c>
      <c r="O106" s="77"/>
      <c r="P106" s="203">
        <f>O106*H106</f>
        <v>0</v>
      </c>
      <c r="Q106" s="203">
        <v>0.033579999999999999</v>
      </c>
      <c r="R106" s="203">
        <f>Q106*H106</f>
        <v>1.3254025999999999</v>
      </c>
      <c r="S106" s="203">
        <v>0</v>
      </c>
      <c r="T106" s="204">
        <f>S106*H106</f>
        <v>0</v>
      </c>
      <c r="AR106" s="15" t="s">
        <v>123</v>
      </c>
      <c r="AT106" s="15" t="s">
        <v>119</v>
      </c>
      <c r="AU106" s="15" t="s">
        <v>81</v>
      </c>
      <c r="AY106" s="15" t="s">
        <v>118</v>
      </c>
      <c r="BE106" s="205">
        <f>IF(N106="základní",J106,0)</f>
        <v>0</v>
      </c>
      <c r="BF106" s="205">
        <f>IF(N106="snížená",J106,0)</f>
        <v>0</v>
      </c>
      <c r="BG106" s="205">
        <f>IF(N106="zákl. přenesená",J106,0)</f>
        <v>0</v>
      </c>
      <c r="BH106" s="205">
        <f>IF(N106="sníž. přenesená",J106,0)</f>
        <v>0</v>
      </c>
      <c r="BI106" s="205">
        <f>IF(N106="nulová",J106,0)</f>
        <v>0</v>
      </c>
      <c r="BJ106" s="15" t="s">
        <v>81</v>
      </c>
      <c r="BK106" s="205">
        <f>ROUND(I106*H106,2)</f>
        <v>0</v>
      </c>
      <c r="BL106" s="15" t="s">
        <v>123</v>
      </c>
      <c r="BM106" s="15" t="s">
        <v>149</v>
      </c>
    </row>
    <row r="107" s="1" customFormat="1" ht="33.75" customHeight="1">
      <c r="B107" s="36"/>
      <c r="C107" s="194" t="s">
        <v>136</v>
      </c>
      <c r="D107" s="194" t="s">
        <v>119</v>
      </c>
      <c r="E107" s="195" t="s">
        <v>150</v>
      </c>
      <c r="F107" s="196" t="s">
        <v>151</v>
      </c>
      <c r="G107" s="197" t="s">
        <v>144</v>
      </c>
      <c r="H107" s="198">
        <v>394.70400000000001</v>
      </c>
      <c r="I107" s="199"/>
      <c r="J107" s="200">
        <f>ROUND(I107*H107,2)</f>
        <v>0</v>
      </c>
      <c r="K107" s="196" t="s">
        <v>19</v>
      </c>
      <c r="L107" s="41"/>
      <c r="M107" s="201" t="s">
        <v>19</v>
      </c>
      <c r="N107" s="202" t="s">
        <v>44</v>
      </c>
      <c r="O107" s="77"/>
      <c r="P107" s="203">
        <f>O107*H107</f>
        <v>0</v>
      </c>
      <c r="Q107" s="203">
        <v>0</v>
      </c>
      <c r="R107" s="203">
        <f>Q107*H107</f>
        <v>0</v>
      </c>
      <c r="S107" s="203">
        <v>0</v>
      </c>
      <c r="T107" s="204">
        <f>S107*H107</f>
        <v>0</v>
      </c>
      <c r="AR107" s="15" t="s">
        <v>123</v>
      </c>
      <c r="AT107" s="15" t="s">
        <v>119</v>
      </c>
      <c r="AU107" s="15" t="s">
        <v>81</v>
      </c>
      <c r="AY107" s="15" t="s">
        <v>118</v>
      </c>
      <c r="BE107" s="205">
        <f>IF(N107="základní",J107,0)</f>
        <v>0</v>
      </c>
      <c r="BF107" s="205">
        <f>IF(N107="snížená",J107,0)</f>
        <v>0</v>
      </c>
      <c r="BG107" s="205">
        <f>IF(N107="zákl. přenesená",J107,0)</f>
        <v>0</v>
      </c>
      <c r="BH107" s="205">
        <f>IF(N107="sníž. přenesená",J107,0)</f>
        <v>0</v>
      </c>
      <c r="BI107" s="205">
        <f>IF(N107="nulová",J107,0)</f>
        <v>0</v>
      </c>
      <c r="BJ107" s="15" t="s">
        <v>81</v>
      </c>
      <c r="BK107" s="205">
        <f>ROUND(I107*H107,2)</f>
        <v>0</v>
      </c>
      <c r="BL107" s="15" t="s">
        <v>123</v>
      </c>
      <c r="BM107" s="15" t="s">
        <v>152</v>
      </c>
    </row>
    <row r="108" s="1" customFormat="1" ht="16.5" customHeight="1">
      <c r="B108" s="36"/>
      <c r="C108" s="239" t="s">
        <v>145</v>
      </c>
      <c r="D108" s="239" t="s">
        <v>153</v>
      </c>
      <c r="E108" s="240" t="s">
        <v>154</v>
      </c>
      <c r="F108" s="241" t="s">
        <v>155</v>
      </c>
      <c r="G108" s="242" t="s">
        <v>144</v>
      </c>
      <c r="H108" s="243">
        <v>414.43900000000002</v>
      </c>
      <c r="I108" s="244"/>
      <c r="J108" s="245">
        <f>ROUND(I108*H108,2)</f>
        <v>0</v>
      </c>
      <c r="K108" s="241" t="s">
        <v>19</v>
      </c>
      <c r="L108" s="246"/>
      <c r="M108" s="247" t="s">
        <v>19</v>
      </c>
      <c r="N108" s="248" t="s">
        <v>44</v>
      </c>
      <c r="O108" s="77"/>
      <c r="P108" s="203">
        <f>O108*H108</f>
        <v>0</v>
      </c>
      <c r="Q108" s="203">
        <v>4.0000000000000003E-05</v>
      </c>
      <c r="R108" s="203">
        <f>Q108*H108</f>
        <v>0.016577560000000002</v>
      </c>
      <c r="S108" s="203">
        <v>0</v>
      </c>
      <c r="T108" s="204">
        <f>S108*H108</f>
        <v>0</v>
      </c>
      <c r="AR108" s="15" t="s">
        <v>149</v>
      </c>
      <c r="AT108" s="15" t="s">
        <v>153</v>
      </c>
      <c r="AU108" s="15" t="s">
        <v>81</v>
      </c>
      <c r="AY108" s="15" t="s">
        <v>118</v>
      </c>
      <c r="BE108" s="205">
        <f>IF(N108="základní",J108,0)</f>
        <v>0</v>
      </c>
      <c r="BF108" s="205">
        <f>IF(N108="snížená",J108,0)</f>
        <v>0</v>
      </c>
      <c r="BG108" s="205">
        <f>IF(N108="zákl. přenesená",J108,0)</f>
        <v>0</v>
      </c>
      <c r="BH108" s="205">
        <f>IF(N108="sníž. přenesená",J108,0)</f>
        <v>0</v>
      </c>
      <c r="BI108" s="205">
        <f>IF(N108="nulová",J108,0)</f>
        <v>0</v>
      </c>
      <c r="BJ108" s="15" t="s">
        <v>81</v>
      </c>
      <c r="BK108" s="205">
        <f>ROUND(I108*H108,2)</f>
        <v>0</v>
      </c>
      <c r="BL108" s="15" t="s">
        <v>123</v>
      </c>
      <c r="BM108" s="15" t="s">
        <v>156</v>
      </c>
    </row>
    <row r="109" s="9" customFormat="1" ht="25.92" customHeight="1">
      <c r="B109" s="180"/>
      <c r="C109" s="181"/>
      <c r="D109" s="182" t="s">
        <v>72</v>
      </c>
      <c r="E109" s="183" t="s">
        <v>157</v>
      </c>
      <c r="F109" s="183" t="s">
        <v>158</v>
      </c>
      <c r="G109" s="181"/>
      <c r="H109" s="181"/>
      <c r="I109" s="184"/>
      <c r="J109" s="185">
        <f>BK109</f>
        <v>0</v>
      </c>
      <c r="K109" s="181"/>
      <c r="L109" s="186"/>
      <c r="M109" s="187"/>
      <c r="N109" s="188"/>
      <c r="O109" s="188"/>
      <c r="P109" s="189">
        <f>SUM(P110:P130)</f>
        <v>0</v>
      </c>
      <c r="Q109" s="188"/>
      <c r="R109" s="189">
        <f>SUM(R110:R130)</f>
        <v>0</v>
      </c>
      <c r="S109" s="188"/>
      <c r="T109" s="190">
        <f>SUM(T110:T130)</f>
        <v>8.2951250000000005</v>
      </c>
      <c r="AR109" s="191" t="s">
        <v>81</v>
      </c>
      <c r="AT109" s="192" t="s">
        <v>72</v>
      </c>
      <c r="AU109" s="192" t="s">
        <v>73</v>
      </c>
      <c r="AY109" s="191" t="s">
        <v>118</v>
      </c>
      <c r="BK109" s="193">
        <f>SUM(BK110:BK130)</f>
        <v>0</v>
      </c>
    </row>
    <row r="110" s="1" customFormat="1" ht="45" customHeight="1">
      <c r="B110" s="36"/>
      <c r="C110" s="194" t="s">
        <v>159</v>
      </c>
      <c r="D110" s="194" t="s">
        <v>119</v>
      </c>
      <c r="E110" s="195" t="s">
        <v>160</v>
      </c>
      <c r="F110" s="196" t="s">
        <v>161</v>
      </c>
      <c r="G110" s="197" t="s">
        <v>148</v>
      </c>
      <c r="H110" s="198">
        <v>5.1200000000000001</v>
      </c>
      <c r="I110" s="199"/>
      <c r="J110" s="200">
        <f>ROUND(I110*H110,2)</f>
        <v>0</v>
      </c>
      <c r="K110" s="196" t="s">
        <v>19</v>
      </c>
      <c r="L110" s="41"/>
      <c r="M110" s="201" t="s">
        <v>19</v>
      </c>
      <c r="N110" s="202" t="s">
        <v>44</v>
      </c>
      <c r="O110" s="77"/>
      <c r="P110" s="203">
        <f>O110*H110</f>
        <v>0</v>
      </c>
      <c r="Q110" s="203">
        <v>0</v>
      </c>
      <c r="R110" s="203">
        <f>Q110*H110</f>
        <v>0</v>
      </c>
      <c r="S110" s="203">
        <v>0.041000000000000002</v>
      </c>
      <c r="T110" s="204">
        <f>S110*H110</f>
        <v>0.20992000000000002</v>
      </c>
      <c r="AR110" s="15" t="s">
        <v>123</v>
      </c>
      <c r="AT110" s="15" t="s">
        <v>119</v>
      </c>
      <c r="AU110" s="15" t="s">
        <v>81</v>
      </c>
      <c r="AY110" s="15" t="s">
        <v>118</v>
      </c>
      <c r="BE110" s="205">
        <f>IF(N110="základní",J110,0)</f>
        <v>0</v>
      </c>
      <c r="BF110" s="205">
        <f>IF(N110="snížená",J110,0)</f>
        <v>0</v>
      </c>
      <c r="BG110" s="205">
        <f>IF(N110="zákl. přenesená",J110,0)</f>
        <v>0</v>
      </c>
      <c r="BH110" s="205">
        <f>IF(N110="sníž. přenesená",J110,0)</f>
        <v>0</v>
      </c>
      <c r="BI110" s="205">
        <f>IF(N110="nulová",J110,0)</f>
        <v>0</v>
      </c>
      <c r="BJ110" s="15" t="s">
        <v>81</v>
      </c>
      <c r="BK110" s="205">
        <f>ROUND(I110*H110,2)</f>
        <v>0</v>
      </c>
      <c r="BL110" s="15" t="s">
        <v>123</v>
      </c>
      <c r="BM110" s="15" t="s">
        <v>162</v>
      </c>
    </row>
    <row r="111" s="1" customFormat="1" ht="45" customHeight="1">
      <c r="B111" s="36"/>
      <c r="C111" s="194" t="s">
        <v>149</v>
      </c>
      <c r="D111" s="194" t="s">
        <v>119</v>
      </c>
      <c r="E111" s="195" t="s">
        <v>163</v>
      </c>
      <c r="F111" s="196" t="s">
        <v>164</v>
      </c>
      <c r="G111" s="197" t="s">
        <v>148</v>
      </c>
      <c r="H111" s="198">
        <v>77.992999999999995</v>
      </c>
      <c r="I111" s="199"/>
      <c r="J111" s="200">
        <f>ROUND(I111*H111,2)</f>
        <v>0</v>
      </c>
      <c r="K111" s="196" t="s">
        <v>19</v>
      </c>
      <c r="L111" s="41"/>
      <c r="M111" s="201" t="s">
        <v>19</v>
      </c>
      <c r="N111" s="202" t="s">
        <v>44</v>
      </c>
      <c r="O111" s="77"/>
      <c r="P111" s="203">
        <f>O111*H111</f>
        <v>0</v>
      </c>
      <c r="Q111" s="203">
        <v>0</v>
      </c>
      <c r="R111" s="203">
        <f>Q111*H111</f>
        <v>0</v>
      </c>
      <c r="S111" s="203">
        <v>0.027</v>
      </c>
      <c r="T111" s="204">
        <f>S111*H111</f>
        <v>2.1058109999999997</v>
      </c>
      <c r="AR111" s="15" t="s">
        <v>123</v>
      </c>
      <c r="AT111" s="15" t="s">
        <v>119</v>
      </c>
      <c r="AU111" s="15" t="s">
        <v>81</v>
      </c>
      <c r="AY111" s="15" t="s">
        <v>118</v>
      </c>
      <c r="BE111" s="205">
        <f>IF(N111="základní",J111,0)</f>
        <v>0</v>
      </c>
      <c r="BF111" s="205">
        <f>IF(N111="snížená",J111,0)</f>
        <v>0</v>
      </c>
      <c r="BG111" s="205">
        <f>IF(N111="zákl. přenesená",J111,0)</f>
        <v>0</v>
      </c>
      <c r="BH111" s="205">
        <f>IF(N111="sníž. přenesená",J111,0)</f>
        <v>0</v>
      </c>
      <c r="BI111" s="205">
        <f>IF(N111="nulová",J111,0)</f>
        <v>0</v>
      </c>
      <c r="BJ111" s="15" t="s">
        <v>81</v>
      </c>
      <c r="BK111" s="205">
        <f>ROUND(I111*H111,2)</f>
        <v>0</v>
      </c>
      <c r="BL111" s="15" t="s">
        <v>123</v>
      </c>
      <c r="BM111" s="15" t="s">
        <v>165</v>
      </c>
    </row>
    <row r="112" s="1" customFormat="1" ht="33.75" customHeight="1">
      <c r="B112" s="36"/>
      <c r="C112" s="194" t="s">
        <v>166</v>
      </c>
      <c r="D112" s="194" t="s">
        <v>119</v>
      </c>
      <c r="E112" s="195" t="s">
        <v>167</v>
      </c>
      <c r="F112" s="196" t="s">
        <v>168</v>
      </c>
      <c r="G112" s="197" t="s">
        <v>148</v>
      </c>
      <c r="H112" s="198">
        <v>6.6100000000000003</v>
      </c>
      <c r="I112" s="199"/>
      <c r="J112" s="200">
        <f>ROUND(I112*H112,2)</f>
        <v>0</v>
      </c>
      <c r="K112" s="196" t="s">
        <v>19</v>
      </c>
      <c r="L112" s="41"/>
      <c r="M112" s="201" t="s">
        <v>19</v>
      </c>
      <c r="N112" s="202" t="s">
        <v>44</v>
      </c>
      <c r="O112" s="77"/>
      <c r="P112" s="203">
        <f>O112*H112</f>
        <v>0</v>
      </c>
      <c r="Q112" s="203">
        <v>0</v>
      </c>
      <c r="R112" s="203">
        <f>Q112*H112</f>
        <v>0</v>
      </c>
      <c r="S112" s="203">
        <v>0.067000000000000004</v>
      </c>
      <c r="T112" s="204">
        <f>S112*H112</f>
        <v>0.44287000000000004</v>
      </c>
      <c r="AR112" s="15" t="s">
        <v>123</v>
      </c>
      <c r="AT112" s="15" t="s">
        <v>119</v>
      </c>
      <c r="AU112" s="15" t="s">
        <v>81</v>
      </c>
      <c r="AY112" s="15" t="s">
        <v>118</v>
      </c>
      <c r="BE112" s="205">
        <f>IF(N112="základní",J112,0)</f>
        <v>0</v>
      </c>
      <c r="BF112" s="205">
        <f>IF(N112="snížená",J112,0)</f>
        <v>0</v>
      </c>
      <c r="BG112" s="205">
        <f>IF(N112="zákl. přenesená",J112,0)</f>
        <v>0</v>
      </c>
      <c r="BH112" s="205">
        <f>IF(N112="sníž. přenesená",J112,0)</f>
        <v>0</v>
      </c>
      <c r="BI112" s="205">
        <f>IF(N112="nulová",J112,0)</f>
        <v>0</v>
      </c>
      <c r="BJ112" s="15" t="s">
        <v>81</v>
      </c>
      <c r="BK112" s="205">
        <f>ROUND(I112*H112,2)</f>
        <v>0</v>
      </c>
      <c r="BL112" s="15" t="s">
        <v>123</v>
      </c>
      <c r="BM112" s="15" t="s">
        <v>169</v>
      </c>
    </row>
    <row r="113" s="1" customFormat="1" ht="45" customHeight="1">
      <c r="B113" s="36"/>
      <c r="C113" s="194" t="s">
        <v>152</v>
      </c>
      <c r="D113" s="194" t="s">
        <v>119</v>
      </c>
      <c r="E113" s="195" t="s">
        <v>170</v>
      </c>
      <c r="F113" s="196" t="s">
        <v>171</v>
      </c>
      <c r="G113" s="197" t="s">
        <v>122</v>
      </c>
      <c r="H113" s="198">
        <v>2.944</v>
      </c>
      <c r="I113" s="199"/>
      <c r="J113" s="200">
        <f>ROUND(I113*H113,2)</f>
        <v>0</v>
      </c>
      <c r="K113" s="196" t="s">
        <v>19</v>
      </c>
      <c r="L113" s="41"/>
      <c r="M113" s="201" t="s">
        <v>19</v>
      </c>
      <c r="N113" s="202" t="s">
        <v>44</v>
      </c>
      <c r="O113" s="77"/>
      <c r="P113" s="203">
        <f>O113*H113</f>
        <v>0</v>
      </c>
      <c r="Q113" s="203">
        <v>0</v>
      </c>
      <c r="R113" s="203">
        <f>Q113*H113</f>
        <v>0</v>
      </c>
      <c r="S113" s="203">
        <v>1.671</v>
      </c>
      <c r="T113" s="204">
        <f>S113*H113</f>
        <v>4.9194240000000002</v>
      </c>
      <c r="AR113" s="15" t="s">
        <v>123</v>
      </c>
      <c r="AT113" s="15" t="s">
        <v>119</v>
      </c>
      <c r="AU113" s="15" t="s">
        <v>81</v>
      </c>
      <c r="AY113" s="15" t="s">
        <v>118</v>
      </c>
      <c r="BE113" s="205">
        <f>IF(N113="základní",J113,0)</f>
        <v>0</v>
      </c>
      <c r="BF113" s="205">
        <f>IF(N113="snížená",J113,0)</f>
        <v>0</v>
      </c>
      <c r="BG113" s="205">
        <f>IF(N113="zákl. přenesená",J113,0)</f>
        <v>0</v>
      </c>
      <c r="BH113" s="205">
        <f>IF(N113="sníž. přenesená",J113,0)</f>
        <v>0</v>
      </c>
      <c r="BI113" s="205">
        <f>IF(N113="nulová",J113,0)</f>
        <v>0</v>
      </c>
      <c r="BJ113" s="15" t="s">
        <v>81</v>
      </c>
      <c r="BK113" s="205">
        <f>ROUND(I113*H113,2)</f>
        <v>0</v>
      </c>
      <c r="BL113" s="15" t="s">
        <v>123</v>
      </c>
      <c r="BM113" s="15" t="s">
        <v>172</v>
      </c>
    </row>
    <row r="114" s="11" customFormat="1">
      <c r="B114" s="217"/>
      <c r="C114" s="218"/>
      <c r="D114" s="208" t="s">
        <v>124</v>
      </c>
      <c r="E114" s="219" t="s">
        <v>19</v>
      </c>
      <c r="F114" s="220" t="s">
        <v>129</v>
      </c>
      <c r="G114" s="218"/>
      <c r="H114" s="221">
        <v>0.46400000000000002</v>
      </c>
      <c r="I114" s="222"/>
      <c r="J114" s="218"/>
      <c r="K114" s="218"/>
      <c r="L114" s="223"/>
      <c r="M114" s="224"/>
      <c r="N114" s="225"/>
      <c r="O114" s="225"/>
      <c r="P114" s="225"/>
      <c r="Q114" s="225"/>
      <c r="R114" s="225"/>
      <c r="S114" s="225"/>
      <c r="T114" s="226"/>
      <c r="AT114" s="227" t="s">
        <v>124</v>
      </c>
      <c r="AU114" s="227" t="s">
        <v>81</v>
      </c>
      <c r="AV114" s="11" t="s">
        <v>83</v>
      </c>
      <c r="AW114" s="11" t="s">
        <v>35</v>
      </c>
      <c r="AX114" s="11" t="s">
        <v>73</v>
      </c>
      <c r="AY114" s="227" t="s">
        <v>118</v>
      </c>
    </row>
    <row r="115" s="11" customFormat="1">
      <c r="B115" s="217"/>
      <c r="C115" s="218"/>
      <c r="D115" s="208" t="s">
        <v>124</v>
      </c>
      <c r="E115" s="219" t="s">
        <v>19</v>
      </c>
      <c r="F115" s="220" t="s">
        <v>130</v>
      </c>
      <c r="G115" s="218"/>
      <c r="H115" s="221">
        <v>2.0670000000000002</v>
      </c>
      <c r="I115" s="222"/>
      <c r="J115" s="218"/>
      <c r="K115" s="218"/>
      <c r="L115" s="223"/>
      <c r="M115" s="224"/>
      <c r="N115" s="225"/>
      <c r="O115" s="225"/>
      <c r="P115" s="225"/>
      <c r="Q115" s="225"/>
      <c r="R115" s="225"/>
      <c r="S115" s="225"/>
      <c r="T115" s="226"/>
      <c r="AT115" s="227" t="s">
        <v>124</v>
      </c>
      <c r="AU115" s="227" t="s">
        <v>81</v>
      </c>
      <c r="AV115" s="11" t="s">
        <v>83</v>
      </c>
      <c r="AW115" s="11" t="s">
        <v>35</v>
      </c>
      <c r="AX115" s="11" t="s">
        <v>73</v>
      </c>
      <c r="AY115" s="227" t="s">
        <v>118</v>
      </c>
    </row>
    <row r="116" s="11" customFormat="1">
      <c r="B116" s="217"/>
      <c r="C116" s="218"/>
      <c r="D116" s="208" t="s">
        <v>124</v>
      </c>
      <c r="E116" s="219" t="s">
        <v>19</v>
      </c>
      <c r="F116" s="220" t="s">
        <v>131</v>
      </c>
      <c r="G116" s="218"/>
      <c r="H116" s="221">
        <v>0.41299999999999998</v>
      </c>
      <c r="I116" s="222"/>
      <c r="J116" s="218"/>
      <c r="K116" s="218"/>
      <c r="L116" s="223"/>
      <c r="M116" s="224"/>
      <c r="N116" s="225"/>
      <c r="O116" s="225"/>
      <c r="P116" s="225"/>
      <c r="Q116" s="225"/>
      <c r="R116" s="225"/>
      <c r="S116" s="225"/>
      <c r="T116" s="226"/>
      <c r="AT116" s="227" t="s">
        <v>124</v>
      </c>
      <c r="AU116" s="227" t="s">
        <v>81</v>
      </c>
      <c r="AV116" s="11" t="s">
        <v>83</v>
      </c>
      <c r="AW116" s="11" t="s">
        <v>35</v>
      </c>
      <c r="AX116" s="11" t="s">
        <v>73</v>
      </c>
      <c r="AY116" s="227" t="s">
        <v>118</v>
      </c>
    </row>
    <row r="117" s="12" customFormat="1">
      <c r="B117" s="228"/>
      <c r="C117" s="229"/>
      <c r="D117" s="208" t="s">
        <v>124</v>
      </c>
      <c r="E117" s="230" t="s">
        <v>19</v>
      </c>
      <c r="F117" s="231" t="s">
        <v>132</v>
      </c>
      <c r="G117" s="229"/>
      <c r="H117" s="232">
        <v>2.944</v>
      </c>
      <c r="I117" s="233"/>
      <c r="J117" s="229"/>
      <c r="K117" s="229"/>
      <c r="L117" s="234"/>
      <c r="M117" s="235"/>
      <c r="N117" s="236"/>
      <c r="O117" s="236"/>
      <c r="P117" s="236"/>
      <c r="Q117" s="236"/>
      <c r="R117" s="236"/>
      <c r="S117" s="236"/>
      <c r="T117" s="237"/>
      <c r="AT117" s="238" t="s">
        <v>124</v>
      </c>
      <c r="AU117" s="238" t="s">
        <v>81</v>
      </c>
      <c r="AV117" s="12" t="s">
        <v>123</v>
      </c>
      <c r="AW117" s="12" t="s">
        <v>35</v>
      </c>
      <c r="AX117" s="12" t="s">
        <v>81</v>
      </c>
      <c r="AY117" s="238" t="s">
        <v>118</v>
      </c>
    </row>
    <row r="118" s="1" customFormat="1" ht="45" customHeight="1">
      <c r="B118" s="36"/>
      <c r="C118" s="194" t="s">
        <v>173</v>
      </c>
      <c r="D118" s="194" t="s">
        <v>119</v>
      </c>
      <c r="E118" s="195" t="s">
        <v>174</v>
      </c>
      <c r="F118" s="196" t="s">
        <v>175</v>
      </c>
      <c r="G118" s="197" t="s">
        <v>148</v>
      </c>
      <c r="H118" s="198">
        <v>49.783000000000001</v>
      </c>
      <c r="I118" s="199"/>
      <c r="J118" s="200">
        <f>ROUND(I118*H118,2)</f>
        <v>0</v>
      </c>
      <c r="K118" s="196" t="s">
        <v>19</v>
      </c>
      <c r="L118" s="41"/>
      <c r="M118" s="201" t="s">
        <v>19</v>
      </c>
      <c r="N118" s="202" t="s">
        <v>44</v>
      </c>
      <c r="O118" s="77"/>
      <c r="P118" s="203">
        <f>O118*H118</f>
        <v>0</v>
      </c>
      <c r="Q118" s="203">
        <v>0</v>
      </c>
      <c r="R118" s="203">
        <f>Q118*H118</f>
        <v>0</v>
      </c>
      <c r="S118" s="203">
        <v>0</v>
      </c>
      <c r="T118" s="204">
        <f>S118*H118</f>
        <v>0</v>
      </c>
      <c r="AR118" s="15" t="s">
        <v>123</v>
      </c>
      <c r="AT118" s="15" t="s">
        <v>119</v>
      </c>
      <c r="AU118" s="15" t="s">
        <v>81</v>
      </c>
      <c r="AY118" s="15" t="s">
        <v>118</v>
      </c>
      <c r="BE118" s="205">
        <f>IF(N118="základní",J118,0)</f>
        <v>0</v>
      </c>
      <c r="BF118" s="205">
        <f>IF(N118="snížená",J118,0)</f>
        <v>0</v>
      </c>
      <c r="BG118" s="205">
        <f>IF(N118="zákl. přenesená",J118,0)</f>
        <v>0</v>
      </c>
      <c r="BH118" s="205">
        <f>IF(N118="sníž. přenesená",J118,0)</f>
        <v>0</v>
      </c>
      <c r="BI118" s="205">
        <f>IF(N118="nulová",J118,0)</f>
        <v>0</v>
      </c>
      <c r="BJ118" s="15" t="s">
        <v>81</v>
      </c>
      <c r="BK118" s="205">
        <f>ROUND(I118*H118,2)</f>
        <v>0</v>
      </c>
      <c r="BL118" s="15" t="s">
        <v>123</v>
      </c>
      <c r="BM118" s="15" t="s">
        <v>176</v>
      </c>
    </row>
    <row r="119" s="1" customFormat="1" ht="45" customHeight="1">
      <c r="B119" s="36"/>
      <c r="C119" s="194" t="s">
        <v>156</v>
      </c>
      <c r="D119" s="194" t="s">
        <v>119</v>
      </c>
      <c r="E119" s="195" t="s">
        <v>177</v>
      </c>
      <c r="F119" s="196" t="s">
        <v>178</v>
      </c>
      <c r="G119" s="197" t="s">
        <v>148</v>
      </c>
      <c r="H119" s="198">
        <v>746.745</v>
      </c>
      <c r="I119" s="199"/>
      <c r="J119" s="200">
        <f>ROUND(I119*H119,2)</f>
        <v>0</v>
      </c>
      <c r="K119" s="196" t="s">
        <v>19</v>
      </c>
      <c r="L119" s="41"/>
      <c r="M119" s="201" t="s">
        <v>19</v>
      </c>
      <c r="N119" s="202" t="s">
        <v>44</v>
      </c>
      <c r="O119" s="77"/>
      <c r="P119" s="203">
        <f>O119*H119</f>
        <v>0</v>
      </c>
      <c r="Q119" s="203">
        <v>0</v>
      </c>
      <c r="R119" s="203">
        <f>Q119*H119</f>
        <v>0</v>
      </c>
      <c r="S119" s="203">
        <v>0</v>
      </c>
      <c r="T119" s="204">
        <f>S119*H119</f>
        <v>0</v>
      </c>
      <c r="AR119" s="15" t="s">
        <v>123</v>
      </c>
      <c r="AT119" s="15" t="s">
        <v>119</v>
      </c>
      <c r="AU119" s="15" t="s">
        <v>81</v>
      </c>
      <c r="AY119" s="15" t="s">
        <v>118</v>
      </c>
      <c r="BE119" s="205">
        <f>IF(N119="základní",J119,0)</f>
        <v>0</v>
      </c>
      <c r="BF119" s="205">
        <f>IF(N119="snížená",J119,0)</f>
        <v>0</v>
      </c>
      <c r="BG119" s="205">
        <f>IF(N119="zákl. přenesená",J119,0)</f>
        <v>0</v>
      </c>
      <c r="BH119" s="205">
        <f>IF(N119="sníž. přenesená",J119,0)</f>
        <v>0</v>
      </c>
      <c r="BI119" s="205">
        <f>IF(N119="nulová",J119,0)</f>
        <v>0</v>
      </c>
      <c r="BJ119" s="15" t="s">
        <v>81</v>
      </c>
      <c r="BK119" s="205">
        <f>ROUND(I119*H119,2)</f>
        <v>0</v>
      </c>
      <c r="BL119" s="15" t="s">
        <v>123</v>
      </c>
      <c r="BM119" s="15" t="s">
        <v>179</v>
      </c>
    </row>
    <row r="120" s="11" customFormat="1">
      <c r="B120" s="217"/>
      <c r="C120" s="218"/>
      <c r="D120" s="208" t="s">
        <v>124</v>
      </c>
      <c r="E120" s="219" t="s">
        <v>19</v>
      </c>
      <c r="F120" s="220" t="s">
        <v>180</v>
      </c>
      <c r="G120" s="218"/>
      <c r="H120" s="221">
        <v>746.745</v>
      </c>
      <c r="I120" s="222"/>
      <c r="J120" s="218"/>
      <c r="K120" s="218"/>
      <c r="L120" s="223"/>
      <c r="M120" s="224"/>
      <c r="N120" s="225"/>
      <c r="O120" s="225"/>
      <c r="P120" s="225"/>
      <c r="Q120" s="225"/>
      <c r="R120" s="225"/>
      <c r="S120" s="225"/>
      <c r="T120" s="226"/>
      <c r="AT120" s="227" t="s">
        <v>124</v>
      </c>
      <c r="AU120" s="227" t="s">
        <v>81</v>
      </c>
      <c r="AV120" s="11" t="s">
        <v>83</v>
      </c>
      <c r="AW120" s="11" t="s">
        <v>35</v>
      </c>
      <c r="AX120" s="11" t="s">
        <v>73</v>
      </c>
      <c r="AY120" s="227" t="s">
        <v>118</v>
      </c>
    </row>
    <row r="121" s="12" customFormat="1">
      <c r="B121" s="228"/>
      <c r="C121" s="229"/>
      <c r="D121" s="208" t="s">
        <v>124</v>
      </c>
      <c r="E121" s="230" t="s">
        <v>19</v>
      </c>
      <c r="F121" s="231" t="s">
        <v>132</v>
      </c>
      <c r="G121" s="229"/>
      <c r="H121" s="232">
        <v>746.745</v>
      </c>
      <c r="I121" s="233"/>
      <c r="J121" s="229"/>
      <c r="K121" s="229"/>
      <c r="L121" s="234"/>
      <c r="M121" s="235"/>
      <c r="N121" s="236"/>
      <c r="O121" s="236"/>
      <c r="P121" s="236"/>
      <c r="Q121" s="236"/>
      <c r="R121" s="236"/>
      <c r="S121" s="236"/>
      <c r="T121" s="237"/>
      <c r="AT121" s="238" t="s">
        <v>124</v>
      </c>
      <c r="AU121" s="238" t="s">
        <v>81</v>
      </c>
      <c r="AV121" s="12" t="s">
        <v>123</v>
      </c>
      <c r="AW121" s="12" t="s">
        <v>35</v>
      </c>
      <c r="AX121" s="12" t="s">
        <v>81</v>
      </c>
      <c r="AY121" s="238" t="s">
        <v>118</v>
      </c>
    </row>
    <row r="122" s="1" customFormat="1" ht="45" customHeight="1">
      <c r="B122" s="36"/>
      <c r="C122" s="194" t="s">
        <v>181</v>
      </c>
      <c r="D122" s="194" t="s">
        <v>119</v>
      </c>
      <c r="E122" s="195" t="s">
        <v>182</v>
      </c>
      <c r="F122" s="196" t="s">
        <v>183</v>
      </c>
      <c r="G122" s="197" t="s">
        <v>148</v>
      </c>
      <c r="H122" s="198">
        <v>49.783000000000001</v>
      </c>
      <c r="I122" s="199"/>
      <c r="J122" s="200">
        <f>ROUND(I122*H122,2)</f>
        <v>0</v>
      </c>
      <c r="K122" s="196" t="s">
        <v>19</v>
      </c>
      <c r="L122" s="41"/>
      <c r="M122" s="201" t="s">
        <v>19</v>
      </c>
      <c r="N122" s="202" t="s">
        <v>44</v>
      </c>
      <c r="O122" s="77"/>
      <c r="P122" s="203">
        <f>O122*H122</f>
        <v>0</v>
      </c>
      <c r="Q122" s="203">
        <v>0</v>
      </c>
      <c r="R122" s="203">
        <f>Q122*H122</f>
        <v>0</v>
      </c>
      <c r="S122" s="203">
        <v>0</v>
      </c>
      <c r="T122" s="204">
        <f>S122*H122</f>
        <v>0</v>
      </c>
      <c r="AR122" s="15" t="s">
        <v>123</v>
      </c>
      <c r="AT122" s="15" t="s">
        <v>119</v>
      </c>
      <c r="AU122" s="15" t="s">
        <v>81</v>
      </c>
      <c r="AY122" s="15" t="s">
        <v>118</v>
      </c>
      <c r="BE122" s="205">
        <f>IF(N122="základní",J122,0)</f>
        <v>0</v>
      </c>
      <c r="BF122" s="205">
        <f>IF(N122="snížená",J122,0)</f>
        <v>0</v>
      </c>
      <c r="BG122" s="205">
        <f>IF(N122="zákl. přenesená",J122,0)</f>
        <v>0</v>
      </c>
      <c r="BH122" s="205">
        <f>IF(N122="sníž. přenesená",J122,0)</f>
        <v>0</v>
      </c>
      <c r="BI122" s="205">
        <f>IF(N122="nulová",J122,0)</f>
        <v>0</v>
      </c>
      <c r="BJ122" s="15" t="s">
        <v>81</v>
      </c>
      <c r="BK122" s="205">
        <f>ROUND(I122*H122,2)</f>
        <v>0</v>
      </c>
      <c r="BL122" s="15" t="s">
        <v>123</v>
      </c>
      <c r="BM122" s="15" t="s">
        <v>184</v>
      </c>
    </row>
    <row r="123" s="1" customFormat="1" ht="45" customHeight="1">
      <c r="B123" s="36"/>
      <c r="C123" s="194" t="s">
        <v>162</v>
      </c>
      <c r="D123" s="194" t="s">
        <v>119</v>
      </c>
      <c r="E123" s="195" t="s">
        <v>185</v>
      </c>
      <c r="F123" s="196" t="s">
        <v>186</v>
      </c>
      <c r="G123" s="197" t="s">
        <v>122</v>
      </c>
      <c r="H123" s="198">
        <v>0.26600000000000001</v>
      </c>
      <c r="I123" s="199"/>
      <c r="J123" s="200">
        <f>ROUND(I123*H123,2)</f>
        <v>0</v>
      </c>
      <c r="K123" s="196" t="s">
        <v>19</v>
      </c>
      <c r="L123" s="41"/>
      <c r="M123" s="201" t="s">
        <v>19</v>
      </c>
      <c r="N123" s="202" t="s">
        <v>44</v>
      </c>
      <c r="O123" s="77"/>
      <c r="P123" s="203">
        <f>O123*H123</f>
        <v>0</v>
      </c>
      <c r="Q123" s="203">
        <v>0</v>
      </c>
      <c r="R123" s="203">
        <f>Q123*H123</f>
        <v>0</v>
      </c>
      <c r="S123" s="203">
        <v>1.95</v>
      </c>
      <c r="T123" s="204">
        <f>S123*H123</f>
        <v>0.51870000000000005</v>
      </c>
      <c r="AR123" s="15" t="s">
        <v>123</v>
      </c>
      <c r="AT123" s="15" t="s">
        <v>119</v>
      </c>
      <c r="AU123" s="15" t="s">
        <v>81</v>
      </c>
      <c r="AY123" s="15" t="s">
        <v>118</v>
      </c>
      <c r="BE123" s="205">
        <f>IF(N123="základní",J123,0)</f>
        <v>0</v>
      </c>
      <c r="BF123" s="205">
        <f>IF(N123="snížená",J123,0)</f>
        <v>0</v>
      </c>
      <c r="BG123" s="205">
        <f>IF(N123="zákl. přenesená",J123,0)</f>
        <v>0</v>
      </c>
      <c r="BH123" s="205">
        <f>IF(N123="sníž. přenesená",J123,0)</f>
        <v>0</v>
      </c>
      <c r="BI123" s="205">
        <f>IF(N123="nulová",J123,0)</f>
        <v>0</v>
      </c>
      <c r="BJ123" s="15" t="s">
        <v>81</v>
      </c>
      <c r="BK123" s="205">
        <f>ROUND(I123*H123,2)</f>
        <v>0</v>
      </c>
      <c r="BL123" s="15" t="s">
        <v>123</v>
      </c>
      <c r="BM123" s="15" t="s">
        <v>187</v>
      </c>
    </row>
    <row r="124" s="10" customFormat="1">
      <c r="B124" s="206"/>
      <c r="C124" s="207"/>
      <c r="D124" s="208" t="s">
        <v>124</v>
      </c>
      <c r="E124" s="209" t="s">
        <v>19</v>
      </c>
      <c r="F124" s="210" t="s">
        <v>188</v>
      </c>
      <c r="G124" s="207"/>
      <c r="H124" s="209" t="s">
        <v>19</v>
      </c>
      <c r="I124" s="211"/>
      <c r="J124" s="207"/>
      <c r="K124" s="207"/>
      <c r="L124" s="212"/>
      <c r="M124" s="213"/>
      <c r="N124" s="214"/>
      <c r="O124" s="214"/>
      <c r="P124" s="214"/>
      <c r="Q124" s="214"/>
      <c r="R124" s="214"/>
      <c r="S124" s="214"/>
      <c r="T124" s="215"/>
      <c r="AT124" s="216" t="s">
        <v>124</v>
      </c>
      <c r="AU124" s="216" t="s">
        <v>81</v>
      </c>
      <c r="AV124" s="10" t="s">
        <v>81</v>
      </c>
      <c r="AW124" s="10" t="s">
        <v>35</v>
      </c>
      <c r="AX124" s="10" t="s">
        <v>73</v>
      </c>
      <c r="AY124" s="216" t="s">
        <v>118</v>
      </c>
    </row>
    <row r="125" s="11" customFormat="1">
      <c r="B125" s="217"/>
      <c r="C125" s="218"/>
      <c r="D125" s="208" t="s">
        <v>124</v>
      </c>
      <c r="E125" s="219" t="s">
        <v>19</v>
      </c>
      <c r="F125" s="220" t="s">
        <v>189</v>
      </c>
      <c r="G125" s="218"/>
      <c r="H125" s="221">
        <v>0.085999999999999993</v>
      </c>
      <c r="I125" s="222"/>
      <c r="J125" s="218"/>
      <c r="K125" s="218"/>
      <c r="L125" s="223"/>
      <c r="M125" s="224"/>
      <c r="N125" s="225"/>
      <c r="O125" s="225"/>
      <c r="P125" s="225"/>
      <c r="Q125" s="225"/>
      <c r="R125" s="225"/>
      <c r="S125" s="225"/>
      <c r="T125" s="226"/>
      <c r="AT125" s="227" t="s">
        <v>124</v>
      </c>
      <c r="AU125" s="227" t="s">
        <v>81</v>
      </c>
      <c r="AV125" s="11" t="s">
        <v>83</v>
      </c>
      <c r="AW125" s="11" t="s">
        <v>35</v>
      </c>
      <c r="AX125" s="11" t="s">
        <v>73</v>
      </c>
      <c r="AY125" s="227" t="s">
        <v>118</v>
      </c>
    </row>
    <row r="126" s="11" customFormat="1">
      <c r="B126" s="217"/>
      <c r="C126" s="218"/>
      <c r="D126" s="208" t="s">
        <v>124</v>
      </c>
      <c r="E126" s="219" t="s">
        <v>19</v>
      </c>
      <c r="F126" s="220" t="s">
        <v>190</v>
      </c>
      <c r="G126" s="218"/>
      <c r="H126" s="221">
        <v>0.17999999999999999</v>
      </c>
      <c r="I126" s="222"/>
      <c r="J126" s="218"/>
      <c r="K126" s="218"/>
      <c r="L126" s="223"/>
      <c r="M126" s="224"/>
      <c r="N126" s="225"/>
      <c r="O126" s="225"/>
      <c r="P126" s="225"/>
      <c r="Q126" s="225"/>
      <c r="R126" s="225"/>
      <c r="S126" s="225"/>
      <c r="T126" s="226"/>
      <c r="AT126" s="227" t="s">
        <v>124</v>
      </c>
      <c r="AU126" s="227" t="s">
        <v>81</v>
      </c>
      <c r="AV126" s="11" t="s">
        <v>83</v>
      </c>
      <c r="AW126" s="11" t="s">
        <v>35</v>
      </c>
      <c r="AX126" s="11" t="s">
        <v>73</v>
      </c>
      <c r="AY126" s="227" t="s">
        <v>118</v>
      </c>
    </row>
    <row r="127" s="12" customFormat="1">
      <c r="B127" s="228"/>
      <c r="C127" s="229"/>
      <c r="D127" s="208" t="s">
        <v>124</v>
      </c>
      <c r="E127" s="230" t="s">
        <v>19</v>
      </c>
      <c r="F127" s="231" t="s">
        <v>132</v>
      </c>
      <c r="G127" s="229"/>
      <c r="H127" s="232">
        <v>0.26600000000000001</v>
      </c>
      <c r="I127" s="233"/>
      <c r="J127" s="229"/>
      <c r="K127" s="229"/>
      <c r="L127" s="234"/>
      <c r="M127" s="235"/>
      <c r="N127" s="236"/>
      <c r="O127" s="236"/>
      <c r="P127" s="236"/>
      <c r="Q127" s="236"/>
      <c r="R127" s="236"/>
      <c r="S127" s="236"/>
      <c r="T127" s="237"/>
      <c r="AT127" s="238" t="s">
        <v>124</v>
      </c>
      <c r="AU127" s="238" t="s">
        <v>81</v>
      </c>
      <c r="AV127" s="12" t="s">
        <v>123</v>
      </c>
      <c r="AW127" s="12" t="s">
        <v>35</v>
      </c>
      <c r="AX127" s="12" t="s">
        <v>81</v>
      </c>
      <c r="AY127" s="238" t="s">
        <v>118</v>
      </c>
    </row>
    <row r="128" s="1" customFormat="1" ht="33.75" customHeight="1">
      <c r="B128" s="36"/>
      <c r="C128" s="194" t="s">
        <v>8</v>
      </c>
      <c r="D128" s="194" t="s">
        <v>119</v>
      </c>
      <c r="E128" s="195" t="s">
        <v>191</v>
      </c>
      <c r="F128" s="196" t="s">
        <v>192</v>
      </c>
      <c r="G128" s="197" t="s">
        <v>148</v>
      </c>
      <c r="H128" s="198">
        <v>1.2</v>
      </c>
      <c r="I128" s="199"/>
      <c r="J128" s="200">
        <f>ROUND(I128*H128,2)</f>
        <v>0</v>
      </c>
      <c r="K128" s="196" t="s">
        <v>19</v>
      </c>
      <c r="L128" s="41"/>
      <c r="M128" s="201" t="s">
        <v>19</v>
      </c>
      <c r="N128" s="202" t="s">
        <v>44</v>
      </c>
      <c r="O128" s="77"/>
      <c r="P128" s="203">
        <f>O128*H128</f>
        <v>0</v>
      </c>
      <c r="Q128" s="203">
        <v>0</v>
      </c>
      <c r="R128" s="203">
        <f>Q128*H128</f>
        <v>0</v>
      </c>
      <c r="S128" s="203">
        <v>0.082000000000000003</v>
      </c>
      <c r="T128" s="204">
        <f>S128*H128</f>
        <v>0.098400000000000001</v>
      </c>
      <c r="AR128" s="15" t="s">
        <v>123</v>
      </c>
      <c r="AT128" s="15" t="s">
        <v>119</v>
      </c>
      <c r="AU128" s="15" t="s">
        <v>81</v>
      </c>
      <c r="AY128" s="15" t="s">
        <v>118</v>
      </c>
      <c r="BE128" s="205">
        <f>IF(N128="základní",J128,0)</f>
        <v>0</v>
      </c>
      <c r="BF128" s="205">
        <f>IF(N128="snížená",J128,0)</f>
        <v>0</v>
      </c>
      <c r="BG128" s="205">
        <f>IF(N128="zákl. přenesená",J128,0)</f>
        <v>0</v>
      </c>
      <c r="BH128" s="205">
        <f>IF(N128="sníž. přenesená",J128,0)</f>
        <v>0</v>
      </c>
      <c r="BI128" s="205">
        <f>IF(N128="nulová",J128,0)</f>
        <v>0</v>
      </c>
      <c r="BJ128" s="15" t="s">
        <v>81</v>
      </c>
      <c r="BK128" s="205">
        <f>ROUND(I128*H128,2)</f>
        <v>0</v>
      </c>
      <c r="BL128" s="15" t="s">
        <v>123</v>
      </c>
      <c r="BM128" s="15" t="s">
        <v>193</v>
      </c>
    </row>
    <row r="129" s="11" customFormat="1">
      <c r="B129" s="217"/>
      <c r="C129" s="218"/>
      <c r="D129" s="208" t="s">
        <v>124</v>
      </c>
      <c r="E129" s="219" t="s">
        <v>19</v>
      </c>
      <c r="F129" s="220" t="s">
        <v>194</v>
      </c>
      <c r="G129" s="218"/>
      <c r="H129" s="221">
        <v>1.2</v>
      </c>
      <c r="I129" s="222"/>
      <c r="J129" s="218"/>
      <c r="K129" s="218"/>
      <c r="L129" s="223"/>
      <c r="M129" s="224"/>
      <c r="N129" s="225"/>
      <c r="O129" s="225"/>
      <c r="P129" s="225"/>
      <c r="Q129" s="225"/>
      <c r="R129" s="225"/>
      <c r="S129" s="225"/>
      <c r="T129" s="226"/>
      <c r="AT129" s="227" t="s">
        <v>124</v>
      </c>
      <c r="AU129" s="227" t="s">
        <v>81</v>
      </c>
      <c r="AV129" s="11" t="s">
        <v>83</v>
      </c>
      <c r="AW129" s="11" t="s">
        <v>35</v>
      </c>
      <c r="AX129" s="11" t="s">
        <v>73</v>
      </c>
      <c r="AY129" s="227" t="s">
        <v>118</v>
      </c>
    </row>
    <row r="130" s="12" customFormat="1">
      <c r="B130" s="228"/>
      <c r="C130" s="229"/>
      <c r="D130" s="208" t="s">
        <v>124</v>
      </c>
      <c r="E130" s="230" t="s">
        <v>19</v>
      </c>
      <c r="F130" s="231" t="s">
        <v>132</v>
      </c>
      <c r="G130" s="229"/>
      <c r="H130" s="232">
        <v>1.2</v>
      </c>
      <c r="I130" s="233"/>
      <c r="J130" s="229"/>
      <c r="K130" s="229"/>
      <c r="L130" s="234"/>
      <c r="M130" s="235"/>
      <c r="N130" s="236"/>
      <c r="O130" s="236"/>
      <c r="P130" s="236"/>
      <c r="Q130" s="236"/>
      <c r="R130" s="236"/>
      <c r="S130" s="236"/>
      <c r="T130" s="237"/>
      <c r="AT130" s="238" t="s">
        <v>124</v>
      </c>
      <c r="AU130" s="238" t="s">
        <v>81</v>
      </c>
      <c r="AV130" s="12" t="s">
        <v>123</v>
      </c>
      <c r="AW130" s="12" t="s">
        <v>35</v>
      </c>
      <c r="AX130" s="12" t="s">
        <v>81</v>
      </c>
      <c r="AY130" s="238" t="s">
        <v>118</v>
      </c>
    </row>
    <row r="131" s="9" customFormat="1" ht="25.92" customHeight="1">
      <c r="B131" s="180"/>
      <c r="C131" s="181"/>
      <c r="D131" s="182" t="s">
        <v>72</v>
      </c>
      <c r="E131" s="183" t="s">
        <v>195</v>
      </c>
      <c r="F131" s="183" t="s">
        <v>196</v>
      </c>
      <c r="G131" s="181"/>
      <c r="H131" s="181"/>
      <c r="I131" s="184"/>
      <c r="J131" s="185">
        <f>BK131</f>
        <v>0</v>
      </c>
      <c r="K131" s="181"/>
      <c r="L131" s="186"/>
      <c r="M131" s="187"/>
      <c r="N131" s="188"/>
      <c r="O131" s="188"/>
      <c r="P131" s="189">
        <f>SUM(P132:P140)</f>
        <v>0</v>
      </c>
      <c r="Q131" s="188"/>
      <c r="R131" s="189">
        <f>SUM(R132:R140)</f>
        <v>0</v>
      </c>
      <c r="S131" s="188"/>
      <c r="T131" s="190">
        <f>SUM(T132:T140)</f>
        <v>0</v>
      </c>
      <c r="AR131" s="191" t="s">
        <v>81</v>
      </c>
      <c r="AT131" s="192" t="s">
        <v>72</v>
      </c>
      <c r="AU131" s="192" t="s">
        <v>73</v>
      </c>
      <c r="AY131" s="191" t="s">
        <v>118</v>
      </c>
      <c r="BK131" s="193">
        <f>SUM(BK132:BK140)</f>
        <v>0</v>
      </c>
    </row>
    <row r="132" s="1" customFormat="1" ht="56.25" customHeight="1">
      <c r="B132" s="36"/>
      <c r="C132" s="194" t="s">
        <v>165</v>
      </c>
      <c r="D132" s="194" t="s">
        <v>119</v>
      </c>
      <c r="E132" s="195" t="s">
        <v>197</v>
      </c>
      <c r="F132" s="196" t="s">
        <v>198</v>
      </c>
      <c r="G132" s="197" t="s">
        <v>199</v>
      </c>
      <c r="H132" s="198">
        <v>8.3379999999999992</v>
      </c>
      <c r="I132" s="199"/>
      <c r="J132" s="200">
        <f>ROUND(I132*H132,2)</f>
        <v>0</v>
      </c>
      <c r="K132" s="196" t="s">
        <v>19</v>
      </c>
      <c r="L132" s="41"/>
      <c r="M132" s="201" t="s">
        <v>19</v>
      </c>
      <c r="N132" s="202" t="s">
        <v>44</v>
      </c>
      <c r="O132" s="77"/>
      <c r="P132" s="203">
        <f>O132*H132</f>
        <v>0</v>
      </c>
      <c r="Q132" s="203">
        <v>0</v>
      </c>
      <c r="R132" s="203">
        <f>Q132*H132</f>
        <v>0</v>
      </c>
      <c r="S132" s="203">
        <v>0</v>
      </c>
      <c r="T132" s="204">
        <f>S132*H132</f>
        <v>0</v>
      </c>
      <c r="AR132" s="15" t="s">
        <v>123</v>
      </c>
      <c r="AT132" s="15" t="s">
        <v>119</v>
      </c>
      <c r="AU132" s="15" t="s">
        <v>81</v>
      </c>
      <c r="AY132" s="15" t="s">
        <v>118</v>
      </c>
      <c r="BE132" s="205">
        <f>IF(N132="základní",J132,0)</f>
        <v>0</v>
      </c>
      <c r="BF132" s="205">
        <f>IF(N132="snížená",J132,0)</f>
        <v>0</v>
      </c>
      <c r="BG132" s="205">
        <f>IF(N132="zákl. přenesená",J132,0)</f>
        <v>0</v>
      </c>
      <c r="BH132" s="205">
        <f>IF(N132="sníž. přenesená",J132,0)</f>
        <v>0</v>
      </c>
      <c r="BI132" s="205">
        <f>IF(N132="nulová",J132,0)</f>
        <v>0</v>
      </c>
      <c r="BJ132" s="15" t="s">
        <v>81</v>
      </c>
      <c r="BK132" s="205">
        <f>ROUND(I132*H132,2)</f>
        <v>0</v>
      </c>
      <c r="BL132" s="15" t="s">
        <v>123</v>
      </c>
      <c r="BM132" s="15" t="s">
        <v>200</v>
      </c>
    </row>
    <row r="133" s="1" customFormat="1" ht="56.25" customHeight="1">
      <c r="B133" s="36"/>
      <c r="C133" s="194" t="s">
        <v>201</v>
      </c>
      <c r="D133" s="194" t="s">
        <v>119</v>
      </c>
      <c r="E133" s="195" t="s">
        <v>202</v>
      </c>
      <c r="F133" s="196" t="s">
        <v>203</v>
      </c>
      <c r="G133" s="197" t="s">
        <v>199</v>
      </c>
      <c r="H133" s="198">
        <v>8.3379999999999992</v>
      </c>
      <c r="I133" s="199"/>
      <c r="J133" s="200">
        <f>ROUND(I133*H133,2)</f>
        <v>0</v>
      </c>
      <c r="K133" s="196" t="s">
        <v>19</v>
      </c>
      <c r="L133" s="41"/>
      <c r="M133" s="201" t="s">
        <v>19</v>
      </c>
      <c r="N133" s="202" t="s">
        <v>44</v>
      </c>
      <c r="O133" s="77"/>
      <c r="P133" s="203">
        <f>O133*H133</f>
        <v>0</v>
      </c>
      <c r="Q133" s="203">
        <v>0</v>
      </c>
      <c r="R133" s="203">
        <f>Q133*H133</f>
        <v>0</v>
      </c>
      <c r="S133" s="203">
        <v>0</v>
      </c>
      <c r="T133" s="204">
        <f>S133*H133</f>
        <v>0</v>
      </c>
      <c r="AR133" s="15" t="s">
        <v>123</v>
      </c>
      <c r="AT133" s="15" t="s">
        <v>119</v>
      </c>
      <c r="AU133" s="15" t="s">
        <v>81</v>
      </c>
      <c r="AY133" s="15" t="s">
        <v>118</v>
      </c>
      <c r="BE133" s="205">
        <f>IF(N133="základní",J133,0)</f>
        <v>0</v>
      </c>
      <c r="BF133" s="205">
        <f>IF(N133="snížená",J133,0)</f>
        <v>0</v>
      </c>
      <c r="BG133" s="205">
        <f>IF(N133="zákl. přenesená",J133,0)</f>
        <v>0</v>
      </c>
      <c r="BH133" s="205">
        <f>IF(N133="sníž. přenesená",J133,0)</f>
        <v>0</v>
      </c>
      <c r="BI133" s="205">
        <f>IF(N133="nulová",J133,0)</f>
        <v>0</v>
      </c>
      <c r="BJ133" s="15" t="s">
        <v>81</v>
      </c>
      <c r="BK133" s="205">
        <f>ROUND(I133*H133,2)</f>
        <v>0</v>
      </c>
      <c r="BL133" s="15" t="s">
        <v>123</v>
      </c>
      <c r="BM133" s="15" t="s">
        <v>204</v>
      </c>
    </row>
    <row r="134" s="1" customFormat="1" ht="56.25" customHeight="1">
      <c r="B134" s="36"/>
      <c r="C134" s="194" t="s">
        <v>169</v>
      </c>
      <c r="D134" s="194" t="s">
        <v>119</v>
      </c>
      <c r="E134" s="195" t="s">
        <v>205</v>
      </c>
      <c r="F134" s="196" t="s">
        <v>206</v>
      </c>
      <c r="G134" s="197" t="s">
        <v>199</v>
      </c>
      <c r="H134" s="198">
        <v>15.683</v>
      </c>
      <c r="I134" s="199"/>
      <c r="J134" s="200">
        <f>ROUND(I134*H134,2)</f>
        <v>0</v>
      </c>
      <c r="K134" s="196" t="s">
        <v>19</v>
      </c>
      <c r="L134" s="41"/>
      <c r="M134" s="201" t="s">
        <v>19</v>
      </c>
      <c r="N134" s="202" t="s">
        <v>44</v>
      </c>
      <c r="O134" s="77"/>
      <c r="P134" s="203">
        <f>O134*H134</f>
        <v>0</v>
      </c>
      <c r="Q134" s="203">
        <v>0</v>
      </c>
      <c r="R134" s="203">
        <f>Q134*H134</f>
        <v>0</v>
      </c>
      <c r="S134" s="203">
        <v>0</v>
      </c>
      <c r="T134" s="204">
        <f>S134*H134</f>
        <v>0</v>
      </c>
      <c r="AR134" s="15" t="s">
        <v>123</v>
      </c>
      <c r="AT134" s="15" t="s">
        <v>119</v>
      </c>
      <c r="AU134" s="15" t="s">
        <v>81</v>
      </c>
      <c r="AY134" s="15" t="s">
        <v>118</v>
      </c>
      <c r="BE134" s="205">
        <f>IF(N134="základní",J134,0)</f>
        <v>0</v>
      </c>
      <c r="BF134" s="205">
        <f>IF(N134="snížená",J134,0)</f>
        <v>0</v>
      </c>
      <c r="BG134" s="205">
        <f>IF(N134="zákl. přenesená",J134,0)</f>
        <v>0</v>
      </c>
      <c r="BH134" s="205">
        <f>IF(N134="sníž. přenesená",J134,0)</f>
        <v>0</v>
      </c>
      <c r="BI134" s="205">
        <f>IF(N134="nulová",J134,0)</f>
        <v>0</v>
      </c>
      <c r="BJ134" s="15" t="s">
        <v>81</v>
      </c>
      <c r="BK134" s="205">
        <f>ROUND(I134*H134,2)</f>
        <v>0</v>
      </c>
      <c r="BL134" s="15" t="s">
        <v>123</v>
      </c>
      <c r="BM134" s="15" t="s">
        <v>207</v>
      </c>
    </row>
    <row r="135" s="1" customFormat="1" ht="33.75" customHeight="1">
      <c r="B135" s="36"/>
      <c r="C135" s="194" t="s">
        <v>208</v>
      </c>
      <c r="D135" s="194" t="s">
        <v>119</v>
      </c>
      <c r="E135" s="195" t="s">
        <v>209</v>
      </c>
      <c r="F135" s="196" t="s">
        <v>210</v>
      </c>
      <c r="G135" s="197" t="s">
        <v>199</v>
      </c>
      <c r="H135" s="198">
        <v>15.683</v>
      </c>
      <c r="I135" s="199"/>
      <c r="J135" s="200">
        <f>ROUND(I135*H135,2)</f>
        <v>0</v>
      </c>
      <c r="K135" s="196" t="s">
        <v>19</v>
      </c>
      <c r="L135" s="41"/>
      <c r="M135" s="201" t="s">
        <v>19</v>
      </c>
      <c r="N135" s="202" t="s">
        <v>44</v>
      </c>
      <c r="O135" s="77"/>
      <c r="P135" s="203">
        <f>O135*H135</f>
        <v>0</v>
      </c>
      <c r="Q135" s="203">
        <v>0</v>
      </c>
      <c r="R135" s="203">
        <f>Q135*H135</f>
        <v>0</v>
      </c>
      <c r="S135" s="203">
        <v>0</v>
      </c>
      <c r="T135" s="204">
        <f>S135*H135</f>
        <v>0</v>
      </c>
      <c r="AR135" s="15" t="s">
        <v>123</v>
      </c>
      <c r="AT135" s="15" t="s">
        <v>119</v>
      </c>
      <c r="AU135" s="15" t="s">
        <v>81</v>
      </c>
      <c r="AY135" s="15" t="s">
        <v>118</v>
      </c>
      <c r="BE135" s="205">
        <f>IF(N135="základní",J135,0)</f>
        <v>0</v>
      </c>
      <c r="BF135" s="205">
        <f>IF(N135="snížená",J135,0)</f>
        <v>0</v>
      </c>
      <c r="BG135" s="205">
        <f>IF(N135="zákl. přenesená",J135,0)</f>
        <v>0</v>
      </c>
      <c r="BH135" s="205">
        <f>IF(N135="sníž. přenesená",J135,0)</f>
        <v>0</v>
      </c>
      <c r="BI135" s="205">
        <f>IF(N135="nulová",J135,0)</f>
        <v>0</v>
      </c>
      <c r="BJ135" s="15" t="s">
        <v>81</v>
      </c>
      <c r="BK135" s="205">
        <f>ROUND(I135*H135,2)</f>
        <v>0</v>
      </c>
      <c r="BL135" s="15" t="s">
        <v>123</v>
      </c>
      <c r="BM135" s="15" t="s">
        <v>211</v>
      </c>
    </row>
    <row r="136" s="1" customFormat="1" ht="45" customHeight="1">
      <c r="B136" s="36"/>
      <c r="C136" s="194" t="s">
        <v>172</v>
      </c>
      <c r="D136" s="194" t="s">
        <v>119</v>
      </c>
      <c r="E136" s="195" t="s">
        <v>212</v>
      </c>
      <c r="F136" s="196" t="s">
        <v>213</v>
      </c>
      <c r="G136" s="197" t="s">
        <v>199</v>
      </c>
      <c r="H136" s="198">
        <v>62.731000000000002</v>
      </c>
      <c r="I136" s="199"/>
      <c r="J136" s="200">
        <f>ROUND(I136*H136,2)</f>
        <v>0</v>
      </c>
      <c r="K136" s="196" t="s">
        <v>19</v>
      </c>
      <c r="L136" s="41"/>
      <c r="M136" s="201" t="s">
        <v>19</v>
      </c>
      <c r="N136" s="202" t="s">
        <v>44</v>
      </c>
      <c r="O136" s="77"/>
      <c r="P136" s="203">
        <f>O136*H136</f>
        <v>0</v>
      </c>
      <c r="Q136" s="203">
        <v>0</v>
      </c>
      <c r="R136" s="203">
        <f>Q136*H136</f>
        <v>0</v>
      </c>
      <c r="S136" s="203">
        <v>0</v>
      </c>
      <c r="T136" s="204">
        <f>S136*H136</f>
        <v>0</v>
      </c>
      <c r="AR136" s="15" t="s">
        <v>123</v>
      </c>
      <c r="AT136" s="15" t="s">
        <v>119</v>
      </c>
      <c r="AU136" s="15" t="s">
        <v>81</v>
      </c>
      <c r="AY136" s="15" t="s">
        <v>118</v>
      </c>
      <c r="BE136" s="205">
        <f>IF(N136="základní",J136,0)</f>
        <v>0</v>
      </c>
      <c r="BF136" s="205">
        <f>IF(N136="snížená",J136,0)</f>
        <v>0</v>
      </c>
      <c r="BG136" s="205">
        <f>IF(N136="zákl. přenesená",J136,0)</f>
        <v>0</v>
      </c>
      <c r="BH136" s="205">
        <f>IF(N136="sníž. přenesená",J136,0)</f>
        <v>0</v>
      </c>
      <c r="BI136" s="205">
        <f>IF(N136="nulová",J136,0)</f>
        <v>0</v>
      </c>
      <c r="BJ136" s="15" t="s">
        <v>81</v>
      </c>
      <c r="BK136" s="205">
        <f>ROUND(I136*H136,2)</f>
        <v>0</v>
      </c>
      <c r="BL136" s="15" t="s">
        <v>123</v>
      </c>
      <c r="BM136" s="15" t="s">
        <v>214</v>
      </c>
    </row>
    <row r="137" s="1" customFormat="1" ht="22.5" customHeight="1">
      <c r="B137" s="36"/>
      <c r="C137" s="194" t="s">
        <v>7</v>
      </c>
      <c r="D137" s="194" t="s">
        <v>119</v>
      </c>
      <c r="E137" s="195" t="s">
        <v>215</v>
      </c>
      <c r="F137" s="196" t="s">
        <v>216</v>
      </c>
      <c r="G137" s="197" t="s">
        <v>199</v>
      </c>
      <c r="H137" s="198">
        <v>13.648</v>
      </c>
      <c r="I137" s="199"/>
      <c r="J137" s="200">
        <f>ROUND(I137*H137,2)</f>
        <v>0</v>
      </c>
      <c r="K137" s="196" t="s">
        <v>19</v>
      </c>
      <c r="L137" s="41"/>
      <c r="M137" s="201" t="s">
        <v>19</v>
      </c>
      <c r="N137" s="202" t="s">
        <v>44</v>
      </c>
      <c r="O137" s="77"/>
      <c r="P137" s="203">
        <f>O137*H137</f>
        <v>0</v>
      </c>
      <c r="Q137" s="203">
        <v>0</v>
      </c>
      <c r="R137" s="203">
        <f>Q137*H137</f>
        <v>0</v>
      </c>
      <c r="S137" s="203">
        <v>0</v>
      </c>
      <c r="T137" s="204">
        <f>S137*H137</f>
        <v>0</v>
      </c>
      <c r="AR137" s="15" t="s">
        <v>123</v>
      </c>
      <c r="AT137" s="15" t="s">
        <v>119</v>
      </c>
      <c r="AU137" s="15" t="s">
        <v>81</v>
      </c>
      <c r="AY137" s="15" t="s">
        <v>118</v>
      </c>
      <c r="BE137" s="205">
        <f>IF(N137="základní",J137,0)</f>
        <v>0</v>
      </c>
      <c r="BF137" s="205">
        <f>IF(N137="snížená",J137,0)</f>
        <v>0</v>
      </c>
      <c r="BG137" s="205">
        <f>IF(N137="zákl. přenesená",J137,0)</f>
        <v>0</v>
      </c>
      <c r="BH137" s="205">
        <f>IF(N137="sníž. přenesená",J137,0)</f>
        <v>0</v>
      </c>
      <c r="BI137" s="205">
        <f>IF(N137="nulová",J137,0)</f>
        <v>0</v>
      </c>
      <c r="BJ137" s="15" t="s">
        <v>81</v>
      </c>
      <c r="BK137" s="205">
        <f>ROUND(I137*H137,2)</f>
        <v>0</v>
      </c>
      <c r="BL137" s="15" t="s">
        <v>123</v>
      </c>
      <c r="BM137" s="15" t="s">
        <v>217</v>
      </c>
    </row>
    <row r="138" s="11" customFormat="1">
      <c r="B138" s="217"/>
      <c r="C138" s="218"/>
      <c r="D138" s="208" t="s">
        <v>124</v>
      </c>
      <c r="E138" s="219" t="s">
        <v>19</v>
      </c>
      <c r="F138" s="220" t="s">
        <v>218</v>
      </c>
      <c r="G138" s="218"/>
      <c r="H138" s="221">
        <v>13.648</v>
      </c>
      <c r="I138" s="222"/>
      <c r="J138" s="218"/>
      <c r="K138" s="218"/>
      <c r="L138" s="223"/>
      <c r="M138" s="224"/>
      <c r="N138" s="225"/>
      <c r="O138" s="225"/>
      <c r="P138" s="225"/>
      <c r="Q138" s="225"/>
      <c r="R138" s="225"/>
      <c r="S138" s="225"/>
      <c r="T138" s="226"/>
      <c r="AT138" s="227" t="s">
        <v>124</v>
      </c>
      <c r="AU138" s="227" t="s">
        <v>81</v>
      </c>
      <c r="AV138" s="11" t="s">
        <v>83</v>
      </c>
      <c r="AW138" s="11" t="s">
        <v>35</v>
      </c>
      <c r="AX138" s="11" t="s">
        <v>73</v>
      </c>
      <c r="AY138" s="227" t="s">
        <v>118</v>
      </c>
    </row>
    <row r="139" s="12" customFormat="1">
      <c r="B139" s="228"/>
      <c r="C139" s="229"/>
      <c r="D139" s="208" t="s">
        <v>124</v>
      </c>
      <c r="E139" s="230" t="s">
        <v>19</v>
      </c>
      <c r="F139" s="231" t="s">
        <v>132</v>
      </c>
      <c r="G139" s="229"/>
      <c r="H139" s="232">
        <v>13.648</v>
      </c>
      <c r="I139" s="233"/>
      <c r="J139" s="229"/>
      <c r="K139" s="229"/>
      <c r="L139" s="234"/>
      <c r="M139" s="235"/>
      <c r="N139" s="236"/>
      <c r="O139" s="236"/>
      <c r="P139" s="236"/>
      <c r="Q139" s="236"/>
      <c r="R139" s="236"/>
      <c r="S139" s="236"/>
      <c r="T139" s="237"/>
      <c r="AT139" s="238" t="s">
        <v>124</v>
      </c>
      <c r="AU139" s="238" t="s">
        <v>81</v>
      </c>
      <c r="AV139" s="12" t="s">
        <v>123</v>
      </c>
      <c r="AW139" s="12" t="s">
        <v>35</v>
      </c>
      <c r="AX139" s="12" t="s">
        <v>81</v>
      </c>
      <c r="AY139" s="238" t="s">
        <v>118</v>
      </c>
    </row>
    <row r="140" s="1" customFormat="1" ht="16.5" customHeight="1">
      <c r="B140" s="36"/>
      <c r="C140" s="194" t="s">
        <v>176</v>
      </c>
      <c r="D140" s="194" t="s">
        <v>119</v>
      </c>
      <c r="E140" s="195" t="s">
        <v>219</v>
      </c>
      <c r="F140" s="196" t="s">
        <v>220</v>
      </c>
      <c r="G140" s="197" t="s">
        <v>199</v>
      </c>
      <c r="H140" s="198">
        <v>1.6990000000000001</v>
      </c>
      <c r="I140" s="199"/>
      <c r="J140" s="200">
        <f>ROUND(I140*H140,2)</f>
        <v>0</v>
      </c>
      <c r="K140" s="196" t="s">
        <v>19</v>
      </c>
      <c r="L140" s="41"/>
      <c r="M140" s="201" t="s">
        <v>19</v>
      </c>
      <c r="N140" s="202" t="s">
        <v>44</v>
      </c>
      <c r="O140" s="77"/>
      <c r="P140" s="203">
        <f>O140*H140</f>
        <v>0</v>
      </c>
      <c r="Q140" s="203">
        <v>0</v>
      </c>
      <c r="R140" s="203">
        <f>Q140*H140</f>
        <v>0</v>
      </c>
      <c r="S140" s="203">
        <v>0</v>
      </c>
      <c r="T140" s="204">
        <f>S140*H140</f>
        <v>0</v>
      </c>
      <c r="AR140" s="15" t="s">
        <v>123</v>
      </c>
      <c r="AT140" s="15" t="s">
        <v>119</v>
      </c>
      <c r="AU140" s="15" t="s">
        <v>81</v>
      </c>
      <c r="AY140" s="15" t="s">
        <v>118</v>
      </c>
      <c r="BE140" s="205">
        <f>IF(N140="základní",J140,0)</f>
        <v>0</v>
      </c>
      <c r="BF140" s="205">
        <f>IF(N140="snížená",J140,0)</f>
        <v>0</v>
      </c>
      <c r="BG140" s="205">
        <f>IF(N140="zákl. přenesená",J140,0)</f>
        <v>0</v>
      </c>
      <c r="BH140" s="205">
        <f>IF(N140="sníž. přenesená",J140,0)</f>
        <v>0</v>
      </c>
      <c r="BI140" s="205">
        <f>IF(N140="nulová",J140,0)</f>
        <v>0</v>
      </c>
      <c r="BJ140" s="15" t="s">
        <v>81</v>
      </c>
      <c r="BK140" s="205">
        <f>ROUND(I140*H140,2)</f>
        <v>0</v>
      </c>
      <c r="BL140" s="15" t="s">
        <v>123</v>
      </c>
      <c r="BM140" s="15" t="s">
        <v>221</v>
      </c>
    </row>
    <row r="141" s="9" customFormat="1" ht="25.92" customHeight="1">
      <c r="B141" s="180"/>
      <c r="C141" s="181"/>
      <c r="D141" s="182" t="s">
        <v>72</v>
      </c>
      <c r="E141" s="183" t="s">
        <v>222</v>
      </c>
      <c r="F141" s="183" t="s">
        <v>223</v>
      </c>
      <c r="G141" s="181"/>
      <c r="H141" s="181"/>
      <c r="I141" s="184"/>
      <c r="J141" s="185">
        <f>BK141</f>
        <v>0</v>
      </c>
      <c r="K141" s="181"/>
      <c r="L141" s="186"/>
      <c r="M141" s="187"/>
      <c r="N141" s="188"/>
      <c r="O141" s="188"/>
      <c r="P141" s="189">
        <f>SUM(P142:P163)</f>
        <v>0</v>
      </c>
      <c r="Q141" s="188"/>
      <c r="R141" s="189">
        <f>SUM(R142:R163)</f>
        <v>5.2534022251150008</v>
      </c>
      <c r="S141" s="188"/>
      <c r="T141" s="190">
        <f>SUM(T142:T163)</f>
        <v>4.8612349999999998</v>
      </c>
      <c r="AR141" s="191" t="s">
        <v>83</v>
      </c>
      <c r="AT141" s="192" t="s">
        <v>72</v>
      </c>
      <c r="AU141" s="192" t="s">
        <v>73</v>
      </c>
      <c r="AY141" s="191" t="s">
        <v>118</v>
      </c>
      <c r="BK141" s="193">
        <f>SUM(BK142:BK163)</f>
        <v>0</v>
      </c>
    </row>
    <row r="142" s="1" customFormat="1" ht="33.75" customHeight="1">
      <c r="B142" s="36"/>
      <c r="C142" s="194" t="s">
        <v>224</v>
      </c>
      <c r="D142" s="194" t="s">
        <v>119</v>
      </c>
      <c r="E142" s="195" t="s">
        <v>225</v>
      </c>
      <c r="F142" s="196" t="s">
        <v>226</v>
      </c>
      <c r="G142" s="197" t="s">
        <v>148</v>
      </c>
      <c r="H142" s="198">
        <v>285.95499999999998</v>
      </c>
      <c r="I142" s="199"/>
      <c r="J142" s="200">
        <f>ROUND(I142*H142,2)</f>
        <v>0</v>
      </c>
      <c r="K142" s="196" t="s">
        <v>19</v>
      </c>
      <c r="L142" s="41"/>
      <c r="M142" s="201" t="s">
        <v>19</v>
      </c>
      <c r="N142" s="202" t="s">
        <v>44</v>
      </c>
      <c r="O142" s="77"/>
      <c r="P142" s="203">
        <f>O142*H142</f>
        <v>0</v>
      </c>
      <c r="Q142" s="203">
        <v>0</v>
      </c>
      <c r="R142" s="203">
        <f>Q142*H142</f>
        <v>0</v>
      </c>
      <c r="S142" s="203">
        <v>0.017000000000000001</v>
      </c>
      <c r="T142" s="204">
        <f>S142*H142</f>
        <v>4.8612349999999998</v>
      </c>
      <c r="AR142" s="15" t="s">
        <v>165</v>
      </c>
      <c r="AT142" s="15" t="s">
        <v>119</v>
      </c>
      <c r="AU142" s="15" t="s">
        <v>81</v>
      </c>
      <c r="AY142" s="15" t="s">
        <v>118</v>
      </c>
      <c r="BE142" s="205">
        <f>IF(N142="základní",J142,0)</f>
        <v>0</v>
      </c>
      <c r="BF142" s="205">
        <f>IF(N142="snížená",J142,0)</f>
        <v>0</v>
      </c>
      <c r="BG142" s="205">
        <f>IF(N142="zákl. přenesená",J142,0)</f>
        <v>0</v>
      </c>
      <c r="BH142" s="205">
        <f>IF(N142="sníž. přenesená",J142,0)</f>
        <v>0</v>
      </c>
      <c r="BI142" s="205">
        <f>IF(N142="nulová",J142,0)</f>
        <v>0</v>
      </c>
      <c r="BJ142" s="15" t="s">
        <v>81</v>
      </c>
      <c r="BK142" s="205">
        <f>ROUND(I142*H142,2)</f>
        <v>0</v>
      </c>
      <c r="BL142" s="15" t="s">
        <v>165</v>
      </c>
      <c r="BM142" s="15" t="s">
        <v>227</v>
      </c>
    </row>
    <row r="143" s="1" customFormat="1" ht="22.5" customHeight="1">
      <c r="B143" s="36"/>
      <c r="C143" s="194" t="s">
        <v>179</v>
      </c>
      <c r="D143" s="194" t="s">
        <v>119</v>
      </c>
      <c r="E143" s="195" t="s">
        <v>228</v>
      </c>
      <c r="F143" s="196" t="s">
        <v>229</v>
      </c>
      <c r="G143" s="197" t="s">
        <v>122</v>
      </c>
      <c r="H143" s="198">
        <v>11.443</v>
      </c>
      <c r="I143" s="199"/>
      <c r="J143" s="200">
        <f>ROUND(I143*H143,2)</f>
        <v>0</v>
      </c>
      <c r="K143" s="196" t="s">
        <v>19</v>
      </c>
      <c r="L143" s="41"/>
      <c r="M143" s="201" t="s">
        <v>19</v>
      </c>
      <c r="N143" s="202" t="s">
        <v>44</v>
      </c>
      <c r="O143" s="77"/>
      <c r="P143" s="203">
        <f>O143*H143</f>
        <v>0</v>
      </c>
      <c r="Q143" s="203">
        <v>0.023367804999999998</v>
      </c>
      <c r="R143" s="203">
        <f>Q143*H143</f>
        <v>0.26739779261499996</v>
      </c>
      <c r="S143" s="203">
        <v>0</v>
      </c>
      <c r="T143" s="204">
        <f>S143*H143</f>
        <v>0</v>
      </c>
      <c r="AR143" s="15" t="s">
        <v>165</v>
      </c>
      <c r="AT143" s="15" t="s">
        <v>119</v>
      </c>
      <c r="AU143" s="15" t="s">
        <v>81</v>
      </c>
      <c r="AY143" s="15" t="s">
        <v>118</v>
      </c>
      <c r="BE143" s="205">
        <f>IF(N143="základní",J143,0)</f>
        <v>0</v>
      </c>
      <c r="BF143" s="205">
        <f>IF(N143="snížená",J143,0)</f>
        <v>0</v>
      </c>
      <c r="BG143" s="205">
        <f>IF(N143="zákl. přenesená",J143,0)</f>
        <v>0</v>
      </c>
      <c r="BH143" s="205">
        <f>IF(N143="sníž. přenesená",J143,0)</f>
        <v>0</v>
      </c>
      <c r="BI143" s="205">
        <f>IF(N143="nulová",J143,0)</f>
        <v>0</v>
      </c>
      <c r="BJ143" s="15" t="s">
        <v>81</v>
      </c>
      <c r="BK143" s="205">
        <f>ROUND(I143*H143,2)</f>
        <v>0</v>
      </c>
      <c r="BL143" s="15" t="s">
        <v>165</v>
      </c>
      <c r="BM143" s="15" t="s">
        <v>230</v>
      </c>
    </row>
    <row r="144" s="11" customFormat="1">
      <c r="B144" s="217"/>
      <c r="C144" s="218"/>
      <c r="D144" s="208" t="s">
        <v>124</v>
      </c>
      <c r="E144" s="219" t="s">
        <v>19</v>
      </c>
      <c r="F144" s="220" t="s">
        <v>231</v>
      </c>
      <c r="G144" s="218"/>
      <c r="H144" s="221">
        <v>6.5330000000000004</v>
      </c>
      <c r="I144" s="222"/>
      <c r="J144" s="218"/>
      <c r="K144" s="218"/>
      <c r="L144" s="223"/>
      <c r="M144" s="224"/>
      <c r="N144" s="225"/>
      <c r="O144" s="225"/>
      <c r="P144" s="225"/>
      <c r="Q144" s="225"/>
      <c r="R144" s="225"/>
      <c r="S144" s="225"/>
      <c r="T144" s="226"/>
      <c r="AT144" s="227" t="s">
        <v>124</v>
      </c>
      <c r="AU144" s="227" t="s">
        <v>81</v>
      </c>
      <c r="AV144" s="11" t="s">
        <v>83</v>
      </c>
      <c r="AW144" s="11" t="s">
        <v>35</v>
      </c>
      <c r="AX144" s="11" t="s">
        <v>73</v>
      </c>
      <c r="AY144" s="227" t="s">
        <v>118</v>
      </c>
    </row>
    <row r="145" s="11" customFormat="1">
      <c r="B145" s="217"/>
      <c r="C145" s="218"/>
      <c r="D145" s="208" t="s">
        <v>124</v>
      </c>
      <c r="E145" s="219" t="s">
        <v>19</v>
      </c>
      <c r="F145" s="220" t="s">
        <v>232</v>
      </c>
      <c r="G145" s="218"/>
      <c r="H145" s="221">
        <v>0.69399999999999995</v>
      </c>
      <c r="I145" s="222"/>
      <c r="J145" s="218"/>
      <c r="K145" s="218"/>
      <c r="L145" s="223"/>
      <c r="M145" s="224"/>
      <c r="N145" s="225"/>
      <c r="O145" s="225"/>
      <c r="P145" s="225"/>
      <c r="Q145" s="225"/>
      <c r="R145" s="225"/>
      <c r="S145" s="225"/>
      <c r="T145" s="226"/>
      <c r="AT145" s="227" t="s">
        <v>124</v>
      </c>
      <c r="AU145" s="227" t="s">
        <v>81</v>
      </c>
      <c r="AV145" s="11" t="s">
        <v>83</v>
      </c>
      <c r="AW145" s="11" t="s">
        <v>35</v>
      </c>
      <c r="AX145" s="11" t="s">
        <v>73</v>
      </c>
      <c r="AY145" s="227" t="s">
        <v>118</v>
      </c>
    </row>
    <row r="146" s="11" customFormat="1">
      <c r="B146" s="217"/>
      <c r="C146" s="218"/>
      <c r="D146" s="208" t="s">
        <v>124</v>
      </c>
      <c r="E146" s="219" t="s">
        <v>19</v>
      </c>
      <c r="F146" s="220" t="s">
        <v>233</v>
      </c>
      <c r="G146" s="218"/>
      <c r="H146" s="221">
        <v>0.13700000000000001</v>
      </c>
      <c r="I146" s="222"/>
      <c r="J146" s="218"/>
      <c r="K146" s="218"/>
      <c r="L146" s="223"/>
      <c r="M146" s="224"/>
      <c r="N146" s="225"/>
      <c r="O146" s="225"/>
      <c r="P146" s="225"/>
      <c r="Q146" s="225"/>
      <c r="R146" s="225"/>
      <c r="S146" s="225"/>
      <c r="T146" s="226"/>
      <c r="AT146" s="227" t="s">
        <v>124</v>
      </c>
      <c r="AU146" s="227" t="s">
        <v>81</v>
      </c>
      <c r="AV146" s="11" t="s">
        <v>83</v>
      </c>
      <c r="AW146" s="11" t="s">
        <v>35</v>
      </c>
      <c r="AX146" s="11" t="s">
        <v>73</v>
      </c>
      <c r="AY146" s="227" t="s">
        <v>118</v>
      </c>
    </row>
    <row r="147" s="11" customFormat="1">
      <c r="B147" s="217"/>
      <c r="C147" s="218"/>
      <c r="D147" s="208" t="s">
        <v>124</v>
      </c>
      <c r="E147" s="219" t="s">
        <v>19</v>
      </c>
      <c r="F147" s="220" t="s">
        <v>234</v>
      </c>
      <c r="G147" s="218"/>
      <c r="H147" s="221">
        <v>0.079000000000000001</v>
      </c>
      <c r="I147" s="222"/>
      <c r="J147" s="218"/>
      <c r="K147" s="218"/>
      <c r="L147" s="223"/>
      <c r="M147" s="224"/>
      <c r="N147" s="225"/>
      <c r="O147" s="225"/>
      <c r="P147" s="225"/>
      <c r="Q147" s="225"/>
      <c r="R147" s="225"/>
      <c r="S147" s="225"/>
      <c r="T147" s="226"/>
      <c r="AT147" s="227" t="s">
        <v>124</v>
      </c>
      <c r="AU147" s="227" t="s">
        <v>81</v>
      </c>
      <c r="AV147" s="11" t="s">
        <v>83</v>
      </c>
      <c r="AW147" s="11" t="s">
        <v>35</v>
      </c>
      <c r="AX147" s="11" t="s">
        <v>73</v>
      </c>
      <c r="AY147" s="227" t="s">
        <v>118</v>
      </c>
    </row>
    <row r="148" s="11" customFormat="1">
      <c r="B148" s="217"/>
      <c r="C148" s="218"/>
      <c r="D148" s="208" t="s">
        <v>124</v>
      </c>
      <c r="E148" s="219" t="s">
        <v>19</v>
      </c>
      <c r="F148" s="220" t="s">
        <v>235</v>
      </c>
      <c r="G148" s="218"/>
      <c r="H148" s="221">
        <v>4</v>
      </c>
      <c r="I148" s="222"/>
      <c r="J148" s="218"/>
      <c r="K148" s="218"/>
      <c r="L148" s="223"/>
      <c r="M148" s="224"/>
      <c r="N148" s="225"/>
      <c r="O148" s="225"/>
      <c r="P148" s="225"/>
      <c r="Q148" s="225"/>
      <c r="R148" s="225"/>
      <c r="S148" s="225"/>
      <c r="T148" s="226"/>
      <c r="AT148" s="227" t="s">
        <v>124</v>
      </c>
      <c r="AU148" s="227" t="s">
        <v>81</v>
      </c>
      <c r="AV148" s="11" t="s">
        <v>83</v>
      </c>
      <c r="AW148" s="11" t="s">
        <v>35</v>
      </c>
      <c r="AX148" s="11" t="s">
        <v>73</v>
      </c>
      <c r="AY148" s="227" t="s">
        <v>118</v>
      </c>
    </row>
    <row r="149" s="12" customFormat="1">
      <c r="B149" s="228"/>
      <c r="C149" s="229"/>
      <c r="D149" s="208" t="s">
        <v>124</v>
      </c>
      <c r="E149" s="230" t="s">
        <v>19</v>
      </c>
      <c r="F149" s="231" t="s">
        <v>132</v>
      </c>
      <c r="G149" s="229"/>
      <c r="H149" s="232">
        <v>11.443</v>
      </c>
      <c r="I149" s="233"/>
      <c r="J149" s="229"/>
      <c r="K149" s="229"/>
      <c r="L149" s="234"/>
      <c r="M149" s="235"/>
      <c r="N149" s="236"/>
      <c r="O149" s="236"/>
      <c r="P149" s="236"/>
      <c r="Q149" s="236"/>
      <c r="R149" s="236"/>
      <c r="S149" s="236"/>
      <c r="T149" s="237"/>
      <c r="AT149" s="238" t="s">
        <v>124</v>
      </c>
      <c r="AU149" s="238" t="s">
        <v>81</v>
      </c>
      <c r="AV149" s="12" t="s">
        <v>123</v>
      </c>
      <c r="AW149" s="12" t="s">
        <v>35</v>
      </c>
      <c r="AX149" s="12" t="s">
        <v>81</v>
      </c>
      <c r="AY149" s="238" t="s">
        <v>118</v>
      </c>
    </row>
    <row r="150" s="1" customFormat="1" ht="78.75" customHeight="1">
      <c r="B150" s="36"/>
      <c r="C150" s="194" t="s">
        <v>236</v>
      </c>
      <c r="D150" s="194" t="s">
        <v>119</v>
      </c>
      <c r="E150" s="195" t="s">
        <v>237</v>
      </c>
      <c r="F150" s="196" t="s">
        <v>238</v>
      </c>
      <c r="G150" s="197" t="s">
        <v>148</v>
      </c>
      <c r="H150" s="198">
        <v>285.95499999999998</v>
      </c>
      <c r="I150" s="199"/>
      <c r="J150" s="200">
        <f>ROUND(I150*H150,2)</f>
        <v>0</v>
      </c>
      <c r="K150" s="196" t="s">
        <v>19</v>
      </c>
      <c r="L150" s="41"/>
      <c r="M150" s="201" t="s">
        <v>19</v>
      </c>
      <c r="N150" s="202" t="s">
        <v>44</v>
      </c>
      <c r="O150" s="77"/>
      <c r="P150" s="203">
        <f>O150*H150</f>
        <v>0</v>
      </c>
      <c r="Q150" s="203">
        <v>0.016101500000000001</v>
      </c>
      <c r="R150" s="203">
        <f>Q150*H150</f>
        <v>4.6043044325000002</v>
      </c>
      <c r="S150" s="203">
        <v>0</v>
      </c>
      <c r="T150" s="204">
        <f>S150*H150</f>
        <v>0</v>
      </c>
      <c r="AR150" s="15" t="s">
        <v>165</v>
      </c>
      <c r="AT150" s="15" t="s">
        <v>119</v>
      </c>
      <c r="AU150" s="15" t="s">
        <v>81</v>
      </c>
      <c r="AY150" s="15" t="s">
        <v>118</v>
      </c>
      <c r="BE150" s="205">
        <f>IF(N150="základní",J150,0)</f>
        <v>0</v>
      </c>
      <c r="BF150" s="205">
        <f>IF(N150="snížená",J150,0)</f>
        <v>0</v>
      </c>
      <c r="BG150" s="205">
        <f>IF(N150="zákl. přenesená",J150,0)</f>
        <v>0</v>
      </c>
      <c r="BH150" s="205">
        <f>IF(N150="sníž. přenesená",J150,0)</f>
        <v>0</v>
      </c>
      <c r="BI150" s="205">
        <f>IF(N150="nulová",J150,0)</f>
        <v>0</v>
      </c>
      <c r="BJ150" s="15" t="s">
        <v>81</v>
      </c>
      <c r="BK150" s="205">
        <f>ROUND(I150*H150,2)</f>
        <v>0</v>
      </c>
      <c r="BL150" s="15" t="s">
        <v>165</v>
      </c>
      <c r="BM150" s="15" t="s">
        <v>239</v>
      </c>
    </row>
    <row r="151" s="1" customFormat="1" ht="33.75" customHeight="1">
      <c r="B151" s="36"/>
      <c r="C151" s="194" t="s">
        <v>184</v>
      </c>
      <c r="D151" s="194" t="s">
        <v>119</v>
      </c>
      <c r="E151" s="195" t="s">
        <v>240</v>
      </c>
      <c r="F151" s="196" t="s">
        <v>241</v>
      </c>
      <c r="G151" s="197" t="s">
        <v>144</v>
      </c>
      <c r="H151" s="198">
        <v>289</v>
      </c>
      <c r="I151" s="199"/>
      <c r="J151" s="200">
        <f>ROUND(I151*H151,2)</f>
        <v>0</v>
      </c>
      <c r="K151" s="196" t="s">
        <v>19</v>
      </c>
      <c r="L151" s="41"/>
      <c r="M151" s="201" t="s">
        <v>19</v>
      </c>
      <c r="N151" s="202" t="s">
        <v>44</v>
      </c>
      <c r="O151" s="77"/>
      <c r="P151" s="203">
        <f>O151*H151</f>
        <v>0</v>
      </c>
      <c r="Q151" s="203">
        <v>0</v>
      </c>
      <c r="R151" s="203">
        <f>Q151*H151</f>
        <v>0</v>
      </c>
      <c r="S151" s="203">
        <v>0</v>
      </c>
      <c r="T151" s="204">
        <f>S151*H151</f>
        <v>0</v>
      </c>
      <c r="AR151" s="15" t="s">
        <v>165</v>
      </c>
      <c r="AT151" s="15" t="s">
        <v>119</v>
      </c>
      <c r="AU151" s="15" t="s">
        <v>81</v>
      </c>
      <c r="AY151" s="15" t="s">
        <v>118</v>
      </c>
      <c r="BE151" s="205">
        <f>IF(N151="základní",J151,0)</f>
        <v>0</v>
      </c>
      <c r="BF151" s="205">
        <f>IF(N151="snížená",J151,0)</f>
        <v>0</v>
      </c>
      <c r="BG151" s="205">
        <f>IF(N151="zákl. přenesená",J151,0)</f>
        <v>0</v>
      </c>
      <c r="BH151" s="205">
        <f>IF(N151="sníž. přenesená",J151,0)</f>
        <v>0</v>
      </c>
      <c r="BI151" s="205">
        <f>IF(N151="nulová",J151,0)</f>
        <v>0</v>
      </c>
      <c r="BJ151" s="15" t="s">
        <v>81</v>
      </c>
      <c r="BK151" s="205">
        <f>ROUND(I151*H151,2)</f>
        <v>0</v>
      </c>
      <c r="BL151" s="15" t="s">
        <v>165</v>
      </c>
      <c r="BM151" s="15" t="s">
        <v>242</v>
      </c>
    </row>
    <row r="152" s="11" customFormat="1">
      <c r="B152" s="217"/>
      <c r="C152" s="218"/>
      <c r="D152" s="208" t="s">
        <v>124</v>
      </c>
      <c r="E152" s="219" t="s">
        <v>19</v>
      </c>
      <c r="F152" s="220" t="s">
        <v>243</v>
      </c>
      <c r="G152" s="218"/>
      <c r="H152" s="221">
        <v>101.40000000000001</v>
      </c>
      <c r="I152" s="222"/>
      <c r="J152" s="218"/>
      <c r="K152" s="218"/>
      <c r="L152" s="223"/>
      <c r="M152" s="224"/>
      <c r="N152" s="225"/>
      <c r="O152" s="225"/>
      <c r="P152" s="225"/>
      <c r="Q152" s="225"/>
      <c r="R152" s="225"/>
      <c r="S152" s="225"/>
      <c r="T152" s="226"/>
      <c r="AT152" s="227" t="s">
        <v>124</v>
      </c>
      <c r="AU152" s="227" t="s">
        <v>81</v>
      </c>
      <c r="AV152" s="11" t="s">
        <v>83</v>
      </c>
      <c r="AW152" s="11" t="s">
        <v>35</v>
      </c>
      <c r="AX152" s="11" t="s">
        <v>73</v>
      </c>
      <c r="AY152" s="227" t="s">
        <v>118</v>
      </c>
    </row>
    <row r="153" s="11" customFormat="1">
      <c r="B153" s="217"/>
      <c r="C153" s="218"/>
      <c r="D153" s="208" t="s">
        <v>124</v>
      </c>
      <c r="E153" s="219" t="s">
        <v>19</v>
      </c>
      <c r="F153" s="220" t="s">
        <v>244</v>
      </c>
      <c r="G153" s="218"/>
      <c r="H153" s="221">
        <v>78</v>
      </c>
      <c r="I153" s="222"/>
      <c r="J153" s="218"/>
      <c r="K153" s="218"/>
      <c r="L153" s="223"/>
      <c r="M153" s="224"/>
      <c r="N153" s="225"/>
      <c r="O153" s="225"/>
      <c r="P153" s="225"/>
      <c r="Q153" s="225"/>
      <c r="R153" s="225"/>
      <c r="S153" s="225"/>
      <c r="T153" s="226"/>
      <c r="AT153" s="227" t="s">
        <v>124</v>
      </c>
      <c r="AU153" s="227" t="s">
        <v>81</v>
      </c>
      <c r="AV153" s="11" t="s">
        <v>83</v>
      </c>
      <c r="AW153" s="11" t="s">
        <v>35</v>
      </c>
      <c r="AX153" s="11" t="s">
        <v>73</v>
      </c>
      <c r="AY153" s="227" t="s">
        <v>118</v>
      </c>
    </row>
    <row r="154" s="11" customFormat="1">
      <c r="B154" s="217"/>
      <c r="C154" s="218"/>
      <c r="D154" s="208" t="s">
        <v>124</v>
      </c>
      <c r="E154" s="219" t="s">
        <v>19</v>
      </c>
      <c r="F154" s="220" t="s">
        <v>245</v>
      </c>
      <c r="G154" s="218"/>
      <c r="H154" s="221">
        <v>93.599999999999994</v>
      </c>
      <c r="I154" s="222"/>
      <c r="J154" s="218"/>
      <c r="K154" s="218"/>
      <c r="L154" s="223"/>
      <c r="M154" s="224"/>
      <c r="N154" s="225"/>
      <c r="O154" s="225"/>
      <c r="P154" s="225"/>
      <c r="Q154" s="225"/>
      <c r="R154" s="225"/>
      <c r="S154" s="225"/>
      <c r="T154" s="226"/>
      <c r="AT154" s="227" t="s">
        <v>124</v>
      </c>
      <c r="AU154" s="227" t="s">
        <v>81</v>
      </c>
      <c r="AV154" s="11" t="s">
        <v>83</v>
      </c>
      <c r="AW154" s="11" t="s">
        <v>35</v>
      </c>
      <c r="AX154" s="11" t="s">
        <v>73</v>
      </c>
      <c r="AY154" s="227" t="s">
        <v>118</v>
      </c>
    </row>
    <row r="155" s="11" customFormat="1">
      <c r="B155" s="217"/>
      <c r="C155" s="218"/>
      <c r="D155" s="208" t="s">
        <v>124</v>
      </c>
      <c r="E155" s="219" t="s">
        <v>19</v>
      </c>
      <c r="F155" s="220" t="s">
        <v>165</v>
      </c>
      <c r="G155" s="218"/>
      <c r="H155" s="221">
        <v>16</v>
      </c>
      <c r="I155" s="222"/>
      <c r="J155" s="218"/>
      <c r="K155" s="218"/>
      <c r="L155" s="223"/>
      <c r="M155" s="224"/>
      <c r="N155" s="225"/>
      <c r="O155" s="225"/>
      <c r="P155" s="225"/>
      <c r="Q155" s="225"/>
      <c r="R155" s="225"/>
      <c r="S155" s="225"/>
      <c r="T155" s="226"/>
      <c r="AT155" s="227" t="s">
        <v>124</v>
      </c>
      <c r="AU155" s="227" t="s">
        <v>81</v>
      </c>
      <c r="AV155" s="11" t="s">
        <v>83</v>
      </c>
      <c r="AW155" s="11" t="s">
        <v>35</v>
      </c>
      <c r="AX155" s="11" t="s">
        <v>73</v>
      </c>
      <c r="AY155" s="227" t="s">
        <v>118</v>
      </c>
    </row>
    <row r="156" s="12" customFormat="1">
      <c r="B156" s="228"/>
      <c r="C156" s="229"/>
      <c r="D156" s="208" t="s">
        <v>124</v>
      </c>
      <c r="E156" s="230" t="s">
        <v>19</v>
      </c>
      <c r="F156" s="231" t="s">
        <v>132</v>
      </c>
      <c r="G156" s="229"/>
      <c r="H156" s="232">
        <v>289</v>
      </c>
      <c r="I156" s="233"/>
      <c r="J156" s="229"/>
      <c r="K156" s="229"/>
      <c r="L156" s="234"/>
      <c r="M156" s="235"/>
      <c r="N156" s="236"/>
      <c r="O156" s="236"/>
      <c r="P156" s="236"/>
      <c r="Q156" s="236"/>
      <c r="R156" s="236"/>
      <c r="S156" s="236"/>
      <c r="T156" s="237"/>
      <c r="AT156" s="238" t="s">
        <v>124</v>
      </c>
      <c r="AU156" s="238" t="s">
        <v>81</v>
      </c>
      <c r="AV156" s="12" t="s">
        <v>123</v>
      </c>
      <c r="AW156" s="12" t="s">
        <v>35</v>
      </c>
      <c r="AX156" s="12" t="s">
        <v>81</v>
      </c>
      <c r="AY156" s="238" t="s">
        <v>118</v>
      </c>
    </row>
    <row r="157" s="1" customFormat="1" ht="16.5" customHeight="1">
      <c r="B157" s="36"/>
      <c r="C157" s="239" t="s">
        <v>246</v>
      </c>
      <c r="D157" s="239" t="s">
        <v>153</v>
      </c>
      <c r="E157" s="240" t="s">
        <v>247</v>
      </c>
      <c r="F157" s="241" t="s">
        <v>248</v>
      </c>
      <c r="G157" s="242" t="s">
        <v>122</v>
      </c>
      <c r="H157" s="243">
        <v>0.69399999999999995</v>
      </c>
      <c r="I157" s="244"/>
      <c r="J157" s="245">
        <f>ROUND(I157*H157,2)</f>
        <v>0</v>
      </c>
      <c r="K157" s="241" t="s">
        <v>19</v>
      </c>
      <c r="L157" s="246"/>
      <c r="M157" s="247" t="s">
        <v>19</v>
      </c>
      <c r="N157" s="248" t="s">
        <v>44</v>
      </c>
      <c r="O157" s="77"/>
      <c r="P157" s="203">
        <f>O157*H157</f>
        <v>0</v>
      </c>
      <c r="Q157" s="203">
        <v>0.55000000000000004</v>
      </c>
      <c r="R157" s="203">
        <f>Q157*H157</f>
        <v>0.38169999999999998</v>
      </c>
      <c r="S157" s="203">
        <v>0</v>
      </c>
      <c r="T157" s="204">
        <f>S157*H157</f>
        <v>0</v>
      </c>
      <c r="AR157" s="15" t="s">
        <v>200</v>
      </c>
      <c r="AT157" s="15" t="s">
        <v>153</v>
      </c>
      <c r="AU157" s="15" t="s">
        <v>81</v>
      </c>
      <c r="AY157" s="15" t="s">
        <v>118</v>
      </c>
      <c r="BE157" s="205">
        <f>IF(N157="základní",J157,0)</f>
        <v>0</v>
      </c>
      <c r="BF157" s="205">
        <f>IF(N157="snížená",J157,0)</f>
        <v>0</v>
      </c>
      <c r="BG157" s="205">
        <f>IF(N157="zákl. přenesená",J157,0)</f>
        <v>0</v>
      </c>
      <c r="BH157" s="205">
        <f>IF(N157="sníž. přenesená",J157,0)</f>
        <v>0</v>
      </c>
      <c r="BI157" s="205">
        <f>IF(N157="nulová",J157,0)</f>
        <v>0</v>
      </c>
      <c r="BJ157" s="15" t="s">
        <v>81</v>
      </c>
      <c r="BK157" s="205">
        <f>ROUND(I157*H157,2)</f>
        <v>0</v>
      </c>
      <c r="BL157" s="15" t="s">
        <v>165</v>
      </c>
      <c r="BM157" s="15" t="s">
        <v>249</v>
      </c>
    </row>
    <row r="158" s="11" customFormat="1">
      <c r="B158" s="217"/>
      <c r="C158" s="218"/>
      <c r="D158" s="208" t="s">
        <v>124</v>
      </c>
      <c r="E158" s="219" t="s">
        <v>19</v>
      </c>
      <c r="F158" s="220" t="s">
        <v>250</v>
      </c>
      <c r="G158" s="218"/>
      <c r="H158" s="221">
        <v>0.69399999999999995</v>
      </c>
      <c r="I158" s="222"/>
      <c r="J158" s="218"/>
      <c r="K158" s="218"/>
      <c r="L158" s="223"/>
      <c r="M158" s="224"/>
      <c r="N158" s="225"/>
      <c r="O158" s="225"/>
      <c r="P158" s="225"/>
      <c r="Q158" s="225"/>
      <c r="R158" s="225"/>
      <c r="S158" s="225"/>
      <c r="T158" s="226"/>
      <c r="AT158" s="227" t="s">
        <v>124</v>
      </c>
      <c r="AU158" s="227" t="s">
        <v>81</v>
      </c>
      <c r="AV158" s="11" t="s">
        <v>83</v>
      </c>
      <c r="AW158" s="11" t="s">
        <v>35</v>
      </c>
      <c r="AX158" s="11" t="s">
        <v>73</v>
      </c>
      <c r="AY158" s="227" t="s">
        <v>118</v>
      </c>
    </row>
    <row r="159" s="12" customFormat="1">
      <c r="B159" s="228"/>
      <c r="C159" s="229"/>
      <c r="D159" s="208" t="s">
        <v>124</v>
      </c>
      <c r="E159" s="230" t="s">
        <v>19</v>
      </c>
      <c r="F159" s="231" t="s">
        <v>132</v>
      </c>
      <c r="G159" s="229"/>
      <c r="H159" s="232">
        <v>0.69399999999999995</v>
      </c>
      <c r="I159" s="233"/>
      <c r="J159" s="229"/>
      <c r="K159" s="229"/>
      <c r="L159" s="234"/>
      <c r="M159" s="235"/>
      <c r="N159" s="236"/>
      <c r="O159" s="236"/>
      <c r="P159" s="236"/>
      <c r="Q159" s="236"/>
      <c r="R159" s="236"/>
      <c r="S159" s="236"/>
      <c r="T159" s="237"/>
      <c r="AT159" s="238" t="s">
        <v>124</v>
      </c>
      <c r="AU159" s="238" t="s">
        <v>81</v>
      </c>
      <c r="AV159" s="12" t="s">
        <v>123</v>
      </c>
      <c r="AW159" s="12" t="s">
        <v>35</v>
      </c>
      <c r="AX159" s="12" t="s">
        <v>81</v>
      </c>
      <c r="AY159" s="238" t="s">
        <v>118</v>
      </c>
    </row>
    <row r="160" s="1" customFormat="1" ht="16.5" customHeight="1">
      <c r="B160" s="36"/>
      <c r="C160" s="194" t="s">
        <v>187</v>
      </c>
      <c r="D160" s="194" t="s">
        <v>119</v>
      </c>
      <c r="E160" s="195" t="s">
        <v>251</v>
      </c>
      <c r="F160" s="196" t="s">
        <v>252</v>
      </c>
      <c r="G160" s="197" t="s">
        <v>122</v>
      </c>
      <c r="H160" s="198">
        <v>3</v>
      </c>
      <c r="I160" s="199"/>
      <c r="J160" s="200">
        <f>ROUND(I160*H160,2)</f>
        <v>0</v>
      </c>
      <c r="K160" s="196" t="s">
        <v>19</v>
      </c>
      <c r="L160" s="41"/>
      <c r="M160" s="201" t="s">
        <v>19</v>
      </c>
      <c r="N160" s="202" t="s">
        <v>44</v>
      </c>
      <c r="O160" s="77"/>
      <c r="P160" s="203">
        <f>O160*H160</f>
        <v>0</v>
      </c>
      <c r="Q160" s="203">
        <v>0</v>
      </c>
      <c r="R160" s="203">
        <f>Q160*H160</f>
        <v>0</v>
      </c>
      <c r="S160" s="203">
        <v>0</v>
      </c>
      <c r="T160" s="204">
        <f>S160*H160</f>
        <v>0</v>
      </c>
      <c r="AR160" s="15" t="s">
        <v>165</v>
      </c>
      <c r="AT160" s="15" t="s">
        <v>119</v>
      </c>
      <c r="AU160" s="15" t="s">
        <v>81</v>
      </c>
      <c r="AY160" s="15" t="s">
        <v>118</v>
      </c>
      <c r="BE160" s="205">
        <f>IF(N160="základní",J160,0)</f>
        <v>0</v>
      </c>
      <c r="BF160" s="205">
        <f>IF(N160="snížená",J160,0)</f>
        <v>0</v>
      </c>
      <c r="BG160" s="205">
        <f>IF(N160="zákl. přenesená",J160,0)</f>
        <v>0</v>
      </c>
      <c r="BH160" s="205">
        <f>IF(N160="sníž. přenesená",J160,0)</f>
        <v>0</v>
      </c>
      <c r="BI160" s="205">
        <f>IF(N160="nulová",J160,0)</f>
        <v>0</v>
      </c>
      <c r="BJ160" s="15" t="s">
        <v>81</v>
      </c>
      <c r="BK160" s="205">
        <f>ROUND(I160*H160,2)</f>
        <v>0</v>
      </c>
      <c r="BL160" s="15" t="s">
        <v>165</v>
      </c>
      <c r="BM160" s="15" t="s">
        <v>253</v>
      </c>
    </row>
    <row r="161" s="1" customFormat="1" ht="56.25" customHeight="1">
      <c r="B161" s="36"/>
      <c r="C161" s="194" t="s">
        <v>254</v>
      </c>
      <c r="D161" s="194" t="s">
        <v>119</v>
      </c>
      <c r="E161" s="195" t="s">
        <v>255</v>
      </c>
      <c r="F161" s="196" t="s">
        <v>256</v>
      </c>
      <c r="G161" s="197" t="s">
        <v>199</v>
      </c>
      <c r="H161" s="198">
        <v>5.2530000000000001</v>
      </c>
      <c r="I161" s="199"/>
      <c r="J161" s="200">
        <f>ROUND(I161*H161,2)</f>
        <v>0</v>
      </c>
      <c r="K161" s="196" t="s">
        <v>19</v>
      </c>
      <c r="L161" s="41"/>
      <c r="M161" s="201" t="s">
        <v>19</v>
      </c>
      <c r="N161" s="202" t="s">
        <v>44</v>
      </c>
      <c r="O161" s="77"/>
      <c r="P161" s="203">
        <f>O161*H161</f>
        <v>0</v>
      </c>
      <c r="Q161" s="203">
        <v>0</v>
      </c>
      <c r="R161" s="203">
        <f>Q161*H161</f>
        <v>0</v>
      </c>
      <c r="S161" s="203">
        <v>0</v>
      </c>
      <c r="T161" s="204">
        <f>S161*H161</f>
        <v>0</v>
      </c>
      <c r="AR161" s="15" t="s">
        <v>165</v>
      </c>
      <c r="AT161" s="15" t="s">
        <v>119</v>
      </c>
      <c r="AU161" s="15" t="s">
        <v>81</v>
      </c>
      <c r="AY161" s="15" t="s">
        <v>118</v>
      </c>
      <c r="BE161" s="205">
        <f>IF(N161="základní",J161,0)</f>
        <v>0</v>
      </c>
      <c r="BF161" s="205">
        <f>IF(N161="snížená",J161,0)</f>
        <v>0</v>
      </c>
      <c r="BG161" s="205">
        <f>IF(N161="zákl. přenesená",J161,0)</f>
        <v>0</v>
      </c>
      <c r="BH161" s="205">
        <f>IF(N161="sníž. přenesená",J161,0)</f>
        <v>0</v>
      </c>
      <c r="BI161" s="205">
        <f>IF(N161="nulová",J161,0)</f>
        <v>0</v>
      </c>
      <c r="BJ161" s="15" t="s">
        <v>81</v>
      </c>
      <c r="BK161" s="205">
        <f>ROUND(I161*H161,2)</f>
        <v>0</v>
      </c>
      <c r="BL161" s="15" t="s">
        <v>165</v>
      </c>
      <c r="BM161" s="15" t="s">
        <v>257</v>
      </c>
    </row>
    <row r="162" s="1" customFormat="1" ht="56.25" customHeight="1">
      <c r="B162" s="36"/>
      <c r="C162" s="194" t="s">
        <v>193</v>
      </c>
      <c r="D162" s="194" t="s">
        <v>119</v>
      </c>
      <c r="E162" s="195" t="s">
        <v>258</v>
      </c>
      <c r="F162" s="196" t="s">
        <v>259</v>
      </c>
      <c r="G162" s="197" t="s">
        <v>199</v>
      </c>
      <c r="H162" s="198">
        <v>5.2530000000000001</v>
      </c>
      <c r="I162" s="199"/>
      <c r="J162" s="200">
        <f>ROUND(I162*H162,2)</f>
        <v>0</v>
      </c>
      <c r="K162" s="196" t="s">
        <v>19</v>
      </c>
      <c r="L162" s="41"/>
      <c r="M162" s="201" t="s">
        <v>19</v>
      </c>
      <c r="N162" s="202" t="s">
        <v>44</v>
      </c>
      <c r="O162" s="77"/>
      <c r="P162" s="203">
        <f>O162*H162</f>
        <v>0</v>
      </c>
      <c r="Q162" s="203">
        <v>0</v>
      </c>
      <c r="R162" s="203">
        <f>Q162*H162</f>
        <v>0</v>
      </c>
      <c r="S162" s="203">
        <v>0</v>
      </c>
      <c r="T162" s="204">
        <f>S162*H162</f>
        <v>0</v>
      </c>
      <c r="AR162" s="15" t="s">
        <v>165</v>
      </c>
      <c r="AT162" s="15" t="s">
        <v>119</v>
      </c>
      <c r="AU162" s="15" t="s">
        <v>81</v>
      </c>
      <c r="AY162" s="15" t="s">
        <v>118</v>
      </c>
      <c r="BE162" s="205">
        <f>IF(N162="základní",J162,0)</f>
        <v>0</v>
      </c>
      <c r="BF162" s="205">
        <f>IF(N162="snížená",J162,0)</f>
        <v>0</v>
      </c>
      <c r="BG162" s="205">
        <f>IF(N162="zákl. přenesená",J162,0)</f>
        <v>0</v>
      </c>
      <c r="BH162" s="205">
        <f>IF(N162="sníž. přenesená",J162,0)</f>
        <v>0</v>
      </c>
      <c r="BI162" s="205">
        <f>IF(N162="nulová",J162,0)</f>
        <v>0</v>
      </c>
      <c r="BJ162" s="15" t="s">
        <v>81</v>
      </c>
      <c r="BK162" s="205">
        <f>ROUND(I162*H162,2)</f>
        <v>0</v>
      </c>
      <c r="BL162" s="15" t="s">
        <v>165</v>
      </c>
      <c r="BM162" s="15" t="s">
        <v>260</v>
      </c>
    </row>
    <row r="163" s="1" customFormat="1" ht="56.25" customHeight="1">
      <c r="B163" s="36"/>
      <c r="C163" s="194" t="s">
        <v>261</v>
      </c>
      <c r="D163" s="194" t="s">
        <v>119</v>
      </c>
      <c r="E163" s="195" t="s">
        <v>262</v>
      </c>
      <c r="F163" s="196" t="s">
        <v>263</v>
      </c>
      <c r="G163" s="197" t="s">
        <v>199</v>
      </c>
      <c r="H163" s="198">
        <v>21.010999999999999</v>
      </c>
      <c r="I163" s="199"/>
      <c r="J163" s="200">
        <f>ROUND(I163*H163,2)</f>
        <v>0</v>
      </c>
      <c r="K163" s="196" t="s">
        <v>19</v>
      </c>
      <c r="L163" s="41"/>
      <c r="M163" s="201" t="s">
        <v>19</v>
      </c>
      <c r="N163" s="202" t="s">
        <v>44</v>
      </c>
      <c r="O163" s="77"/>
      <c r="P163" s="203">
        <f>O163*H163</f>
        <v>0</v>
      </c>
      <c r="Q163" s="203">
        <v>0</v>
      </c>
      <c r="R163" s="203">
        <f>Q163*H163</f>
        <v>0</v>
      </c>
      <c r="S163" s="203">
        <v>0</v>
      </c>
      <c r="T163" s="204">
        <f>S163*H163</f>
        <v>0</v>
      </c>
      <c r="AR163" s="15" t="s">
        <v>165</v>
      </c>
      <c r="AT163" s="15" t="s">
        <v>119</v>
      </c>
      <c r="AU163" s="15" t="s">
        <v>81</v>
      </c>
      <c r="AY163" s="15" t="s">
        <v>118</v>
      </c>
      <c r="BE163" s="205">
        <f>IF(N163="základní",J163,0)</f>
        <v>0</v>
      </c>
      <c r="BF163" s="205">
        <f>IF(N163="snížená",J163,0)</f>
        <v>0</v>
      </c>
      <c r="BG163" s="205">
        <f>IF(N163="zákl. přenesená",J163,0)</f>
        <v>0</v>
      </c>
      <c r="BH163" s="205">
        <f>IF(N163="sníž. přenesená",J163,0)</f>
        <v>0</v>
      </c>
      <c r="BI163" s="205">
        <f>IF(N163="nulová",J163,0)</f>
        <v>0</v>
      </c>
      <c r="BJ163" s="15" t="s">
        <v>81</v>
      </c>
      <c r="BK163" s="205">
        <f>ROUND(I163*H163,2)</f>
        <v>0</v>
      </c>
      <c r="BL163" s="15" t="s">
        <v>165</v>
      </c>
      <c r="BM163" s="15" t="s">
        <v>264</v>
      </c>
    </row>
    <row r="164" s="9" customFormat="1" ht="25.92" customHeight="1">
      <c r="B164" s="180"/>
      <c r="C164" s="181"/>
      <c r="D164" s="182" t="s">
        <v>72</v>
      </c>
      <c r="E164" s="183" t="s">
        <v>265</v>
      </c>
      <c r="F164" s="183" t="s">
        <v>266</v>
      </c>
      <c r="G164" s="181"/>
      <c r="H164" s="181"/>
      <c r="I164" s="184"/>
      <c r="J164" s="185">
        <f>BK164</f>
        <v>0</v>
      </c>
      <c r="K164" s="181"/>
      <c r="L164" s="186"/>
      <c r="M164" s="187"/>
      <c r="N164" s="188"/>
      <c r="O164" s="188"/>
      <c r="P164" s="189">
        <f>SUM(P165:P205)</f>
        <v>0</v>
      </c>
      <c r="Q164" s="188"/>
      <c r="R164" s="189">
        <f>SUM(R165:R205)</f>
        <v>2.2722095355399996</v>
      </c>
      <c r="S164" s="188"/>
      <c r="T164" s="190">
        <f>SUM(T165:T205)</f>
        <v>2.1104305999999999</v>
      </c>
      <c r="AR164" s="191" t="s">
        <v>83</v>
      </c>
      <c r="AT164" s="192" t="s">
        <v>72</v>
      </c>
      <c r="AU164" s="192" t="s">
        <v>73</v>
      </c>
      <c r="AY164" s="191" t="s">
        <v>118</v>
      </c>
      <c r="BK164" s="193">
        <f>SUM(BK165:BK205)</f>
        <v>0</v>
      </c>
    </row>
    <row r="165" s="1" customFormat="1" ht="22.5" customHeight="1">
      <c r="B165" s="36"/>
      <c r="C165" s="194" t="s">
        <v>200</v>
      </c>
      <c r="D165" s="194" t="s">
        <v>119</v>
      </c>
      <c r="E165" s="195" t="s">
        <v>267</v>
      </c>
      <c r="F165" s="196" t="s">
        <v>268</v>
      </c>
      <c r="G165" s="197" t="s">
        <v>144</v>
      </c>
      <c r="H165" s="198">
        <v>285.95499999999998</v>
      </c>
      <c r="I165" s="199"/>
      <c r="J165" s="200">
        <f>ROUND(I165*H165,2)</f>
        <v>0</v>
      </c>
      <c r="K165" s="196" t="s">
        <v>19</v>
      </c>
      <c r="L165" s="41"/>
      <c r="M165" s="201" t="s">
        <v>19</v>
      </c>
      <c r="N165" s="202" t="s">
        <v>44</v>
      </c>
      <c r="O165" s="77"/>
      <c r="P165" s="203">
        <f>O165*H165</f>
        <v>0</v>
      </c>
      <c r="Q165" s="203">
        <v>0</v>
      </c>
      <c r="R165" s="203">
        <f>Q165*H165</f>
        <v>0</v>
      </c>
      <c r="S165" s="203">
        <v>0</v>
      </c>
      <c r="T165" s="204">
        <f>S165*H165</f>
        <v>0</v>
      </c>
      <c r="AR165" s="15" t="s">
        <v>165</v>
      </c>
      <c r="AT165" s="15" t="s">
        <v>119</v>
      </c>
      <c r="AU165" s="15" t="s">
        <v>81</v>
      </c>
      <c r="AY165" s="15" t="s">
        <v>118</v>
      </c>
      <c r="BE165" s="205">
        <f>IF(N165="základní",J165,0)</f>
        <v>0</v>
      </c>
      <c r="BF165" s="205">
        <f>IF(N165="snížená",J165,0)</f>
        <v>0</v>
      </c>
      <c r="BG165" s="205">
        <f>IF(N165="zákl. přenesená",J165,0)</f>
        <v>0</v>
      </c>
      <c r="BH165" s="205">
        <f>IF(N165="sníž. přenesená",J165,0)</f>
        <v>0</v>
      </c>
      <c r="BI165" s="205">
        <f>IF(N165="nulová",J165,0)</f>
        <v>0</v>
      </c>
      <c r="BJ165" s="15" t="s">
        <v>81</v>
      </c>
      <c r="BK165" s="205">
        <f>ROUND(I165*H165,2)</f>
        <v>0</v>
      </c>
      <c r="BL165" s="15" t="s">
        <v>165</v>
      </c>
      <c r="BM165" s="15" t="s">
        <v>269</v>
      </c>
    </row>
    <row r="166" s="1" customFormat="1" ht="16.5" customHeight="1">
      <c r="B166" s="36"/>
      <c r="C166" s="239" t="s">
        <v>270</v>
      </c>
      <c r="D166" s="239" t="s">
        <v>153</v>
      </c>
      <c r="E166" s="240" t="s">
        <v>271</v>
      </c>
      <c r="F166" s="241" t="s">
        <v>272</v>
      </c>
      <c r="G166" s="242" t="s">
        <v>148</v>
      </c>
      <c r="H166" s="243">
        <v>328.84899999999999</v>
      </c>
      <c r="I166" s="244"/>
      <c r="J166" s="245">
        <f>ROUND(I166*H166,2)</f>
        <v>0</v>
      </c>
      <c r="K166" s="241" t="s">
        <v>19</v>
      </c>
      <c r="L166" s="246"/>
      <c r="M166" s="247" t="s">
        <v>19</v>
      </c>
      <c r="N166" s="248" t="s">
        <v>44</v>
      </c>
      <c r="O166" s="77"/>
      <c r="P166" s="203">
        <f>O166*H166</f>
        <v>0</v>
      </c>
      <c r="Q166" s="203">
        <v>0.00038000000000000002</v>
      </c>
      <c r="R166" s="203">
        <f>Q166*H166</f>
        <v>0.12496262</v>
      </c>
      <c r="S166" s="203">
        <v>0</v>
      </c>
      <c r="T166" s="204">
        <f>S166*H166</f>
        <v>0</v>
      </c>
      <c r="AR166" s="15" t="s">
        <v>200</v>
      </c>
      <c r="AT166" s="15" t="s">
        <v>153</v>
      </c>
      <c r="AU166" s="15" t="s">
        <v>81</v>
      </c>
      <c r="AY166" s="15" t="s">
        <v>118</v>
      </c>
      <c r="BE166" s="205">
        <f>IF(N166="základní",J166,0)</f>
        <v>0</v>
      </c>
      <c r="BF166" s="205">
        <f>IF(N166="snížená",J166,0)</f>
        <v>0</v>
      </c>
      <c r="BG166" s="205">
        <f>IF(N166="zákl. přenesená",J166,0)</f>
        <v>0</v>
      </c>
      <c r="BH166" s="205">
        <f>IF(N166="sníž. přenesená",J166,0)</f>
        <v>0</v>
      </c>
      <c r="BI166" s="205">
        <f>IF(N166="nulová",J166,0)</f>
        <v>0</v>
      </c>
      <c r="BJ166" s="15" t="s">
        <v>81</v>
      </c>
      <c r="BK166" s="205">
        <f>ROUND(I166*H166,2)</f>
        <v>0</v>
      </c>
      <c r="BL166" s="15" t="s">
        <v>165</v>
      </c>
      <c r="BM166" s="15" t="s">
        <v>273</v>
      </c>
    </row>
    <row r="167" s="1" customFormat="1" ht="67.5" customHeight="1">
      <c r="B167" s="36"/>
      <c r="C167" s="194" t="s">
        <v>204</v>
      </c>
      <c r="D167" s="194" t="s">
        <v>119</v>
      </c>
      <c r="E167" s="195" t="s">
        <v>274</v>
      </c>
      <c r="F167" s="196" t="s">
        <v>275</v>
      </c>
      <c r="G167" s="197" t="s">
        <v>148</v>
      </c>
      <c r="H167" s="198">
        <v>285.95499999999998</v>
      </c>
      <c r="I167" s="199"/>
      <c r="J167" s="200">
        <f>ROUND(I167*H167,2)</f>
        <v>0</v>
      </c>
      <c r="K167" s="196" t="s">
        <v>19</v>
      </c>
      <c r="L167" s="41"/>
      <c r="M167" s="201" t="s">
        <v>19</v>
      </c>
      <c r="N167" s="202" t="s">
        <v>44</v>
      </c>
      <c r="O167" s="77"/>
      <c r="P167" s="203">
        <f>O167*H167</f>
        <v>0</v>
      </c>
      <c r="Q167" s="203">
        <v>0</v>
      </c>
      <c r="R167" s="203">
        <f>Q167*H167</f>
        <v>0</v>
      </c>
      <c r="S167" s="203">
        <v>0</v>
      </c>
      <c r="T167" s="204">
        <f>S167*H167</f>
        <v>0</v>
      </c>
      <c r="AR167" s="15" t="s">
        <v>165</v>
      </c>
      <c r="AT167" s="15" t="s">
        <v>119</v>
      </c>
      <c r="AU167" s="15" t="s">
        <v>81</v>
      </c>
      <c r="AY167" s="15" t="s">
        <v>118</v>
      </c>
      <c r="BE167" s="205">
        <f>IF(N167="základní",J167,0)</f>
        <v>0</v>
      </c>
      <c r="BF167" s="205">
        <f>IF(N167="snížená",J167,0)</f>
        <v>0</v>
      </c>
      <c r="BG167" s="205">
        <f>IF(N167="zákl. přenesená",J167,0)</f>
        <v>0</v>
      </c>
      <c r="BH167" s="205">
        <f>IF(N167="sníž. přenesená",J167,0)</f>
        <v>0</v>
      </c>
      <c r="BI167" s="205">
        <f>IF(N167="nulová",J167,0)</f>
        <v>0</v>
      </c>
      <c r="BJ167" s="15" t="s">
        <v>81</v>
      </c>
      <c r="BK167" s="205">
        <f>ROUND(I167*H167,2)</f>
        <v>0</v>
      </c>
      <c r="BL167" s="15" t="s">
        <v>165</v>
      </c>
      <c r="BM167" s="15" t="s">
        <v>276</v>
      </c>
    </row>
    <row r="168" s="1" customFormat="1" ht="16.5" customHeight="1">
      <c r="B168" s="36"/>
      <c r="C168" s="239" t="s">
        <v>277</v>
      </c>
      <c r="D168" s="239" t="s">
        <v>153</v>
      </c>
      <c r="E168" s="240" t="s">
        <v>278</v>
      </c>
      <c r="F168" s="241" t="s">
        <v>279</v>
      </c>
      <c r="G168" s="242" t="s">
        <v>148</v>
      </c>
      <c r="H168" s="243">
        <v>285.95499999999998</v>
      </c>
      <c r="I168" s="244"/>
      <c r="J168" s="245">
        <f>ROUND(I168*H168,2)</f>
        <v>0</v>
      </c>
      <c r="K168" s="241" t="s">
        <v>19</v>
      </c>
      <c r="L168" s="246"/>
      <c r="M168" s="247" t="s">
        <v>19</v>
      </c>
      <c r="N168" s="248" t="s">
        <v>44</v>
      </c>
      <c r="O168" s="77"/>
      <c r="P168" s="203">
        <f>O168*H168</f>
        <v>0</v>
      </c>
      <c r="Q168" s="203">
        <v>0.0050000000000000001</v>
      </c>
      <c r="R168" s="203">
        <f>Q168*H168</f>
        <v>1.429775</v>
      </c>
      <c r="S168" s="203">
        <v>0</v>
      </c>
      <c r="T168" s="204">
        <f>S168*H168</f>
        <v>0</v>
      </c>
      <c r="AR168" s="15" t="s">
        <v>200</v>
      </c>
      <c r="AT168" s="15" t="s">
        <v>153</v>
      </c>
      <c r="AU168" s="15" t="s">
        <v>81</v>
      </c>
      <c r="AY168" s="15" t="s">
        <v>118</v>
      </c>
      <c r="BE168" s="205">
        <f>IF(N168="základní",J168,0)</f>
        <v>0</v>
      </c>
      <c r="BF168" s="205">
        <f>IF(N168="snížená",J168,0)</f>
        <v>0</v>
      </c>
      <c r="BG168" s="205">
        <f>IF(N168="zákl. přenesená",J168,0)</f>
        <v>0</v>
      </c>
      <c r="BH168" s="205">
        <f>IF(N168="sníž. přenesená",J168,0)</f>
        <v>0</v>
      </c>
      <c r="BI168" s="205">
        <f>IF(N168="nulová",J168,0)</f>
        <v>0</v>
      </c>
      <c r="BJ168" s="15" t="s">
        <v>81</v>
      </c>
      <c r="BK168" s="205">
        <f>ROUND(I168*H168,2)</f>
        <v>0</v>
      </c>
      <c r="BL168" s="15" t="s">
        <v>165</v>
      </c>
      <c r="BM168" s="15" t="s">
        <v>280</v>
      </c>
    </row>
    <row r="169" s="1" customFormat="1" ht="45" customHeight="1">
      <c r="B169" s="36"/>
      <c r="C169" s="194" t="s">
        <v>207</v>
      </c>
      <c r="D169" s="194" t="s">
        <v>119</v>
      </c>
      <c r="E169" s="195" t="s">
        <v>281</v>
      </c>
      <c r="F169" s="196" t="s">
        <v>282</v>
      </c>
      <c r="G169" s="197" t="s">
        <v>148</v>
      </c>
      <c r="H169" s="198">
        <v>285.95499999999998</v>
      </c>
      <c r="I169" s="199"/>
      <c r="J169" s="200">
        <f>ROUND(I169*H169,2)</f>
        <v>0</v>
      </c>
      <c r="K169" s="196" t="s">
        <v>19</v>
      </c>
      <c r="L169" s="41"/>
      <c r="M169" s="201" t="s">
        <v>19</v>
      </c>
      <c r="N169" s="202" t="s">
        <v>44</v>
      </c>
      <c r="O169" s="77"/>
      <c r="P169" s="203">
        <f>O169*H169</f>
        <v>0</v>
      </c>
      <c r="Q169" s="203">
        <v>0</v>
      </c>
      <c r="R169" s="203">
        <f>Q169*H169</f>
        <v>0</v>
      </c>
      <c r="S169" s="203">
        <v>0.00594</v>
      </c>
      <c r="T169" s="204">
        <f>S169*H169</f>
        <v>1.6985726999999999</v>
      </c>
      <c r="AR169" s="15" t="s">
        <v>165</v>
      </c>
      <c r="AT169" s="15" t="s">
        <v>119</v>
      </c>
      <c r="AU169" s="15" t="s">
        <v>81</v>
      </c>
      <c r="AY169" s="15" t="s">
        <v>118</v>
      </c>
      <c r="BE169" s="205">
        <f>IF(N169="základní",J169,0)</f>
        <v>0</v>
      </c>
      <c r="BF169" s="205">
        <f>IF(N169="snížená",J169,0)</f>
        <v>0</v>
      </c>
      <c r="BG169" s="205">
        <f>IF(N169="zákl. přenesená",J169,0)</f>
        <v>0</v>
      </c>
      <c r="BH169" s="205">
        <f>IF(N169="sníž. přenesená",J169,0)</f>
        <v>0</v>
      </c>
      <c r="BI169" s="205">
        <f>IF(N169="nulová",J169,0)</f>
        <v>0</v>
      </c>
      <c r="BJ169" s="15" t="s">
        <v>81</v>
      </c>
      <c r="BK169" s="205">
        <f>ROUND(I169*H169,2)</f>
        <v>0</v>
      </c>
      <c r="BL169" s="15" t="s">
        <v>165</v>
      </c>
      <c r="BM169" s="15" t="s">
        <v>283</v>
      </c>
    </row>
    <row r="170" s="1" customFormat="1" ht="33.75" customHeight="1">
      <c r="B170" s="36"/>
      <c r="C170" s="194" t="s">
        <v>284</v>
      </c>
      <c r="D170" s="194" t="s">
        <v>119</v>
      </c>
      <c r="E170" s="195" t="s">
        <v>285</v>
      </c>
      <c r="F170" s="196" t="s">
        <v>286</v>
      </c>
      <c r="G170" s="197" t="s">
        <v>144</v>
      </c>
      <c r="H170" s="198">
        <v>52.799999999999997</v>
      </c>
      <c r="I170" s="199"/>
      <c r="J170" s="200">
        <f>ROUND(I170*H170,2)</f>
        <v>0</v>
      </c>
      <c r="K170" s="196" t="s">
        <v>19</v>
      </c>
      <c r="L170" s="41"/>
      <c r="M170" s="201" t="s">
        <v>19</v>
      </c>
      <c r="N170" s="202" t="s">
        <v>44</v>
      </c>
      <c r="O170" s="77"/>
      <c r="P170" s="203">
        <f>O170*H170</f>
        <v>0</v>
      </c>
      <c r="Q170" s="203">
        <v>0.0023999999999999998</v>
      </c>
      <c r="R170" s="203">
        <f>Q170*H170</f>
        <v>0.12671999999999997</v>
      </c>
      <c r="S170" s="203">
        <v>0</v>
      </c>
      <c r="T170" s="204">
        <f>S170*H170</f>
        <v>0</v>
      </c>
      <c r="AR170" s="15" t="s">
        <v>165</v>
      </c>
      <c r="AT170" s="15" t="s">
        <v>119</v>
      </c>
      <c r="AU170" s="15" t="s">
        <v>81</v>
      </c>
      <c r="AY170" s="15" t="s">
        <v>118</v>
      </c>
      <c r="BE170" s="205">
        <f>IF(N170="základní",J170,0)</f>
        <v>0</v>
      </c>
      <c r="BF170" s="205">
        <f>IF(N170="snížená",J170,0)</f>
        <v>0</v>
      </c>
      <c r="BG170" s="205">
        <f>IF(N170="zákl. přenesená",J170,0)</f>
        <v>0</v>
      </c>
      <c r="BH170" s="205">
        <f>IF(N170="sníž. přenesená",J170,0)</f>
        <v>0</v>
      </c>
      <c r="BI170" s="205">
        <f>IF(N170="nulová",J170,0)</f>
        <v>0</v>
      </c>
      <c r="BJ170" s="15" t="s">
        <v>81</v>
      </c>
      <c r="BK170" s="205">
        <f>ROUND(I170*H170,2)</f>
        <v>0</v>
      </c>
      <c r="BL170" s="15" t="s">
        <v>165</v>
      </c>
      <c r="BM170" s="15" t="s">
        <v>287</v>
      </c>
    </row>
    <row r="171" s="11" customFormat="1">
      <c r="B171" s="217"/>
      <c r="C171" s="218"/>
      <c r="D171" s="208" t="s">
        <v>124</v>
      </c>
      <c r="E171" s="219" t="s">
        <v>19</v>
      </c>
      <c r="F171" s="220" t="s">
        <v>288</v>
      </c>
      <c r="G171" s="218"/>
      <c r="H171" s="221">
        <v>22</v>
      </c>
      <c r="I171" s="222"/>
      <c r="J171" s="218"/>
      <c r="K171" s="218"/>
      <c r="L171" s="223"/>
      <c r="M171" s="224"/>
      <c r="N171" s="225"/>
      <c r="O171" s="225"/>
      <c r="P171" s="225"/>
      <c r="Q171" s="225"/>
      <c r="R171" s="225"/>
      <c r="S171" s="225"/>
      <c r="T171" s="226"/>
      <c r="AT171" s="227" t="s">
        <v>124</v>
      </c>
      <c r="AU171" s="227" t="s">
        <v>81</v>
      </c>
      <c r="AV171" s="11" t="s">
        <v>83</v>
      </c>
      <c r="AW171" s="11" t="s">
        <v>35</v>
      </c>
      <c r="AX171" s="11" t="s">
        <v>73</v>
      </c>
      <c r="AY171" s="227" t="s">
        <v>118</v>
      </c>
    </row>
    <row r="172" s="11" customFormat="1">
      <c r="B172" s="217"/>
      <c r="C172" s="218"/>
      <c r="D172" s="208" t="s">
        <v>124</v>
      </c>
      <c r="E172" s="219" t="s">
        <v>19</v>
      </c>
      <c r="F172" s="220" t="s">
        <v>289</v>
      </c>
      <c r="G172" s="218"/>
      <c r="H172" s="221">
        <v>30.800000000000001</v>
      </c>
      <c r="I172" s="222"/>
      <c r="J172" s="218"/>
      <c r="K172" s="218"/>
      <c r="L172" s="223"/>
      <c r="M172" s="224"/>
      <c r="N172" s="225"/>
      <c r="O172" s="225"/>
      <c r="P172" s="225"/>
      <c r="Q172" s="225"/>
      <c r="R172" s="225"/>
      <c r="S172" s="225"/>
      <c r="T172" s="226"/>
      <c r="AT172" s="227" t="s">
        <v>124</v>
      </c>
      <c r="AU172" s="227" t="s">
        <v>81</v>
      </c>
      <c r="AV172" s="11" t="s">
        <v>83</v>
      </c>
      <c r="AW172" s="11" t="s">
        <v>35</v>
      </c>
      <c r="AX172" s="11" t="s">
        <v>73</v>
      </c>
      <c r="AY172" s="227" t="s">
        <v>118</v>
      </c>
    </row>
    <row r="173" s="10" customFormat="1">
      <c r="B173" s="206"/>
      <c r="C173" s="207"/>
      <c r="D173" s="208" t="s">
        <v>124</v>
      </c>
      <c r="E173" s="209" t="s">
        <v>19</v>
      </c>
      <c r="F173" s="210" t="s">
        <v>290</v>
      </c>
      <c r="G173" s="207"/>
      <c r="H173" s="209" t="s">
        <v>19</v>
      </c>
      <c r="I173" s="211"/>
      <c r="J173" s="207"/>
      <c r="K173" s="207"/>
      <c r="L173" s="212"/>
      <c r="M173" s="213"/>
      <c r="N173" s="214"/>
      <c r="O173" s="214"/>
      <c r="P173" s="214"/>
      <c r="Q173" s="214"/>
      <c r="R173" s="214"/>
      <c r="S173" s="214"/>
      <c r="T173" s="215"/>
      <c r="AT173" s="216" t="s">
        <v>124</v>
      </c>
      <c r="AU173" s="216" t="s">
        <v>81</v>
      </c>
      <c r="AV173" s="10" t="s">
        <v>81</v>
      </c>
      <c r="AW173" s="10" t="s">
        <v>35</v>
      </c>
      <c r="AX173" s="10" t="s">
        <v>73</v>
      </c>
      <c r="AY173" s="216" t="s">
        <v>118</v>
      </c>
    </row>
    <row r="174" s="12" customFormat="1">
      <c r="B174" s="228"/>
      <c r="C174" s="229"/>
      <c r="D174" s="208" t="s">
        <v>124</v>
      </c>
      <c r="E174" s="230" t="s">
        <v>19</v>
      </c>
      <c r="F174" s="231" t="s">
        <v>132</v>
      </c>
      <c r="G174" s="229"/>
      <c r="H174" s="232">
        <v>52.799999999999997</v>
      </c>
      <c r="I174" s="233"/>
      <c r="J174" s="229"/>
      <c r="K174" s="229"/>
      <c r="L174" s="234"/>
      <c r="M174" s="235"/>
      <c r="N174" s="236"/>
      <c r="O174" s="236"/>
      <c r="P174" s="236"/>
      <c r="Q174" s="236"/>
      <c r="R174" s="236"/>
      <c r="S174" s="236"/>
      <c r="T174" s="237"/>
      <c r="AT174" s="238" t="s">
        <v>124</v>
      </c>
      <c r="AU174" s="238" t="s">
        <v>81</v>
      </c>
      <c r="AV174" s="12" t="s">
        <v>123</v>
      </c>
      <c r="AW174" s="12" t="s">
        <v>35</v>
      </c>
      <c r="AX174" s="12" t="s">
        <v>81</v>
      </c>
      <c r="AY174" s="238" t="s">
        <v>118</v>
      </c>
    </row>
    <row r="175" s="1" customFormat="1" ht="45" customHeight="1">
      <c r="B175" s="36"/>
      <c r="C175" s="194" t="s">
        <v>211</v>
      </c>
      <c r="D175" s="194" t="s">
        <v>119</v>
      </c>
      <c r="E175" s="195" t="s">
        <v>291</v>
      </c>
      <c r="F175" s="196" t="s">
        <v>292</v>
      </c>
      <c r="G175" s="197" t="s">
        <v>135</v>
      </c>
      <c r="H175" s="198">
        <v>2</v>
      </c>
      <c r="I175" s="199"/>
      <c r="J175" s="200">
        <f>ROUND(I175*H175,2)</f>
        <v>0</v>
      </c>
      <c r="K175" s="196" t="s">
        <v>19</v>
      </c>
      <c r="L175" s="41"/>
      <c r="M175" s="201" t="s">
        <v>19</v>
      </c>
      <c r="N175" s="202" t="s">
        <v>44</v>
      </c>
      <c r="O175" s="77"/>
      <c r="P175" s="203">
        <f>O175*H175</f>
        <v>0</v>
      </c>
      <c r="Q175" s="203">
        <v>0.0035980000000000001</v>
      </c>
      <c r="R175" s="203">
        <f>Q175*H175</f>
        <v>0.0071960000000000001</v>
      </c>
      <c r="S175" s="203">
        <v>0</v>
      </c>
      <c r="T175" s="204">
        <f>S175*H175</f>
        <v>0</v>
      </c>
      <c r="AR175" s="15" t="s">
        <v>165</v>
      </c>
      <c r="AT175" s="15" t="s">
        <v>119</v>
      </c>
      <c r="AU175" s="15" t="s">
        <v>81</v>
      </c>
      <c r="AY175" s="15" t="s">
        <v>118</v>
      </c>
      <c r="BE175" s="205">
        <f>IF(N175="základní",J175,0)</f>
        <v>0</v>
      </c>
      <c r="BF175" s="205">
        <f>IF(N175="snížená",J175,0)</f>
        <v>0</v>
      </c>
      <c r="BG175" s="205">
        <f>IF(N175="zákl. přenesená",J175,0)</f>
        <v>0</v>
      </c>
      <c r="BH175" s="205">
        <f>IF(N175="sníž. přenesená",J175,0)</f>
        <v>0</v>
      </c>
      <c r="BI175" s="205">
        <f>IF(N175="nulová",J175,0)</f>
        <v>0</v>
      </c>
      <c r="BJ175" s="15" t="s">
        <v>81</v>
      </c>
      <c r="BK175" s="205">
        <f>ROUND(I175*H175,2)</f>
        <v>0</v>
      </c>
      <c r="BL175" s="15" t="s">
        <v>165</v>
      </c>
      <c r="BM175" s="15" t="s">
        <v>293</v>
      </c>
    </row>
    <row r="176" s="1" customFormat="1" ht="45" customHeight="1">
      <c r="B176" s="36"/>
      <c r="C176" s="194" t="s">
        <v>294</v>
      </c>
      <c r="D176" s="194" t="s">
        <v>119</v>
      </c>
      <c r="E176" s="195" t="s">
        <v>295</v>
      </c>
      <c r="F176" s="196" t="s">
        <v>296</v>
      </c>
      <c r="G176" s="197" t="s">
        <v>144</v>
      </c>
      <c r="H176" s="198">
        <v>86.430000000000007</v>
      </c>
      <c r="I176" s="199"/>
      <c r="J176" s="200">
        <f>ROUND(I176*H176,2)</f>
        <v>0</v>
      </c>
      <c r="K176" s="196" t="s">
        <v>19</v>
      </c>
      <c r="L176" s="41"/>
      <c r="M176" s="201" t="s">
        <v>19</v>
      </c>
      <c r="N176" s="202" t="s">
        <v>44</v>
      </c>
      <c r="O176" s="77"/>
      <c r="P176" s="203">
        <f>O176*H176</f>
        <v>0</v>
      </c>
      <c r="Q176" s="203">
        <v>0</v>
      </c>
      <c r="R176" s="203">
        <f>Q176*H176</f>
        <v>0</v>
      </c>
      <c r="S176" s="203">
        <v>0.0025999999999999999</v>
      </c>
      <c r="T176" s="204">
        <f>S176*H176</f>
        <v>0.224718</v>
      </c>
      <c r="AR176" s="15" t="s">
        <v>165</v>
      </c>
      <c r="AT176" s="15" t="s">
        <v>119</v>
      </c>
      <c r="AU176" s="15" t="s">
        <v>81</v>
      </c>
      <c r="AY176" s="15" t="s">
        <v>118</v>
      </c>
      <c r="BE176" s="205">
        <f>IF(N176="základní",J176,0)</f>
        <v>0</v>
      </c>
      <c r="BF176" s="205">
        <f>IF(N176="snížená",J176,0)</f>
        <v>0</v>
      </c>
      <c r="BG176" s="205">
        <f>IF(N176="zákl. přenesená",J176,0)</f>
        <v>0</v>
      </c>
      <c r="BH176" s="205">
        <f>IF(N176="sníž. přenesená",J176,0)</f>
        <v>0</v>
      </c>
      <c r="BI176" s="205">
        <f>IF(N176="nulová",J176,0)</f>
        <v>0</v>
      </c>
      <c r="BJ176" s="15" t="s">
        <v>81</v>
      </c>
      <c r="BK176" s="205">
        <f>ROUND(I176*H176,2)</f>
        <v>0</v>
      </c>
      <c r="BL176" s="15" t="s">
        <v>165</v>
      </c>
      <c r="BM176" s="15" t="s">
        <v>297</v>
      </c>
    </row>
    <row r="177" s="11" customFormat="1">
      <c r="B177" s="217"/>
      <c r="C177" s="218"/>
      <c r="D177" s="208" t="s">
        <v>124</v>
      </c>
      <c r="E177" s="219" t="s">
        <v>19</v>
      </c>
      <c r="F177" s="220" t="s">
        <v>298</v>
      </c>
      <c r="G177" s="218"/>
      <c r="H177" s="221">
        <v>71.25</v>
      </c>
      <c r="I177" s="222"/>
      <c r="J177" s="218"/>
      <c r="K177" s="218"/>
      <c r="L177" s="223"/>
      <c r="M177" s="224"/>
      <c r="N177" s="225"/>
      <c r="O177" s="225"/>
      <c r="P177" s="225"/>
      <c r="Q177" s="225"/>
      <c r="R177" s="225"/>
      <c r="S177" s="225"/>
      <c r="T177" s="226"/>
      <c r="AT177" s="227" t="s">
        <v>124</v>
      </c>
      <c r="AU177" s="227" t="s">
        <v>81</v>
      </c>
      <c r="AV177" s="11" t="s">
        <v>83</v>
      </c>
      <c r="AW177" s="11" t="s">
        <v>35</v>
      </c>
      <c r="AX177" s="11" t="s">
        <v>73</v>
      </c>
      <c r="AY177" s="227" t="s">
        <v>118</v>
      </c>
    </row>
    <row r="178" s="11" customFormat="1">
      <c r="B178" s="217"/>
      <c r="C178" s="218"/>
      <c r="D178" s="208" t="s">
        <v>124</v>
      </c>
      <c r="E178" s="219" t="s">
        <v>19</v>
      </c>
      <c r="F178" s="220" t="s">
        <v>299</v>
      </c>
      <c r="G178" s="218"/>
      <c r="H178" s="221">
        <v>15.18</v>
      </c>
      <c r="I178" s="222"/>
      <c r="J178" s="218"/>
      <c r="K178" s="218"/>
      <c r="L178" s="223"/>
      <c r="M178" s="224"/>
      <c r="N178" s="225"/>
      <c r="O178" s="225"/>
      <c r="P178" s="225"/>
      <c r="Q178" s="225"/>
      <c r="R178" s="225"/>
      <c r="S178" s="225"/>
      <c r="T178" s="226"/>
      <c r="AT178" s="227" t="s">
        <v>124</v>
      </c>
      <c r="AU178" s="227" t="s">
        <v>81</v>
      </c>
      <c r="AV178" s="11" t="s">
        <v>83</v>
      </c>
      <c r="AW178" s="11" t="s">
        <v>35</v>
      </c>
      <c r="AX178" s="11" t="s">
        <v>73</v>
      </c>
      <c r="AY178" s="227" t="s">
        <v>118</v>
      </c>
    </row>
    <row r="179" s="12" customFormat="1">
      <c r="B179" s="228"/>
      <c r="C179" s="229"/>
      <c r="D179" s="208" t="s">
        <v>124</v>
      </c>
      <c r="E179" s="230" t="s">
        <v>19</v>
      </c>
      <c r="F179" s="231" t="s">
        <v>132</v>
      </c>
      <c r="G179" s="229"/>
      <c r="H179" s="232">
        <v>86.430000000000007</v>
      </c>
      <c r="I179" s="233"/>
      <c r="J179" s="229"/>
      <c r="K179" s="229"/>
      <c r="L179" s="234"/>
      <c r="M179" s="235"/>
      <c r="N179" s="236"/>
      <c r="O179" s="236"/>
      <c r="P179" s="236"/>
      <c r="Q179" s="236"/>
      <c r="R179" s="236"/>
      <c r="S179" s="236"/>
      <c r="T179" s="237"/>
      <c r="AT179" s="238" t="s">
        <v>124</v>
      </c>
      <c r="AU179" s="238" t="s">
        <v>81</v>
      </c>
      <c r="AV179" s="12" t="s">
        <v>123</v>
      </c>
      <c r="AW179" s="12" t="s">
        <v>35</v>
      </c>
      <c r="AX179" s="12" t="s">
        <v>81</v>
      </c>
      <c r="AY179" s="238" t="s">
        <v>118</v>
      </c>
    </row>
    <row r="180" s="1" customFormat="1" ht="33.75" customHeight="1">
      <c r="B180" s="36"/>
      <c r="C180" s="194" t="s">
        <v>214</v>
      </c>
      <c r="D180" s="194" t="s">
        <v>119</v>
      </c>
      <c r="E180" s="195" t="s">
        <v>300</v>
      </c>
      <c r="F180" s="196" t="s">
        <v>301</v>
      </c>
      <c r="G180" s="197" t="s">
        <v>144</v>
      </c>
      <c r="H180" s="198">
        <v>25.300000000000001</v>
      </c>
      <c r="I180" s="199"/>
      <c r="J180" s="200">
        <f>ROUND(I180*H180,2)</f>
        <v>0</v>
      </c>
      <c r="K180" s="196" t="s">
        <v>19</v>
      </c>
      <c r="L180" s="41"/>
      <c r="M180" s="201" t="s">
        <v>19</v>
      </c>
      <c r="N180" s="202" t="s">
        <v>44</v>
      </c>
      <c r="O180" s="77"/>
      <c r="P180" s="203">
        <f>O180*H180</f>
        <v>0</v>
      </c>
      <c r="Q180" s="203">
        <v>0</v>
      </c>
      <c r="R180" s="203">
        <f>Q180*H180</f>
        <v>0</v>
      </c>
      <c r="S180" s="203">
        <v>0.0039399999999999999</v>
      </c>
      <c r="T180" s="204">
        <f>S180*H180</f>
        <v>0.099682000000000007</v>
      </c>
      <c r="AR180" s="15" t="s">
        <v>165</v>
      </c>
      <c r="AT180" s="15" t="s">
        <v>119</v>
      </c>
      <c r="AU180" s="15" t="s">
        <v>81</v>
      </c>
      <c r="AY180" s="15" t="s">
        <v>118</v>
      </c>
      <c r="BE180" s="205">
        <f>IF(N180="základní",J180,0)</f>
        <v>0</v>
      </c>
      <c r="BF180" s="205">
        <f>IF(N180="snížená",J180,0)</f>
        <v>0</v>
      </c>
      <c r="BG180" s="205">
        <f>IF(N180="zákl. přenesená",J180,0)</f>
        <v>0</v>
      </c>
      <c r="BH180" s="205">
        <f>IF(N180="sníž. přenesená",J180,0)</f>
        <v>0</v>
      </c>
      <c r="BI180" s="205">
        <f>IF(N180="nulová",J180,0)</f>
        <v>0</v>
      </c>
      <c r="BJ180" s="15" t="s">
        <v>81</v>
      </c>
      <c r="BK180" s="205">
        <f>ROUND(I180*H180,2)</f>
        <v>0</v>
      </c>
      <c r="BL180" s="15" t="s">
        <v>165</v>
      </c>
      <c r="BM180" s="15" t="s">
        <v>302</v>
      </c>
    </row>
    <row r="181" s="11" customFormat="1">
      <c r="B181" s="217"/>
      <c r="C181" s="218"/>
      <c r="D181" s="208" t="s">
        <v>124</v>
      </c>
      <c r="E181" s="219" t="s">
        <v>19</v>
      </c>
      <c r="F181" s="220" t="s">
        <v>303</v>
      </c>
      <c r="G181" s="218"/>
      <c r="H181" s="221">
        <v>7.7000000000000002</v>
      </c>
      <c r="I181" s="222"/>
      <c r="J181" s="218"/>
      <c r="K181" s="218"/>
      <c r="L181" s="223"/>
      <c r="M181" s="224"/>
      <c r="N181" s="225"/>
      <c r="O181" s="225"/>
      <c r="P181" s="225"/>
      <c r="Q181" s="225"/>
      <c r="R181" s="225"/>
      <c r="S181" s="225"/>
      <c r="T181" s="226"/>
      <c r="AT181" s="227" t="s">
        <v>124</v>
      </c>
      <c r="AU181" s="227" t="s">
        <v>81</v>
      </c>
      <c r="AV181" s="11" t="s">
        <v>83</v>
      </c>
      <c r="AW181" s="11" t="s">
        <v>35</v>
      </c>
      <c r="AX181" s="11" t="s">
        <v>73</v>
      </c>
      <c r="AY181" s="227" t="s">
        <v>118</v>
      </c>
    </row>
    <row r="182" s="11" customFormat="1">
      <c r="B182" s="217"/>
      <c r="C182" s="218"/>
      <c r="D182" s="208" t="s">
        <v>124</v>
      </c>
      <c r="E182" s="219" t="s">
        <v>19</v>
      </c>
      <c r="F182" s="220" t="s">
        <v>304</v>
      </c>
      <c r="G182" s="218"/>
      <c r="H182" s="221">
        <v>17.600000000000001</v>
      </c>
      <c r="I182" s="222"/>
      <c r="J182" s="218"/>
      <c r="K182" s="218"/>
      <c r="L182" s="223"/>
      <c r="M182" s="224"/>
      <c r="N182" s="225"/>
      <c r="O182" s="225"/>
      <c r="P182" s="225"/>
      <c r="Q182" s="225"/>
      <c r="R182" s="225"/>
      <c r="S182" s="225"/>
      <c r="T182" s="226"/>
      <c r="AT182" s="227" t="s">
        <v>124</v>
      </c>
      <c r="AU182" s="227" t="s">
        <v>81</v>
      </c>
      <c r="AV182" s="11" t="s">
        <v>83</v>
      </c>
      <c r="AW182" s="11" t="s">
        <v>35</v>
      </c>
      <c r="AX182" s="11" t="s">
        <v>73</v>
      </c>
      <c r="AY182" s="227" t="s">
        <v>118</v>
      </c>
    </row>
    <row r="183" s="12" customFormat="1">
      <c r="B183" s="228"/>
      <c r="C183" s="229"/>
      <c r="D183" s="208" t="s">
        <v>124</v>
      </c>
      <c r="E183" s="230" t="s">
        <v>19</v>
      </c>
      <c r="F183" s="231" t="s">
        <v>132</v>
      </c>
      <c r="G183" s="229"/>
      <c r="H183" s="232">
        <v>25.300000000000001</v>
      </c>
      <c r="I183" s="233"/>
      <c r="J183" s="229"/>
      <c r="K183" s="229"/>
      <c r="L183" s="234"/>
      <c r="M183" s="235"/>
      <c r="N183" s="236"/>
      <c r="O183" s="236"/>
      <c r="P183" s="236"/>
      <c r="Q183" s="236"/>
      <c r="R183" s="236"/>
      <c r="S183" s="236"/>
      <c r="T183" s="237"/>
      <c r="AT183" s="238" t="s">
        <v>124</v>
      </c>
      <c r="AU183" s="238" t="s">
        <v>81</v>
      </c>
      <c r="AV183" s="12" t="s">
        <v>123</v>
      </c>
      <c r="AW183" s="12" t="s">
        <v>35</v>
      </c>
      <c r="AX183" s="12" t="s">
        <v>81</v>
      </c>
      <c r="AY183" s="238" t="s">
        <v>118</v>
      </c>
    </row>
    <row r="184" s="1" customFormat="1" ht="45" customHeight="1">
      <c r="B184" s="36"/>
      <c r="C184" s="194" t="s">
        <v>305</v>
      </c>
      <c r="D184" s="194" t="s">
        <v>119</v>
      </c>
      <c r="E184" s="195" t="s">
        <v>306</v>
      </c>
      <c r="F184" s="196" t="s">
        <v>307</v>
      </c>
      <c r="G184" s="197" t="s">
        <v>144</v>
      </c>
      <c r="H184" s="198">
        <v>71.25</v>
      </c>
      <c r="I184" s="199"/>
      <c r="J184" s="200">
        <f>ROUND(I184*H184,2)</f>
        <v>0</v>
      </c>
      <c r="K184" s="196" t="s">
        <v>19</v>
      </c>
      <c r="L184" s="41"/>
      <c r="M184" s="201" t="s">
        <v>19</v>
      </c>
      <c r="N184" s="202" t="s">
        <v>44</v>
      </c>
      <c r="O184" s="77"/>
      <c r="P184" s="203">
        <f>O184*H184</f>
        <v>0</v>
      </c>
      <c r="Q184" s="203">
        <v>0.0020915</v>
      </c>
      <c r="R184" s="203">
        <f>Q184*H184</f>
        <v>0.14901937500000001</v>
      </c>
      <c r="S184" s="203">
        <v>0</v>
      </c>
      <c r="T184" s="204">
        <f>S184*H184</f>
        <v>0</v>
      </c>
      <c r="AR184" s="15" t="s">
        <v>165</v>
      </c>
      <c r="AT184" s="15" t="s">
        <v>119</v>
      </c>
      <c r="AU184" s="15" t="s">
        <v>81</v>
      </c>
      <c r="AY184" s="15" t="s">
        <v>118</v>
      </c>
      <c r="BE184" s="205">
        <f>IF(N184="základní",J184,0)</f>
        <v>0</v>
      </c>
      <c r="BF184" s="205">
        <f>IF(N184="snížená",J184,0)</f>
        <v>0</v>
      </c>
      <c r="BG184" s="205">
        <f>IF(N184="zákl. přenesená",J184,0)</f>
        <v>0</v>
      </c>
      <c r="BH184" s="205">
        <f>IF(N184="sníž. přenesená",J184,0)</f>
        <v>0</v>
      </c>
      <c r="BI184" s="205">
        <f>IF(N184="nulová",J184,0)</f>
        <v>0</v>
      </c>
      <c r="BJ184" s="15" t="s">
        <v>81</v>
      </c>
      <c r="BK184" s="205">
        <f>ROUND(I184*H184,2)</f>
        <v>0</v>
      </c>
      <c r="BL184" s="15" t="s">
        <v>165</v>
      </c>
      <c r="BM184" s="15" t="s">
        <v>308</v>
      </c>
    </row>
    <row r="185" s="1" customFormat="1" ht="56.25" customHeight="1">
      <c r="B185" s="36"/>
      <c r="C185" s="194" t="s">
        <v>217</v>
      </c>
      <c r="D185" s="194" t="s">
        <v>119</v>
      </c>
      <c r="E185" s="195" t="s">
        <v>309</v>
      </c>
      <c r="F185" s="196" t="s">
        <v>310</v>
      </c>
      <c r="G185" s="197" t="s">
        <v>135</v>
      </c>
      <c r="H185" s="198">
        <v>2</v>
      </c>
      <c r="I185" s="199"/>
      <c r="J185" s="200">
        <f>ROUND(I185*H185,2)</f>
        <v>0</v>
      </c>
      <c r="K185" s="196" t="s">
        <v>19</v>
      </c>
      <c r="L185" s="41"/>
      <c r="M185" s="201" t="s">
        <v>19</v>
      </c>
      <c r="N185" s="202" t="s">
        <v>44</v>
      </c>
      <c r="O185" s="77"/>
      <c r="P185" s="203">
        <f>O185*H185</f>
        <v>0</v>
      </c>
      <c r="Q185" s="203">
        <v>0.00025000000000000001</v>
      </c>
      <c r="R185" s="203">
        <f>Q185*H185</f>
        <v>0.00050000000000000001</v>
      </c>
      <c r="S185" s="203">
        <v>0</v>
      </c>
      <c r="T185" s="204">
        <f>S185*H185</f>
        <v>0</v>
      </c>
      <c r="AR185" s="15" t="s">
        <v>165</v>
      </c>
      <c r="AT185" s="15" t="s">
        <v>119</v>
      </c>
      <c r="AU185" s="15" t="s">
        <v>81</v>
      </c>
      <c r="AY185" s="15" t="s">
        <v>118</v>
      </c>
      <c r="BE185" s="205">
        <f>IF(N185="základní",J185,0)</f>
        <v>0</v>
      </c>
      <c r="BF185" s="205">
        <f>IF(N185="snížená",J185,0)</f>
        <v>0</v>
      </c>
      <c r="BG185" s="205">
        <f>IF(N185="zákl. přenesená",J185,0)</f>
        <v>0</v>
      </c>
      <c r="BH185" s="205">
        <f>IF(N185="sníž. přenesená",J185,0)</f>
        <v>0</v>
      </c>
      <c r="BI185" s="205">
        <f>IF(N185="nulová",J185,0)</f>
        <v>0</v>
      </c>
      <c r="BJ185" s="15" t="s">
        <v>81</v>
      </c>
      <c r="BK185" s="205">
        <f>ROUND(I185*H185,2)</f>
        <v>0</v>
      </c>
      <c r="BL185" s="15" t="s">
        <v>165</v>
      </c>
      <c r="BM185" s="15" t="s">
        <v>311</v>
      </c>
    </row>
    <row r="186" s="1" customFormat="1" ht="45" customHeight="1">
      <c r="B186" s="36"/>
      <c r="C186" s="194" t="s">
        <v>312</v>
      </c>
      <c r="D186" s="194" t="s">
        <v>119</v>
      </c>
      <c r="E186" s="195" t="s">
        <v>313</v>
      </c>
      <c r="F186" s="196" t="s">
        <v>314</v>
      </c>
      <c r="G186" s="197" t="s">
        <v>144</v>
      </c>
      <c r="H186" s="198">
        <v>17.600000000000001</v>
      </c>
      <c r="I186" s="199"/>
      <c r="J186" s="200">
        <f>ROUND(I186*H186,2)</f>
        <v>0</v>
      </c>
      <c r="K186" s="196" t="s">
        <v>19</v>
      </c>
      <c r="L186" s="41"/>
      <c r="M186" s="201" t="s">
        <v>19</v>
      </c>
      <c r="N186" s="202" t="s">
        <v>44</v>
      </c>
      <c r="O186" s="77"/>
      <c r="P186" s="203">
        <f>O186*H186</f>
        <v>0</v>
      </c>
      <c r="Q186" s="203">
        <v>0.002856</v>
      </c>
      <c r="R186" s="203">
        <f>Q186*H186</f>
        <v>0.050265600000000007</v>
      </c>
      <c r="S186" s="203">
        <v>0</v>
      </c>
      <c r="T186" s="204">
        <f>S186*H186</f>
        <v>0</v>
      </c>
      <c r="AR186" s="15" t="s">
        <v>165</v>
      </c>
      <c r="AT186" s="15" t="s">
        <v>119</v>
      </c>
      <c r="AU186" s="15" t="s">
        <v>81</v>
      </c>
      <c r="AY186" s="15" t="s">
        <v>118</v>
      </c>
      <c r="BE186" s="205">
        <f>IF(N186="základní",J186,0)</f>
        <v>0</v>
      </c>
      <c r="BF186" s="205">
        <f>IF(N186="snížená",J186,0)</f>
        <v>0</v>
      </c>
      <c r="BG186" s="205">
        <f>IF(N186="zákl. přenesená",J186,0)</f>
        <v>0</v>
      </c>
      <c r="BH186" s="205">
        <f>IF(N186="sníž. přenesená",J186,0)</f>
        <v>0</v>
      </c>
      <c r="BI186" s="205">
        <f>IF(N186="nulová",J186,0)</f>
        <v>0</v>
      </c>
      <c r="BJ186" s="15" t="s">
        <v>81</v>
      </c>
      <c r="BK186" s="205">
        <f>ROUND(I186*H186,2)</f>
        <v>0</v>
      </c>
      <c r="BL186" s="15" t="s">
        <v>165</v>
      </c>
      <c r="BM186" s="15" t="s">
        <v>315</v>
      </c>
    </row>
    <row r="187" s="1" customFormat="1" ht="45" customHeight="1">
      <c r="B187" s="36"/>
      <c r="C187" s="194" t="s">
        <v>221</v>
      </c>
      <c r="D187" s="194" t="s">
        <v>119</v>
      </c>
      <c r="E187" s="195" t="s">
        <v>316</v>
      </c>
      <c r="F187" s="196" t="s">
        <v>317</v>
      </c>
      <c r="G187" s="197" t="s">
        <v>144</v>
      </c>
      <c r="H187" s="198">
        <v>86.329999999999998</v>
      </c>
      <c r="I187" s="199"/>
      <c r="J187" s="200">
        <f>ROUND(I187*H187,2)</f>
        <v>0</v>
      </c>
      <c r="K187" s="196" t="s">
        <v>19</v>
      </c>
      <c r="L187" s="41"/>
      <c r="M187" s="201" t="s">
        <v>19</v>
      </c>
      <c r="N187" s="202" t="s">
        <v>44</v>
      </c>
      <c r="O187" s="77"/>
      <c r="P187" s="203">
        <f>O187*H187</f>
        <v>0</v>
      </c>
      <c r="Q187" s="203">
        <v>0.0018418</v>
      </c>
      <c r="R187" s="203">
        <f>Q187*H187</f>
        <v>0.159002594</v>
      </c>
      <c r="S187" s="203">
        <v>0</v>
      </c>
      <c r="T187" s="204">
        <f>S187*H187</f>
        <v>0</v>
      </c>
      <c r="AR187" s="15" t="s">
        <v>165</v>
      </c>
      <c r="AT187" s="15" t="s">
        <v>119</v>
      </c>
      <c r="AU187" s="15" t="s">
        <v>81</v>
      </c>
      <c r="AY187" s="15" t="s">
        <v>118</v>
      </c>
      <c r="BE187" s="205">
        <f>IF(N187="základní",J187,0)</f>
        <v>0</v>
      </c>
      <c r="BF187" s="205">
        <f>IF(N187="snížená",J187,0)</f>
        <v>0</v>
      </c>
      <c r="BG187" s="205">
        <f>IF(N187="zákl. přenesená",J187,0)</f>
        <v>0</v>
      </c>
      <c r="BH187" s="205">
        <f>IF(N187="sníž. přenesená",J187,0)</f>
        <v>0</v>
      </c>
      <c r="BI187" s="205">
        <f>IF(N187="nulová",J187,0)</f>
        <v>0</v>
      </c>
      <c r="BJ187" s="15" t="s">
        <v>81</v>
      </c>
      <c r="BK187" s="205">
        <f>ROUND(I187*H187,2)</f>
        <v>0</v>
      </c>
      <c r="BL187" s="15" t="s">
        <v>165</v>
      </c>
      <c r="BM187" s="15" t="s">
        <v>318</v>
      </c>
    </row>
    <row r="188" s="1" customFormat="1" ht="16.5" customHeight="1">
      <c r="B188" s="36"/>
      <c r="C188" s="194" t="s">
        <v>319</v>
      </c>
      <c r="D188" s="194" t="s">
        <v>119</v>
      </c>
      <c r="E188" s="195" t="s">
        <v>320</v>
      </c>
      <c r="F188" s="196" t="s">
        <v>321</v>
      </c>
      <c r="G188" s="197" t="s">
        <v>144</v>
      </c>
      <c r="H188" s="198">
        <v>86.430000000000007</v>
      </c>
      <c r="I188" s="199"/>
      <c r="J188" s="200">
        <f>ROUND(I188*H188,2)</f>
        <v>0</v>
      </c>
      <c r="K188" s="196" t="s">
        <v>19</v>
      </c>
      <c r="L188" s="41"/>
      <c r="M188" s="201" t="s">
        <v>19</v>
      </c>
      <c r="N188" s="202" t="s">
        <v>44</v>
      </c>
      <c r="O188" s="77"/>
      <c r="P188" s="203">
        <f>O188*H188</f>
        <v>0</v>
      </c>
      <c r="Q188" s="203">
        <v>0</v>
      </c>
      <c r="R188" s="203">
        <f>Q188*H188</f>
        <v>0</v>
      </c>
      <c r="S188" s="203">
        <v>0</v>
      </c>
      <c r="T188" s="204">
        <f>S188*H188</f>
        <v>0</v>
      </c>
      <c r="AR188" s="15" t="s">
        <v>165</v>
      </c>
      <c r="AT188" s="15" t="s">
        <v>119</v>
      </c>
      <c r="AU188" s="15" t="s">
        <v>81</v>
      </c>
      <c r="AY188" s="15" t="s">
        <v>118</v>
      </c>
      <c r="BE188" s="205">
        <f>IF(N188="základní",J188,0)</f>
        <v>0</v>
      </c>
      <c r="BF188" s="205">
        <f>IF(N188="snížená",J188,0)</f>
        <v>0</v>
      </c>
      <c r="BG188" s="205">
        <f>IF(N188="zákl. přenesená",J188,0)</f>
        <v>0</v>
      </c>
      <c r="BH188" s="205">
        <f>IF(N188="sníž. přenesená",J188,0)</f>
        <v>0</v>
      </c>
      <c r="BI188" s="205">
        <f>IF(N188="nulová",J188,0)</f>
        <v>0</v>
      </c>
      <c r="BJ188" s="15" t="s">
        <v>81</v>
      </c>
      <c r="BK188" s="205">
        <f>ROUND(I188*H188,2)</f>
        <v>0</v>
      </c>
      <c r="BL188" s="15" t="s">
        <v>165</v>
      </c>
      <c r="BM188" s="15" t="s">
        <v>322</v>
      </c>
    </row>
    <row r="189" s="1" customFormat="1" ht="16.5" customHeight="1">
      <c r="B189" s="36"/>
      <c r="C189" s="194" t="s">
        <v>227</v>
      </c>
      <c r="D189" s="194" t="s">
        <v>119</v>
      </c>
      <c r="E189" s="195" t="s">
        <v>323</v>
      </c>
      <c r="F189" s="196" t="s">
        <v>324</v>
      </c>
      <c r="G189" s="197" t="s">
        <v>144</v>
      </c>
      <c r="H189" s="198">
        <v>53.350000000000001</v>
      </c>
      <c r="I189" s="199"/>
      <c r="J189" s="200">
        <f>ROUND(I189*H189,2)</f>
        <v>0</v>
      </c>
      <c r="K189" s="196" t="s">
        <v>19</v>
      </c>
      <c r="L189" s="41"/>
      <c r="M189" s="201" t="s">
        <v>19</v>
      </c>
      <c r="N189" s="202" t="s">
        <v>44</v>
      </c>
      <c r="O189" s="77"/>
      <c r="P189" s="203">
        <f>O189*H189</f>
        <v>0</v>
      </c>
      <c r="Q189" s="203">
        <v>0</v>
      </c>
      <c r="R189" s="203">
        <f>Q189*H189</f>
        <v>0</v>
      </c>
      <c r="S189" s="203">
        <v>0</v>
      </c>
      <c r="T189" s="204">
        <f>S189*H189</f>
        <v>0</v>
      </c>
      <c r="AR189" s="15" t="s">
        <v>165</v>
      </c>
      <c r="AT189" s="15" t="s">
        <v>119</v>
      </c>
      <c r="AU189" s="15" t="s">
        <v>81</v>
      </c>
      <c r="AY189" s="15" t="s">
        <v>118</v>
      </c>
      <c r="BE189" s="205">
        <f>IF(N189="základní",J189,0)</f>
        <v>0</v>
      </c>
      <c r="BF189" s="205">
        <f>IF(N189="snížená",J189,0)</f>
        <v>0</v>
      </c>
      <c r="BG189" s="205">
        <f>IF(N189="zákl. přenesená",J189,0)</f>
        <v>0</v>
      </c>
      <c r="BH189" s="205">
        <f>IF(N189="sníž. přenesená",J189,0)</f>
        <v>0</v>
      </c>
      <c r="BI189" s="205">
        <f>IF(N189="nulová",J189,0)</f>
        <v>0</v>
      </c>
      <c r="BJ189" s="15" t="s">
        <v>81</v>
      </c>
      <c r="BK189" s="205">
        <f>ROUND(I189*H189,2)</f>
        <v>0</v>
      </c>
      <c r="BL189" s="15" t="s">
        <v>165</v>
      </c>
      <c r="BM189" s="15" t="s">
        <v>325</v>
      </c>
    </row>
    <row r="190" s="1" customFormat="1" ht="16.5" customHeight="1">
      <c r="B190" s="36"/>
      <c r="C190" s="194" t="s">
        <v>326</v>
      </c>
      <c r="D190" s="194" t="s">
        <v>119</v>
      </c>
      <c r="E190" s="195" t="s">
        <v>327</v>
      </c>
      <c r="F190" s="196" t="s">
        <v>328</v>
      </c>
      <c r="G190" s="197" t="s">
        <v>144</v>
      </c>
      <c r="H190" s="198">
        <v>53.350000000000001</v>
      </c>
      <c r="I190" s="199"/>
      <c r="J190" s="200">
        <f>ROUND(I190*H190,2)</f>
        <v>0</v>
      </c>
      <c r="K190" s="196" t="s">
        <v>19</v>
      </c>
      <c r="L190" s="41"/>
      <c r="M190" s="201" t="s">
        <v>19</v>
      </c>
      <c r="N190" s="202" t="s">
        <v>44</v>
      </c>
      <c r="O190" s="77"/>
      <c r="P190" s="203">
        <f>O190*H190</f>
        <v>0</v>
      </c>
      <c r="Q190" s="203">
        <v>0</v>
      </c>
      <c r="R190" s="203">
        <f>Q190*H190</f>
        <v>0</v>
      </c>
      <c r="S190" s="203">
        <v>0</v>
      </c>
      <c r="T190" s="204">
        <f>S190*H190</f>
        <v>0</v>
      </c>
      <c r="AR190" s="15" t="s">
        <v>165</v>
      </c>
      <c r="AT190" s="15" t="s">
        <v>119</v>
      </c>
      <c r="AU190" s="15" t="s">
        <v>81</v>
      </c>
      <c r="AY190" s="15" t="s">
        <v>118</v>
      </c>
      <c r="BE190" s="205">
        <f>IF(N190="základní",J190,0)</f>
        <v>0</v>
      </c>
      <c r="BF190" s="205">
        <f>IF(N190="snížená",J190,0)</f>
        <v>0</v>
      </c>
      <c r="BG190" s="205">
        <f>IF(N190="zákl. přenesená",J190,0)</f>
        <v>0</v>
      </c>
      <c r="BH190" s="205">
        <f>IF(N190="sníž. přenesená",J190,0)</f>
        <v>0</v>
      </c>
      <c r="BI190" s="205">
        <f>IF(N190="nulová",J190,0)</f>
        <v>0</v>
      </c>
      <c r="BJ190" s="15" t="s">
        <v>81</v>
      </c>
      <c r="BK190" s="205">
        <f>ROUND(I190*H190,2)</f>
        <v>0</v>
      </c>
      <c r="BL190" s="15" t="s">
        <v>165</v>
      </c>
      <c r="BM190" s="15" t="s">
        <v>329</v>
      </c>
    </row>
    <row r="191" s="1" customFormat="1" ht="33.75" customHeight="1">
      <c r="B191" s="36"/>
      <c r="C191" s="194" t="s">
        <v>230</v>
      </c>
      <c r="D191" s="194" t="s">
        <v>119</v>
      </c>
      <c r="E191" s="195" t="s">
        <v>330</v>
      </c>
      <c r="F191" s="196" t="s">
        <v>331</v>
      </c>
      <c r="G191" s="197" t="s">
        <v>148</v>
      </c>
      <c r="H191" s="198">
        <v>4.6079999999999997</v>
      </c>
      <c r="I191" s="199"/>
      <c r="J191" s="200">
        <f>ROUND(I191*H191,2)</f>
        <v>0</v>
      </c>
      <c r="K191" s="196" t="s">
        <v>19</v>
      </c>
      <c r="L191" s="41"/>
      <c r="M191" s="201" t="s">
        <v>19</v>
      </c>
      <c r="N191" s="202" t="s">
        <v>44</v>
      </c>
      <c r="O191" s="77"/>
      <c r="P191" s="203">
        <f>O191*H191</f>
        <v>0</v>
      </c>
      <c r="Q191" s="203">
        <v>0.010818400000000001</v>
      </c>
      <c r="R191" s="203">
        <f>Q191*H191</f>
        <v>0.049851187200000001</v>
      </c>
      <c r="S191" s="203">
        <v>0</v>
      </c>
      <c r="T191" s="204">
        <f>S191*H191</f>
        <v>0</v>
      </c>
      <c r="AR191" s="15" t="s">
        <v>165</v>
      </c>
      <c r="AT191" s="15" t="s">
        <v>119</v>
      </c>
      <c r="AU191" s="15" t="s">
        <v>81</v>
      </c>
      <c r="AY191" s="15" t="s">
        <v>118</v>
      </c>
      <c r="BE191" s="205">
        <f>IF(N191="základní",J191,0)</f>
        <v>0</v>
      </c>
      <c r="BF191" s="205">
        <f>IF(N191="snížená",J191,0)</f>
        <v>0</v>
      </c>
      <c r="BG191" s="205">
        <f>IF(N191="zákl. přenesená",J191,0)</f>
        <v>0</v>
      </c>
      <c r="BH191" s="205">
        <f>IF(N191="sníž. přenesená",J191,0)</f>
        <v>0</v>
      </c>
      <c r="BI191" s="205">
        <f>IF(N191="nulová",J191,0)</f>
        <v>0</v>
      </c>
      <c r="BJ191" s="15" t="s">
        <v>81</v>
      </c>
      <c r="BK191" s="205">
        <f>ROUND(I191*H191,2)</f>
        <v>0</v>
      </c>
      <c r="BL191" s="15" t="s">
        <v>165</v>
      </c>
      <c r="BM191" s="15" t="s">
        <v>332</v>
      </c>
    </row>
    <row r="192" s="1" customFormat="1" ht="33.75" customHeight="1">
      <c r="B192" s="36"/>
      <c r="C192" s="194" t="s">
        <v>333</v>
      </c>
      <c r="D192" s="194" t="s">
        <v>119</v>
      </c>
      <c r="E192" s="195" t="s">
        <v>334</v>
      </c>
      <c r="F192" s="196" t="s">
        <v>335</v>
      </c>
      <c r="G192" s="197" t="s">
        <v>144</v>
      </c>
      <c r="H192" s="198">
        <v>52.369999999999997</v>
      </c>
      <c r="I192" s="199"/>
      <c r="J192" s="200">
        <f>ROUND(I192*H192,2)</f>
        <v>0</v>
      </c>
      <c r="K192" s="196" t="s">
        <v>19</v>
      </c>
      <c r="L192" s="41"/>
      <c r="M192" s="201" t="s">
        <v>19</v>
      </c>
      <c r="N192" s="202" t="s">
        <v>44</v>
      </c>
      <c r="O192" s="77"/>
      <c r="P192" s="203">
        <f>O192*H192</f>
        <v>0</v>
      </c>
      <c r="Q192" s="203">
        <v>0</v>
      </c>
      <c r="R192" s="203">
        <f>Q192*H192</f>
        <v>0</v>
      </c>
      <c r="S192" s="203">
        <v>0.00167</v>
      </c>
      <c r="T192" s="204">
        <f>S192*H192</f>
        <v>0.087457899999999991</v>
      </c>
      <c r="AR192" s="15" t="s">
        <v>165</v>
      </c>
      <c r="AT192" s="15" t="s">
        <v>119</v>
      </c>
      <c r="AU192" s="15" t="s">
        <v>81</v>
      </c>
      <c r="AY192" s="15" t="s">
        <v>118</v>
      </c>
      <c r="BE192" s="205">
        <f>IF(N192="základní",J192,0)</f>
        <v>0</v>
      </c>
      <c r="BF192" s="205">
        <f>IF(N192="snížená",J192,0)</f>
        <v>0</v>
      </c>
      <c r="BG192" s="205">
        <f>IF(N192="zákl. přenesená",J192,0)</f>
        <v>0</v>
      </c>
      <c r="BH192" s="205">
        <f>IF(N192="sníž. přenesená",J192,0)</f>
        <v>0</v>
      </c>
      <c r="BI192" s="205">
        <f>IF(N192="nulová",J192,0)</f>
        <v>0</v>
      </c>
      <c r="BJ192" s="15" t="s">
        <v>81</v>
      </c>
      <c r="BK192" s="205">
        <f>ROUND(I192*H192,2)</f>
        <v>0</v>
      </c>
      <c r="BL192" s="15" t="s">
        <v>165</v>
      </c>
      <c r="BM192" s="15" t="s">
        <v>336</v>
      </c>
    </row>
    <row r="193" s="11" customFormat="1">
      <c r="B193" s="217"/>
      <c r="C193" s="218"/>
      <c r="D193" s="208" t="s">
        <v>124</v>
      </c>
      <c r="E193" s="219" t="s">
        <v>19</v>
      </c>
      <c r="F193" s="220" t="s">
        <v>337</v>
      </c>
      <c r="G193" s="218"/>
      <c r="H193" s="221">
        <v>44.880000000000003</v>
      </c>
      <c r="I193" s="222"/>
      <c r="J193" s="218"/>
      <c r="K193" s="218"/>
      <c r="L193" s="223"/>
      <c r="M193" s="224"/>
      <c r="N193" s="225"/>
      <c r="O193" s="225"/>
      <c r="P193" s="225"/>
      <c r="Q193" s="225"/>
      <c r="R193" s="225"/>
      <c r="S193" s="225"/>
      <c r="T193" s="226"/>
      <c r="AT193" s="227" t="s">
        <v>124</v>
      </c>
      <c r="AU193" s="227" t="s">
        <v>81</v>
      </c>
      <c r="AV193" s="11" t="s">
        <v>83</v>
      </c>
      <c r="AW193" s="11" t="s">
        <v>35</v>
      </c>
      <c r="AX193" s="11" t="s">
        <v>73</v>
      </c>
      <c r="AY193" s="227" t="s">
        <v>118</v>
      </c>
    </row>
    <row r="194" s="11" customFormat="1">
      <c r="B194" s="217"/>
      <c r="C194" s="218"/>
      <c r="D194" s="208" t="s">
        <v>124</v>
      </c>
      <c r="E194" s="219" t="s">
        <v>19</v>
      </c>
      <c r="F194" s="220" t="s">
        <v>338</v>
      </c>
      <c r="G194" s="218"/>
      <c r="H194" s="221">
        <v>5.7300000000000004</v>
      </c>
      <c r="I194" s="222"/>
      <c r="J194" s="218"/>
      <c r="K194" s="218"/>
      <c r="L194" s="223"/>
      <c r="M194" s="224"/>
      <c r="N194" s="225"/>
      <c r="O194" s="225"/>
      <c r="P194" s="225"/>
      <c r="Q194" s="225"/>
      <c r="R194" s="225"/>
      <c r="S194" s="225"/>
      <c r="T194" s="226"/>
      <c r="AT194" s="227" t="s">
        <v>124</v>
      </c>
      <c r="AU194" s="227" t="s">
        <v>81</v>
      </c>
      <c r="AV194" s="11" t="s">
        <v>83</v>
      </c>
      <c r="AW194" s="11" t="s">
        <v>35</v>
      </c>
      <c r="AX194" s="11" t="s">
        <v>73</v>
      </c>
      <c r="AY194" s="227" t="s">
        <v>118</v>
      </c>
    </row>
    <row r="195" s="11" customFormat="1">
      <c r="B195" s="217"/>
      <c r="C195" s="218"/>
      <c r="D195" s="208" t="s">
        <v>124</v>
      </c>
      <c r="E195" s="219" t="s">
        <v>19</v>
      </c>
      <c r="F195" s="220" t="s">
        <v>339</v>
      </c>
      <c r="G195" s="218"/>
      <c r="H195" s="221">
        <v>1.76</v>
      </c>
      <c r="I195" s="222"/>
      <c r="J195" s="218"/>
      <c r="K195" s="218"/>
      <c r="L195" s="223"/>
      <c r="M195" s="224"/>
      <c r="N195" s="225"/>
      <c r="O195" s="225"/>
      <c r="P195" s="225"/>
      <c r="Q195" s="225"/>
      <c r="R195" s="225"/>
      <c r="S195" s="225"/>
      <c r="T195" s="226"/>
      <c r="AT195" s="227" t="s">
        <v>124</v>
      </c>
      <c r="AU195" s="227" t="s">
        <v>81</v>
      </c>
      <c r="AV195" s="11" t="s">
        <v>83</v>
      </c>
      <c r="AW195" s="11" t="s">
        <v>35</v>
      </c>
      <c r="AX195" s="11" t="s">
        <v>73</v>
      </c>
      <c r="AY195" s="227" t="s">
        <v>118</v>
      </c>
    </row>
    <row r="196" s="12" customFormat="1">
      <c r="B196" s="228"/>
      <c r="C196" s="229"/>
      <c r="D196" s="208" t="s">
        <v>124</v>
      </c>
      <c r="E196" s="230" t="s">
        <v>19</v>
      </c>
      <c r="F196" s="231" t="s">
        <v>132</v>
      </c>
      <c r="G196" s="229"/>
      <c r="H196" s="232">
        <v>52.369999999999997</v>
      </c>
      <c r="I196" s="233"/>
      <c r="J196" s="229"/>
      <c r="K196" s="229"/>
      <c r="L196" s="234"/>
      <c r="M196" s="235"/>
      <c r="N196" s="236"/>
      <c r="O196" s="236"/>
      <c r="P196" s="236"/>
      <c r="Q196" s="236"/>
      <c r="R196" s="236"/>
      <c r="S196" s="236"/>
      <c r="T196" s="237"/>
      <c r="AT196" s="238" t="s">
        <v>124</v>
      </c>
      <c r="AU196" s="238" t="s">
        <v>81</v>
      </c>
      <c r="AV196" s="12" t="s">
        <v>123</v>
      </c>
      <c r="AW196" s="12" t="s">
        <v>35</v>
      </c>
      <c r="AX196" s="12" t="s">
        <v>81</v>
      </c>
      <c r="AY196" s="238" t="s">
        <v>118</v>
      </c>
    </row>
    <row r="197" s="1" customFormat="1" ht="45" customHeight="1">
      <c r="B197" s="36"/>
      <c r="C197" s="194" t="s">
        <v>239</v>
      </c>
      <c r="D197" s="194" t="s">
        <v>119</v>
      </c>
      <c r="E197" s="195" t="s">
        <v>340</v>
      </c>
      <c r="F197" s="196" t="s">
        <v>341</v>
      </c>
      <c r="G197" s="197" t="s">
        <v>144</v>
      </c>
      <c r="H197" s="198">
        <v>15.18</v>
      </c>
      <c r="I197" s="199"/>
      <c r="J197" s="200">
        <f>ROUND(I197*H197,2)</f>
        <v>0</v>
      </c>
      <c r="K197" s="196" t="s">
        <v>19</v>
      </c>
      <c r="L197" s="41"/>
      <c r="M197" s="201" t="s">
        <v>19</v>
      </c>
      <c r="N197" s="202" t="s">
        <v>44</v>
      </c>
      <c r="O197" s="77"/>
      <c r="P197" s="203">
        <f>O197*H197</f>
        <v>0</v>
      </c>
      <c r="Q197" s="203">
        <v>0.0013725</v>
      </c>
      <c r="R197" s="203">
        <f>Q197*H197</f>
        <v>0.02083455</v>
      </c>
      <c r="S197" s="203">
        <v>0</v>
      </c>
      <c r="T197" s="204">
        <f>S197*H197</f>
        <v>0</v>
      </c>
      <c r="AR197" s="15" t="s">
        <v>165</v>
      </c>
      <c r="AT197" s="15" t="s">
        <v>119</v>
      </c>
      <c r="AU197" s="15" t="s">
        <v>81</v>
      </c>
      <c r="AY197" s="15" t="s">
        <v>118</v>
      </c>
      <c r="BE197" s="205">
        <f>IF(N197="základní",J197,0)</f>
        <v>0</v>
      </c>
      <c r="BF197" s="205">
        <f>IF(N197="snížená",J197,0)</f>
        <v>0</v>
      </c>
      <c r="BG197" s="205">
        <f>IF(N197="zákl. přenesená",J197,0)</f>
        <v>0</v>
      </c>
      <c r="BH197" s="205">
        <f>IF(N197="sníž. přenesená",J197,0)</f>
        <v>0</v>
      </c>
      <c r="BI197" s="205">
        <f>IF(N197="nulová",J197,0)</f>
        <v>0</v>
      </c>
      <c r="BJ197" s="15" t="s">
        <v>81</v>
      </c>
      <c r="BK197" s="205">
        <f>ROUND(I197*H197,2)</f>
        <v>0</v>
      </c>
      <c r="BL197" s="15" t="s">
        <v>165</v>
      </c>
      <c r="BM197" s="15" t="s">
        <v>342</v>
      </c>
    </row>
    <row r="198" s="1" customFormat="1" ht="56.25" customHeight="1">
      <c r="B198" s="36"/>
      <c r="C198" s="194" t="s">
        <v>343</v>
      </c>
      <c r="D198" s="194" t="s">
        <v>119</v>
      </c>
      <c r="E198" s="195" t="s">
        <v>344</v>
      </c>
      <c r="F198" s="196" t="s">
        <v>345</v>
      </c>
      <c r="G198" s="197" t="s">
        <v>135</v>
      </c>
      <c r="H198" s="198">
        <v>2</v>
      </c>
      <c r="I198" s="199"/>
      <c r="J198" s="200">
        <f>ROUND(I198*H198,2)</f>
        <v>0</v>
      </c>
      <c r="K198" s="196" t="s">
        <v>19</v>
      </c>
      <c r="L198" s="41"/>
      <c r="M198" s="201" t="s">
        <v>19</v>
      </c>
      <c r="N198" s="202" t="s">
        <v>44</v>
      </c>
      <c r="O198" s="77"/>
      <c r="P198" s="203">
        <f>O198*H198</f>
        <v>0</v>
      </c>
      <c r="Q198" s="203">
        <v>0.00020000000000000001</v>
      </c>
      <c r="R198" s="203">
        <f>Q198*H198</f>
        <v>0.00040000000000000002</v>
      </c>
      <c r="S198" s="203">
        <v>0</v>
      </c>
      <c r="T198" s="204">
        <f>S198*H198</f>
        <v>0</v>
      </c>
      <c r="AR198" s="15" t="s">
        <v>165</v>
      </c>
      <c r="AT198" s="15" t="s">
        <v>119</v>
      </c>
      <c r="AU198" s="15" t="s">
        <v>81</v>
      </c>
      <c r="AY198" s="15" t="s">
        <v>118</v>
      </c>
      <c r="BE198" s="205">
        <f>IF(N198="základní",J198,0)</f>
        <v>0</v>
      </c>
      <c r="BF198" s="205">
        <f>IF(N198="snížená",J198,0)</f>
        <v>0</v>
      </c>
      <c r="BG198" s="205">
        <f>IF(N198="zákl. přenesená",J198,0)</f>
        <v>0</v>
      </c>
      <c r="BH198" s="205">
        <f>IF(N198="sníž. přenesená",J198,0)</f>
        <v>0</v>
      </c>
      <c r="BI198" s="205">
        <f>IF(N198="nulová",J198,0)</f>
        <v>0</v>
      </c>
      <c r="BJ198" s="15" t="s">
        <v>81</v>
      </c>
      <c r="BK198" s="205">
        <f>ROUND(I198*H198,2)</f>
        <v>0</v>
      </c>
      <c r="BL198" s="15" t="s">
        <v>165</v>
      </c>
      <c r="BM198" s="15" t="s">
        <v>346</v>
      </c>
    </row>
    <row r="199" s="1" customFormat="1" ht="45" customHeight="1">
      <c r="B199" s="36"/>
      <c r="C199" s="194" t="s">
        <v>242</v>
      </c>
      <c r="D199" s="194" t="s">
        <v>119</v>
      </c>
      <c r="E199" s="195" t="s">
        <v>347</v>
      </c>
      <c r="F199" s="196" t="s">
        <v>348</v>
      </c>
      <c r="G199" s="197" t="s">
        <v>144</v>
      </c>
      <c r="H199" s="198">
        <v>7.7000000000000002</v>
      </c>
      <c r="I199" s="199"/>
      <c r="J199" s="200">
        <f>ROUND(I199*H199,2)</f>
        <v>0</v>
      </c>
      <c r="K199" s="196" t="s">
        <v>19</v>
      </c>
      <c r="L199" s="41"/>
      <c r="M199" s="201" t="s">
        <v>19</v>
      </c>
      <c r="N199" s="202" t="s">
        <v>44</v>
      </c>
      <c r="O199" s="77"/>
      <c r="P199" s="203">
        <f>O199*H199</f>
        <v>0</v>
      </c>
      <c r="Q199" s="203">
        <v>0.0018224999999999999</v>
      </c>
      <c r="R199" s="203">
        <f>Q199*H199</f>
        <v>0.014033249999999999</v>
      </c>
      <c r="S199" s="203">
        <v>0</v>
      </c>
      <c r="T199" s="204">
        <f>S199*H199</f>
        <v>0</v>
      </c>
      <c r="AR199" s="15" t="s">
        <v>165</v>
      </c>
      <c r="AT199" s="15" t="s">
        <v>119</v>
      </c>
      <c r="AU199" s="15" t="s">
        <v>81</v>
      </c>
      <c r="AY199" s="15" t="s">
        <v>118</v>
      </c>
      <c r="BE199" s="205">
        <f>IF(N199="základní",J199,0)</f>
        <v>0</v>
      </c>
      <c r="BF199" s="205">
        <f>IF(N199="snížená",J199,0)</f>
        <v>0</v>
      </c>
      <c r="BG199" s="205">
        <f>IF(N199="zákl. přenesená",J199,0)</f>
        <v>0</v>
      </c>
      <c r="BH199" s="205">
        <f>IF(N199="sníž. přenesená",J199,0)</f>
        <v>0</v>
      </c>
      <c r="BI199" s="205">
        <f>IF(N199="nulová",J199,0)</f>
        <v>0</v>
      </c>
      <c r="BJ199" s="15" t="s">
        <v>81</v>
      </c>
      <c r="BK199" s="205">
        <f>ROUND(I199*H199,2)</f>
        <v>0</v>
      </c>
      <c r="BL199" s="15" t="s">
        <v>165</v>
      </c>
      <c r="BM199" s="15" t="s">
        <v>349</v>
      </c>
    </row>
    <row r="200" s="1" customFormat="1" ht="45" customHeight="1">
      <c r="B200" s="36"/>
      <c r="C200" s="194" t="s">
        <v>350</v>
      </c>
      <c r="D200" s="194" t="s">
        <v>119</v>
      </c>
      <c r="E200" s="195" t="s">
        <v>351</v>
      </c>
      <c r="F200" s="196" t="s">
        <v>352</v>
      </c>
      <c r="G200" s="197" t="s">
        <v>144</v>
      </c>
      <c r="H200" s="198">
        <v>6.6100000000000003</v>
      </c>
      <c r="I200" s="199"/>
      <c r="J200" s="200">
        <f>ROUND(I200*H200,2)</f>
        <v>0</v>
      </c>
      <c r="K200" s="196" t="s">
        <v>19</v>
      </c>
      <c r="L200" s="41"/>
      <c r="M200" s="201" t="s">
        <v>19</v>
      </c>
      <c r="N200" s="202" t="s">
        <v>44</v>
      </c>
      <c r="O200" s="77"/>
      <c r="P200" s="203">
        <f>O200*H200</f>
        <v>0</v>
      </c>
      <c r="Q200" s="203">
        <v>0.0013589660000000001</v>
      </c>
      <c r="R200" s="203">
        <f>Q200*H200</f>
        <v>0.0089827652600000009</v>
      </c>
      <c r="S200" s="203">
        <v>0</v>
      </c>
      <c r="T200" s="204">
        <f>S200*H200</f>
        <v>0</v>
      </c>
      <c r="AR200" s="15" t="s">
        <v>165</v>
      </c>
      <c r="AT200" s="15" t="s">
        <v>119</v>
      </c>
      <c r="AU200" s="15" t="s">
        <v>81</v>
      </c>
      <c r="AY200" s="15" t="s">
        <v>118</v>
      </c>
      <c r="BE200" s="205">
        <f>IF(N200="základní",J200,0)</f>
        <v>0</v>
      </c>
      <c r="BF200" s="205">
        <f>IF(N200="snížená",J200,0)</f>
        <v>0</v>
      </c>
      <c r="BG200" s="205">
        <f>IF(N200="zákl. přenesená",J200,0)</f>
        <v>0</v>
      </c>
      <c r="BH200" s="205">
        <f>IF(N200="sníž. přenesená",J200,0)</f>
        <v>0</v>
      </c>
      <c r="BI200" s="205">
        <f>IF(N200="nulová",J200,0)</f>
        <v>0</v>
      </c>
      <c r="BJ200" s="15" t="s">
        <v>81</v>
      </c>
      <c r="BK200" s="205">
        <f>ROUND(I200*H200,2)</f>
        <v>0</v>
      </c>
      <c r="BL200" s="15" t="s">
        <v>165</v>
      </c>
      <c r="BM200" s="15" t="s">
        <v>353</v>
      </c>
    </row>
    <row r="201" s="1" customFormat="1" ht="45" customHeight="1">
      <c r="B201" s="36"/>
      <c r="C201" s="194" t="s">
        <v>249</v>
      </c>
      <c r="D201" s="194" t="s">
        <v>119</v>
      </c>
      <c r="E201" s="195" t="s">
        <v>354</v>
      </c>
      <c r="F201" s="196" t="s">
        <v>355</v>
      </c>
      <c r="G201" s="197" t="s">
        <v>144</v>
      </c>
      <c r="H201" s="198">
        <v>44.880000000000003</v>
      </c>
      <c r="I201" s="199"/>
      <c r="J201" s="200">
        <f>ROUND(I201*H201,2)</f>
        <v>0</v>
      </c>
      <c r="K201" s="196" t="s">
        <v>19</v>
      </c>
      <c r="L201" s="41"/>
      <c r="M201" s="201" t="s">
        <v>19</v>
      </c>
      <c r="N201" s="202" t="s">
        <v>44</v>
      </c>
      <c r="O201" s="77"/>
      <c r="P201" s="203">
        <f>O201*H201</f>
        <v>0</v>
      </c>
      <c r="Q201" s="203">
        <v>0.0029114660000000001</v>
      </c>
      <c r="R201" s="203">
        <f>Q201*H201</f>
        <v>0.13066659408</v>
      </c>
      <c r="S201" s="203">
        <v>0</v>
      </c>
      <c r="T201" s="204">
        <f>S201*H201</f>
        <v>0</v>
      </c>
      <c r="AR201" s="15" t="s">
        <v>165</v>
      </c>
      <c r="AT201" s="15" t="s">
        <v>119</v>
      </c>
      <c r="AU201" s="15" t="s">
        <v>81</v>
      </c>
      <c r="AY201" s="15" t="s">
        <v>118</v>
      </c>
      <c r="BE201" s="205">
        <f>IF(N201="základní",J201,0)</f>
        <v>0</v>
      </c>
      <c r="BF201" s="205">
        <f>IF(N201="snížená",J201,0)</f>
        <v>0</v>
      </c>
      <c r="BG201" s="205">
        <f>IF(N201="zákl. přenesená",J201,0)</f>
        <v>0</v>
      </c>
      <c r="BH201" s="205">
        <f>IF(N201="sníž. přenesená",J201,0)</f>
        <v>0</v>
      </c>
      <c r="BI201" s="205">
        <f>IF(N201="nulová",J201,0)</f>
        <v>0</v>
      </c>
      <c r="BJ201" s="15" t="s">
        <v>81</v>
      </c>
      <c r="BK201" s="205">
        <f>ROUND(I201*H201,2)</f>
        <v>0</v>
      </c>
      <c r="BL201" s="15" t="s">
        <v>165</v>
      </c>
      <c r="BM201" s="15" t="s">
        <v>356</v>
      </c>
    </row>
    <row r="202" s="1" customFormat="1" ht="16.5" customHeight="1">
      <c r="B202" s="36"/>
      <c r="C202" s="194" t="s">
        <v>357</v>
      </c>
      <c r="D202" s="194" t="s">
        <v>119</v>
      </c>
      <c r="E202" s="195" t="s">
        <v>358</v>
      </c>
      <c r="F202" s="196" t="s">
        <v>359</v>
      </c>
      <c r="G202" s="197" t="s">
        <v>135</v>
      </c>
      <c r="H202" s="198">
        <v>6</v>
      </c>
      <c r="I202" s="199"/>
      <c r="J202" s="200">
        <f>ROUND(I202*H202,2)</f>
        <v>0</v>
      </c>
      <c r="K202" s="196" t="s">
        <v>19</v>
      </c>
      <c r="L202" s="41"/>
      <c r="M202" s="201" t="s">
        <v>19</v>
      </c>
      <c r="N202" s="202" t="s">
        <v>44</v>
      </c>
      <c r="O202" s="77"/>
      <c r="P202" s="203">
        <f>O202*H202</f>
        <v>0</v>
      </c>
      <c r="Q202" s="203">
        <v>0</v>
      </c>
      <c r="R202" s="203">
        <f>Q202*H202</f>
        <v>0</v>
      </c>
      <c r="S202" s="203">
        <v>0</v>
      </c>
      <c r="T202" s="204">
        <f>S202*H202</f>
        <v>0</v>
      </c>
      <c r="AR202" s="15" t="s">
        <v>165</v>
      </c>
      <c r="AT202" s="15" t="s">
        <v>119</v>
      </c>
      <c r="AU202" s="15" t="s">
        <v>81</v>
      </c>
      <c r="AY202" s="15" t="s">
        <v>118</v>
      </c>
      <c r="BE202" s="205">
        <f>IF(N202="základní",J202,0)</f>
        <v>0</v>
      </c>
      <c r="BF202" s="205">
        <f>IF(N202="snížená",J202,0)</f>
        <v>0</v>
      </c>
      <c r="BG202" s="205">
        <f>IF(N202="zákl. přenesená",J202,0)</f>
        <v>0</v>
      </c>
      <c r="BH202" s="205">
        <f>IF(N202="sníž. přenesená",J202,0)</f>
        <v>0</v>
      </c>
      <c r="BI202" s="205">
        <f>IF(N202="nulová",J202,0)</f>
        <v>0</v>
      </c>
      <c r="BJ202" s="15" t="s">
        <v>81</v>
      </c>
      <c r="BK202" s="205">
        <f>ROUND(I202*H202,2)</f>
        <v>0</v>
      </c>
      <c r="BL202" s="15" t="s">
        <v>165</v>
      </c>
      <c r="BM202" s="15" t="s">
        <v>360</v>
      </c>
    </row>
    <row r="203" s="1" customFormat="1" ht="56.25" customHeight="1">
      <c r="B203" s="36"/>
      <c r="C203" s="194" t="s">
        <v>253</v>
      </c>
      <c r="D203" s="194" t="s">
        <v>119</v>
      </c>
      <c r="E203" s="195" t="s">
        <v>361</v>
      </c>
      <c r="F203" s="196" t="s">
        <v>362</v>
      </c>
      <c r="G203" s="197" t="s">
        <v>199</v>
      </c>
      <c r="H203" s="198">
        <v>3.407</v>
      </c>
      <c r="I203" s="199"/>
      <c r="J203" s="200">
        <f>ROUND(I203*H203,2)</f>
        <v>0</v>
      </c>
      <c r="K203" s="196" t="s">
        <v>19</v>
      </c>
      <c r="L203" s="41"/>
      <c r="M203" s="201" t="s">
        <v>19</v>
      </c>
      <c r="N203" s="202" t="s">
        <v>44</v>
      </c>
      <c r="O203" s="77"/>
      <c r="P203" s="203">
        <f>O203*H203</f>
        <v>0</v>
      </c>
      <c r="Q203" s="203">
        <v>0</v>
      </c>
      <c r="R203" s="203">
        <f>Q203*H203</f>
        <v>0</v>
      </c>
      <c r="S203" s="203">
        <v>0</v>
      </c>
      <c r="T203" s="204">
        <f>S203*H203</f>
        <v>0</v>
      </c>
      <c r="AR203" s="15" t="s">
        <v>165</v>
      </c>
      <c r="AT203" s="15" t="s">
        <v>119</v>
      </c>
      <c r="AU203" s="15" t="s">
        <v>81</v>
      </c>
      <c r="AY203" s="15" t="s">
        <v>118</v>
      </c>
      <c r="BE203" s="205">
        <f>IF(N203="základní",J203,0)</f>
        <v>0</v>
      </c>
      <c r="BF203" s="205">
        <f>IF(N203="snížená",J203,0)</f>
        <v>0</v>
      </c>
      <c r="BG203" s="205">
        <f>IF(N203="zákl. přenesená",J203,0)</f>
        <v>0</v>
      </c>
      <c r="BH203" s="205">
        <f>IF(N203="sníž. přenesená",J203,0)</f>
        <v>0</v>
      </c>
      <c r="BI203" s="205">
        <f>IF(N203="nulová",J203,0)</f>
        <v>0</v>
      </c>
      <c r="BJ203" s="15" t="s">
        <v>81</v>
      </c>
      <c r="BK203" s="205">
        <f>ROUND(I203*H203,2)</f>
        <v>0</v>
      </c>
      <c r="BL203" s="15" t="s">
        <v>165</v>
      </c>
      <c r="BM203" s="15" t="s">
        <v>363</v>
      </c>
    </row>
    <row r="204" s="1" customFormat="1" ht="56.25" customHeight="1">
      <c r="B204" s="36"/>
      <c r="C204" s="194" t="s">
        <v>364</v>
      </c>
      <c r="D204" s="194" t="s">
        <v>119</v>
      </c>
      <c r="E204" s="195" t="s">
        <v>365</v>
      </c>
      <c r="F204" s="196" t="s">
        <v>366</v>
      </c>
      <c r="G204" s="197" t="s">
        <v>199</v>
      </c>
      <c r="H204" s="198">
        <v>3.407</v>
      </c>
      <c r="I204" s="199"/>
      <c r="J204" s="200">
        <f>ROUND(I204*H204,2)</f>
        <v>0</v>
      </c>
      <c r="K204" s="196" t="s">
        <v>19</v>
      </c>
      <c r="L204" s="41"/>
      <c r="M204" s="201" t="s">
        <v>19</v>
      </c>
      <c r="N204" s="202" t="s">
        <v>44</v>
      </c>
      <c r="O204" s="77"/>
      <c r="P204" s="203">
        <f>O204*H204</f>
        <v>0</v>
      </c>
      <c r="Q204" s="203">
        <v>0</v>
      </c>
      <c r="R204" s="203">
        <f>Q204*H204</f>
        <v>0</v>
      </c>
      <c r="S204" s="203">
        <v>0</v>
      </c>
      <c r="T204" s="204">
        <f>S204*H204</f>
        <v>0</v>
      </c>
      <c r="AR204" s="15" t="s">
        <v>165</v>
      </c>
      <c r="AT204" s="15" t="s">
        <v>119</v>
      </c>
      <c r="AU204" s="15" t="s">
        <v>81</v>
      </c>
      <c r="AY204" s="15" t="s">
        <v>118</v>
      </c>
      <c r="BE204" s="205">
        <f>IF(N204="základní",J204,0)</f>
        <v>0</v>
      </c>
      <c r="BF204" s="205">
        <f>IF(N204="snížená",J204,0)</f>
        <v>0</v>
      </c>
      <c r="BG204" s="205">
        <f>IF(N204="zákl. přenesená",J204,0)</f>
        <v>0</v>
      </c>
      <c r="BH204" s="205">
        <f>IF(N204="sníž. přenesená",J204,0)</f>
        <v>0</v>
      </c>
      <c r="BI204" s="205">
        <f>IF(N204="nulová",J204,0)</f>
        <v>0</v>
      </c>
      <c r="BJ204" s="15" t="s">
        <v>81</v>
      </c>
      <c r="BK204" s="205">
        <f>ROUND(I204*H204,2)</f>
        <v>0</v>
      </c>
      <c r="BL204" s="15" t="s">
        <v>165</v>
      </c>
      <c r="BM204" s="15" t="s">
        <v>367</v>
      </c>
    </row>
    <row r="205" s="1" customFormat="1" ht="56.25" customHeight="1">
      <c r="B205" s="36"/>
      <c r="C205" s="194" t="s">
        <v>257</v>
      </c>
      <c r="D205" s="194" t="s">
        <v>119</v>
      </c>
      <c r="E205" s="195" t="s">
        <v>368</v>
      </c>
      <c r="F205" s="196" t="s">
        <v>369</v>
      </c>
      <c r="G205" s="197" t="s">
        <v>199</v>
      </c>
      <c r="H205" s="198">
        <v>13.628</v>
      </c>
      <c r="I205" s="199"/>
      <c r="J205" s="200">
        <f>ROUND(I205*H205,2)</f>
        <v>0</v>
      </c>
      <c r="K205" s="196" t="s">
        <v>19</v>
      </c>
      <c r="L205" s="41"/>
      <c r="M205" s="201" t="s">
        <v>19</v>
      </c>
      <c r="N205" s="202" t="s">
        <v>44</v>
      </c>
      <c r="O205" s="77"/>
      <c r="P205" s="203">
        <f>O205*H205</f>
        <v>0</v>
      </c>
      <c r="Q205" s="203">
        <v>0</v>
      </c>
      <c r="R205" s="203">
        <f>Q205*H205</f>
        <v>0</v>
      </c>
      <c r="S205" s="203">
        <v>0</v>
      </c>
      <c r="T205" s="204">
        <f>S205*H205</f>
        <v>0</v>
      </c>
      <c r="AR205" s="15" t="s">
        <v>165</v>
      </c>
      <c r="AT205" s="15" t="s">
        <v>119</v>
      </c>
      <c r="AU205" s="15" t="s">
        <v>81</v>
      </c>
      <c r="AY205" s="15" t="s">
        <v>118</v>
      </c>
      <c r="BE205" s="205">
        <f>IF(N205="základní",J205,0)</f>
        <v>0</v>
      </c>
      <c r="BF205" s="205">
        <f>IF(N205="snížená",J205,0)</f>
        <v>0</v>
      </c>
      <c r="BG205" s="205">
        <f>IF(N205="zákl. přenesená",J205,0)</f>
        <v>0</v>
      </c>
      <c r="BH205" s="205">
        <f>IF(N205="sníž. přenesená",J205,0)</f>
        <v>0</v>
      </c>
      <c r="BI205" s="205">
        <f>IF(N205="nulová",J205,0)</f>
        <v>0</v>
      </c>
      <c r="BJ205" s="15" t="s">
        <v>81</v>
      </c>
      <c r="BK205" s="205">
        <f>ROUND(I205*H205,2)</f>
        <v>0</v>
      </c>
      <c r="BL205" s="15" t="s">
        <v>165</v>
      </c>
      <c r="BM205" s="15" t="s">
        <v>370</v>
      </c>
    </row>
    <row r="206" s="9" customFormat="1" ht="25.92" customHeight="1">
      <c r="B206" s="180"/>
      <c r="C206" s="181"/>
      <c r="D206" s="182" t="s">
        <v>72</v>
      </c>
      <c r="E206" s="183" t="s">
        <v>371</v>
      </c>
      <c r="F206" s="183" t="s">
        <v>372</v>
      </c>
      <c r="G206" s="181"/>
      <c r="H206" s="181"/>
      <c r="I206" s="184"/>
      <c r="J206" s="185">
        <f>BK206</f>
        <v>0</v>
      </c>
      <c r="K206" s="181"/>
      <c r="L206" s="186"/>
      <c r="M206" s="187"/>
      <c r="N206" s="188"/>
      <c r="O206" s="188"/>
      <c r="P206" s="189">
        <f>SUM(P207:P288)</f>
        <v>0</v>
      </c>
      <c r="Q206" s="188"/>
      <c r="R206" s="189">
        <f>SUM(R207:R288)</f>
        <v>0.12181298059999998</v>
      </c>
      <c r="S206" s="188"/>
      <c r="T206" s="190">
        <f>SUM(T207:T288)</f>
        <v>0</v>
      </c>
      <c r="AR206" s="191" t="s">
        <v>83</v>
      </c>
      <c r="AT206" s="192" t="s">
        <v>72</v>
      </c>
      <c r="AU206" s="192" t="s">
        <v>73</v>
      </c>
      <c r="AY206" s="191" t="s">
        <v>118</v>
      </c>
      <c r="BK206" s="193">
        <f>SUM(BK207:BK288)</f>
        <v>0</v>
      </c>
    </row>
    <row r="207" s="1" customFormat="1" ht="56.25" customHeight="1">
      <c r="B207" s="36"/>
      <c r="C207" s="194" t="s">
        <v>373</v>
      </c>
      <c r="D207" s="194" t="s">
        <v>119</v>
      </c>
      <c r="E207" s="195" t="s">
        <v>374</v>
      </c>
      <c r="F207" s="196" t="s">
        <v>375</v>
      </c>
      <c r="G207" s="197" t="s">
        <v>135</v>
      </c>
      <c r="H207" s="198">
        <v>5.2800000000000002</v>
      </c>
      <c r="I207" s="199"/>
      <c r="J207" s="200">
        <f>ROUND(I207*H207,2)</f>
        <v>0</v>
      </c>
      <c r="K207" s="196" t="s">
        <v>19</v>
      </c>
      <c r="L207" s="41"/>
      <c r="M207" s="201" t="s">
        <v>19</v>
      </c>
      <c r="N207" s="202" t="s">
        <v>44</v>
      </c>
      <c r="O207" s="77"/>
      <c r="P207" s="203">
        <f>O207*H207</f>
        <v>0</v>
      </c>
      <c r="Q207" s="203">
        <v>0.00026848749999999999</v>
      </c>
      <c r="R207" s="203">
        <f>Q207*H207</f>
        <v>0.001417614</v>
      </c>
      <c r="S207" s="203">
        <v>0</v>
      </c>
      <c r="T207" s="204">
        <f>S207*H207</f>
        <v>0</v>
      </c>
      <c r="AR207" s="15" t="s">
        <v>165</v>
      </c>
      <c r="AT207" s="15" t="s">
        <v>119</v>
      </c>
      <c r="AU207" s="15" t="s">
        <v>81</v>
      </c>
      <c r="AY207" s="15" t="s">
        <v>118</v>
      </c>
      <c r="BE207" s="205">
        <f>IF(N207="základní",J207,0)</f>
        <v>0</v>
      </c>
      <c r="BF207" s="205">
        <f>IF(N207="snížená",J207,0)</f>
        <v>0</v>
      </c>
      <c r="BG207" s="205">
        <f>IF(N207="zákl. přenesená",J207,0)</f>
        <v>0</v>
      </c>
      <c r="BH207" s="205">
        <f>IF(N207="sníž. přenesená",J207,0)</f>
        <v>0</v>
      </c>
      <c r="BI207" s="205">
        <f>IF(N207="nulová",J207,0)</f>
        <v>0</v>
      </c>
      <c r="BJ207" s="15" t="s">
        <v>81</v>
      </c>
      <c r="BK207" s="205">
        <f>ROUND(I207*H207,2)</f>
        <v>0</v>
      </c>
      <c r="BL207" s="15" t="s">
        <v>165</v>
      </c>
      <c r="BM207" s="15" t="s">
        <v>376</v>
      </c>
    </row>
    <row r="208" s="1" customFormat="1" ht="16.5" customHeight="1">
      <c r="B208" s="36"/>
      <c r="C208" s="194" t="s">
        <v>260</v>
      </c>
      <c r="D208" s="194" t="s">
        <v>119</v>
      </c>
      <c r="E208" s="195" t="s">
        <v>377</v>
      </c>
      <c r="F208" s="196" t="s">
        <v>378</v>
      </c>
      <c r="G208" s="197" t="s">
        <v>135</v>
      </c>
      <c r="H208" s="198">
        <v>4</v>
      </c>
      <c r="I208" s="199"/>
      <c r="J208" s="200">
        <f>ROUND(I208*H208,2)</f>
        <v>0</v>
      </c>
      <c r="K208" s="196" t="s">
        <v>19</v>
      </c>
      <c r="L208" s="41"/>
      <c r="M208" s="201" t="s">
        <v>19</v>
      </c>
      <c r="N208" s="202" t="s">
        <v>44</v>
      </c>
      <c r="O208" s="77"/>
      <c r="P208" s="203">
        <f>O208*H208</f>
        <v>0</v>
      </c>
      <c r="Q208" s="203">
        <v>0</v>
      </c>
      <c r="R208" s="203">
        <f>Q208*H208</f>
        <v>0</v>
      </c>
      <c r="S208" s="203">
        <v>0</v>
      </c>
      <c r="T208" s="204">
        <f>S208*H208</f>
        <v>0</v>
      </c>
      <c r="AR208" s="15" t="s">
        <v>165</v>
      </c>
      <c r="AT208" s="15" t="s">
        <v>119</v>
      </c>
      <c r="AU208" s="15" t="s">
        <v>81</v>
      </c>
      <c r="AY208" s="15" t="s">
        <v>118</v>
      </c>
      <c r="BE208" s="205">
        <f>IF(N208="základní",J208,0)</f>
        <v>0</v>
      </c>
      <c r="BF208" s="205">
        <f>IF(N208="snížená",J208,0)</f>
        <v>0</v>
      </c>
      <c r="BG208" s="205">
        <f>IF(N208="zákl. přenesená",J208,0)</f>
        <v>0</v>
      </c>
      <c r="BH208" s="205">
        <f>IF(N208="sníž. přenesená",J208,0)</f>
        <v>0</v>
      </c>
      <c r="BI208" s="205">
        <f>IF(N208="nulová",J208,0)</f>
        <v>0</v>
      </c>
      <c r="BJ208" s="15" t="s">
        <v>81</v>
      </c>
      <c r="BK208" s="205">
        <f>ROUND(I208*H208,2)</f>
        <v>0</v>
      </c>
      <c r="BL208" s="15" t="s">
        <v>165</v>
      </c>
      <c r="BM208" s="15" t="s">
        <v>379</v>
      </c>
    </row>
    <row r="209" s="10" customFormat="1">
      <c r="B209" s="206"/>
      <c r="C209" s="207"/>
      <c r="D209" s="208" t="s">
        <v>124</v>
      </c>
      <c r="E209" s="209" t="s">
        <v>19</v>
      </c>
      <c r="F209" s="210" t="s">
        <v>380</v>
      </c>
      <c r="G209" s="207"/>
      <c r="H209" s="209" t="s">
        <v>19</v>
      </c>
      <c r="I209" s="211"/>
      <c r="J209" s="207"/>
      <c r="K209" s="207"/>
      <c r="L209" s="212"/>
      <c r="M209" s="213"/>
      <c r="N209" s="214"/>
      <c r="O209" s="214"/>
      <c r="P209" s="214"/>
      <c r="Q209" s="214"/>
      <c r="R209" s="214"/>
      <c r="S209" s="214"/>
      <c r="T209" s="215"/>
      <c r="AT209" s="216" t="s">
        <v>124</v>
      </c>
      <c r="AU209" s="216" t="s">
        <v>81</v>
      </c>
      <c r="AV209" s="10" t="s">
        <v>81</v>
      </c>
      <c r="AW209" s="10" t="s">
        <v>35</v>
      </c>
      <c r="AX209" s="10" t="s">
        <v>73</v>
      </c>
      <c r="AY209" s="216" t="s">
        <v>118</v>
      </c>
    </row>
    <row r="210" s="10" customFormat="1">
      <c r="B210" s="206"/>
      <c r="C210" s="207"/>
      <c r="D210" s="208" t="s">
        <v>124</v>
      </c>
      <c r="E210" s="209" t="s">
        <v>19</v>
      </c>
      <c r="F210" s="210" t="s">
        <v>381</v>
      </c>
      <c r="G210" s="207"/>
      <c r="H210" s="209" t="s">
        <v>19</v>
      </c>
      <c r="I210" s="211"/>
      <c r="J210" s="207"/>
      <c r="K210" s="207"/>
      <c r="L210" s="212"/>
      <c r="M210" s="213"/>
      <c r="N210" s="214"/>
      <c r="O210" s="214"/>
      <c r="P210" s="214"/>
      <c r="Q210" s="214"/>
      <c r="R210" s="214"/>
      <c r="S210" s="214"/>
      <c r="T210" s="215"/>
      <c r="AT210" s="216" t="s">
        <v>124</v>
      </c>
      <c r="AU210" s="216" t="s">
        <v>81</v>
      </c>
      <c r="AV210" s="10" t="s">
        <v>81</v>
      </c>
      <c r="AW210" s="10" t="s">
        <v>35</v>
      </c>
      <c r="AX210" s="10" t="s">
        <v>73</v>
      </c>
      <c r="AY210" s="216" t="s">
        <v>118</v>
      </c>
    </row>
    <row r="211" s="11" customFormat="1">
      <c r="B211" s="217"/>
      <c r="C211" s="218"/>
      <c r="D211" s="208" t="s">
        <v>124</v>
      </c>
      <c r="E211" s="219" t="s">
        <v>19</v>
      </c>
      <c r="F211" s="220" t="s">
        <v>123</v>
      </c>
      <c r="G211" s="218"/>
      <c r="H211" s="221">
        <v>4</v>
      </c>
      <c r="I211" s="222"/>
      <c r="J211" s="218"/>
      <c r="K211" s="218"/>
      <c r="L211" s="223"/>
      <c r="M211" s="224"/>
      <c r="N211" s="225"/>
      <c r="O211" s="225"/>
      <c r="P211" s="225"/>
      <c r="Q211" s="225"/>
      <c r="R211" s="225"/>
      <c r="S211" s="225"/>
      <c r="T211" s="226"/>
      <c r="AT211" s="227" t="s">
        <v>124</v>
      </c>
      <c r="AU211" s="227" t="s">
        <v>81</v>
      </c>
      <c r="AV211" s="11" t="s">
        <v>83</v>
      </c>
      <c r="AW211" s="11" t="s">
        <v>35</v>
      </c>
      <c r="AX211" s="11" t="s">
        <v>73</v>
      </c>
      <c r="AY211" s="227" t="s">
        <v>118</v>
      </c>
    </row>
    <row r="212" s="12" customFormat="1">
      <c r="B212" s="228"/>
      <c r="C212" s="229"/>
      <c r="D212" s="208" t="s">
        <v>124</v>
      </c>
      <c r="E212" s="230" t="s">
        <v>19</v>
      </c>
      <c r="F212" s="231" t="s">
        <v>132</v>
      </c>
      <c r="G212" s="229"/>
      <c r="H212" s="232">
        <v>4</v>
      </c>
      <c r="I212" s="233"/>
      <c r="J212" s="229"/>
      <c r="K212" s="229"/>
      <c r="L212" s="234"/>
      <c r="M212" s="235"/>
      <c r="N212" s="236"/>
      <c r="O212" s="236"/>
      <c r="P212" s="236"/>
      <c r="Q212" s="236"/>
      <c r="R212" s="236"/>
      <c r="S212" s="236"/>
      <c r="T212" s="237"/>
      <c r="AT212" s="238" t="s">
        <v>124</v>
      </c>
      <c r="AU212" s="238" t="s">
        <v>81</v>
      </c>
      <c r="AV212" s="12" t="s">
        <v>123</v>
      </c>
      <c r="AW212" s="12" t="s">
        <v>35</v>
      </c>
      <c r="AX212" s="12" t="s">
        <v>81</v>
      </c>
      <c r="AY212" s="238" t="s">
        <v>118</v>
      </c>
    </row>
    <row r="213" s="1" customFormat="1" ht="16.5" customHeight="1">
      <c r="B213" s="36"/>
      <c r="C213" s="194" t="s">
        <v>382</v>
      </c>
      <c r="D213" s="194" t="s">
        <v>119</v>
      </c>
      <c r="E213" s="195" t="s">
        <v>383</v>
      </c>
      <c r="F213" s="196" t="s">
        <v>384</v>
      </c>
      <c r="G213" s="197" t="s">
        <v>135</v>
      </c>
      <c r="H213" s="198">
        <v>2</v>
      </c>
      <c r="I213" s="199"/>
      <c r="J213" s="200">
        <f>ROUND(I213*H213,2)</f>
        <v>0</v>
      </c>
      <c r="K213" s="196" t="s">
        <v>19</v>
      </c>
      <c r="L213" s="41"/>
      <c r="M213" s="201" t="s">
        <v>19</v>
      </c>
      <c r="N213" s="202" t="s">
        <v>44</v>
      </c>
      <c r="O213" s="77"/>
      <c r="P213" s="203">
        <f>O213*H213</f>
        <v>0</v>
      </c>
      <c r="Q213" s="203">
        <v>0</v>
      </c>
      <c r="R213" s="203">
        <f>Q213*H213</f>
        <v>0</v>
      </c>
      <c r="S213" s="203">
        <v>0</v>
      </c>
      <c r="T213" s="204">
        <f>S213*H213</f>
        <v>0</v>
      </c>
      <c r="AR213" s="15" t="s">
        <v>165</v>
      </c>
      <c r="AT213" s="15" t="s">
        <v>119</v>
      </c>
      <c r="AU213" s="15" t="s">
        <v>81</v>
      </c>
      <c r="AY213" s="15" t="s">
        <v>118</v>
      </c>
      <c r="BE213" s="205">
        <f>IF(N213="základní",J213,0)</f>
        <v>0</v>
      </c>
      <c r="BF213" s="205">
        <f>IF(N213="snížená",J213,0)</f>
        <v>0</v>
      </c>
      <c r="BG213" s="205">
        <f>IF(N213="zákl. přenesená",J213,0)</f>
        <v>0</v>
      </c>
      <c r="BH213" s="205">
        <f>IF(N213="sníž. přenesená",J213,0)</f>
        <v>0</v>
      </c>
      <c r="BI213" s="205">
        <f>IF(N213="nulová",J213,0)</f>
        <v>0</v>
      </c>
      <c r="BJ213" s="15" t="s">
        <v>81</v>
      </c>
      <c r="BK213" s="205">
        <f>ROUND(I213*H213,2)</f>
        <v>0</v>
      </c>
      <c r="BL213" s="15" t="s">
        <v>165</v>
      </c>
      <c r="BM213" s="15" t="s">
        <v>385</v>
      </c>
    </row>
    <row r="214" s="10" customFormat="1">
      <c r="B214" s="206"/>
      <c r="C214" s="207"/>
      <c r="D214" s="208" t="s">
        <v>124</v>
      </c>
      <c r="E214" s="209" t="s">
        <v>19</v>
      </c>
      <c r="F214" s="210" t="s">
        <v>386</v>
      </c>
      <c r="G214" s="207"/>
      <c r="H214" s="209" t="s">
        <v>19</v>
      </c>
      <c r="I214" s="211"/>
      <c r="J214" s="207"/>
      <c r="K214" s="207"/>
      <c r="L214" s="212"/>
      <c r="M214" s="213"/>
      <c r="N214" s="214"/>
      <c r="O214" s="214"/>
      <c r="P214" s="214"/>
      <c r="Q214" s="214"/>
      <c r="R214" s="214"/>
      <c r="S214" s="214"/>
      <c r="T214" s="215"/>
      <c r="AT214" s="216" t="s">
        <v>124</v>
      </c>
      <c r="AU214" s="216" t="s">
        <v>81</v>
      </c>
      <c r="AV214" s="10" t="s">
        <v>81</v>
      </c>
      <c r="AW214" s="10" t="s">
        <v>35</v>
      </c>
      <c r="AX214" s="10" t="s">
        <v>73</v>
      </c>
      <c r="AY214" s="216" t="s">
        <v>118</v>
      </c>
    </row>
    <row r="215" s="10" customFormat="1">
      <c r="B215" s="206"/>
      <c r="C215" s="207"/>
      <c r="D215" s="208" t="s">
        <v>124</v>
      </c>
      <c r="E215" s="209" t="s">
        <v>19</v>
      </c>
      <c r="F215" s="210" t="s">
        <v>387</v>
      </c>
      <c r="G215" s="207"/>
      <c r="H215" s="209" t="s">
        <v>19</v>
      </c>
      <c r="I215" s="211"/>
      <c r="J215" s="207"/>
      <c r="K215" s="207"/>
      <c r="L215" s="212"/>
      <c r="M215" s="213"/>
      <c r="N215" s="214"/>
      <c r="O215" s="214"/>
      <c r="P215" s="214"/>
      <c r="Q215" s="214"/>
      <c r="R215" s="214"/>
      <c r="S215" s="214"/>
      <c r="T215" s="215"/>
      <c r="AT215" s="216" t="s">
        <v>124</v>
      </c>
      <c r="AU215" s="216" t="s">
        <v>81</v>
      </c>
      <c r="AV215" s="10" t="s">
        <v>81</v>
      </c>
      <c r="AW215" s="10" t="s">
        <v>35</v>
      </c>
      <c r="AX215" s="10" t="s">
        <v>73</v>
      </c>
      <c r="AY215" s="216" t="s">
        <v>118</v>
      </c>
    </row>
    <row r="216" s="10" customFormat="1">
      <c r="B216" s="206"/>
      <c r="C216" s="207"/>
      <c r="D216" s="208" t="s">
        <v>124</v>
      </c>
      <c r="E216" s="209" t="s">
        <v>19</v>
      </c>
      <c r="F216" s="210" t="s">
        <v>388</v>
      </c>
      <c r="G216" s="207"/>
      <c r="H216" s="209" t="s">
        <v>19</v>
      </c>
      <c r="I216" s="211"/>
      <c r="J216" s="207"/>
      <c r="K216" s="207"/>
      <c r="L216" s="212"/>
      <c r="M216" s="213"/>
      <c r="N216" s="214"/>
      <c r="O216" s="214"/>
      <c r="P216" s="214"/>
      <c r="Q216" s="214"/>
      <c r="R216" s="214"/>
      <c r="S216" s="214"/>
      <c r="T216" s="215"/>
      <c r="AT216" s="216" t="s">
        <v>124</v>
      </c>
      <c r="AU216" s="216" t="s">
        <v>81</v>
      </c>
      <c r="AV216" s="10" t="s">
        <v>81</v>
      </c>
      <c r="AW216" s="10" t="s">
        <v>35</v>
      </c>
      <c r="AX216" s="10" t="s">
        <v>73</v>
      </c>
      <c r="AY216" s="216" t="s">
        <v>118</v>
      </c>
    </row>
    <row r="217" s="11" customFormat="1">
      <c r="B217" s="217"/>
      <c r="C217" s="218"/>
      <c r="D217" s="208" t="s">
        <v>124</v>
      </c>
      <c r="E217" s="219" t="s">
        <v>19</v>
      </c>
      <c r="F217" s="220" t="s">
        <v>83</v>
      </c>
      <c r="G217" s="218"/>
      <c r="H217" s="221">
        <v>2</v>
      </c>
      <c r="I217" s="222"/>
      <c r="J217" s="218"/>
      <c r="K217" s="218"/>
      <c r="L217" s="223"/>
      <c r="M217" s="224"/>
      <c r="N217" s="225"/>
      <c r="O217" s="225"/>
      <c r="P217" s="225"/>
      <c r="Q217" s="225"/>
      <c r="R217" s="225"/>
      <c r="S217" s="225"/>
      <c r="T217" s="226"/>
      <c r="AT217" s="227" t="s">
        <v>124</v>
      </c>
      <c r="AU217" s="227" t="s">
        <v>81</v>
      </c>
      <c r="AV217" s="11" t="s">
        <v>83</v>
      </c>
      <c r="AW217" s="11" t="s">
        <v>35</v>
      </c>
      <c r="AX217" s="11" t="s">
        <v>73</v>
      </c>
      <c r="AY217" s="227" t="s">
        <v>118</v>
      </c>
    </row>
    <row r="218" s="12" customFormat="1">
      <c r="B218" s="228"/>
      <c r="C218" s="229"/>
      <c r="D218" s="208" t="s">
        <v>124</v>
      </c>
      <c r="E218" s="230" t="s">
        <v>19</v>
      </c>
      <c r="F218" s="231" t="s">
        <v>132</v>
      </c>
      <c r="G218" s="229"/>
      <c r="H218" s="232">
        <v>2</v>
      </c>
      <c r="I218" s="233"/>
      <c r="J218" s="229"/>
      <c r="K218" s="229"/>
      <c r="L218" s="234"/>
      <c r="M218" s="235"/>
      <c r="N218" s="236"/>
      <c r="O218" s="236"/>
      <c r="P218" s="236"/>
      <c r="Q218" s="236"/>
      <c r="R218" s="236"/>
      <c r="S218" s="236"/>
      <c r="T218" s="237"/>
      <c r="AT218" s="238" t="s">
        <v>124</v>
      </c>
      <c r="AU218" s="238" t="s">
        <v>81</v>
      </c>
      <c r="AV218" s="12" t="s">
        <v>123</v>
      </c>
      <c r="AW218" s="12" t="s">
        <v>35</v>
      </c>
      <c r="AX218" s="12" t="s">
        <v>81</v>
      </c>
      <c r="AY218" s="238" t="s">
        <v>118</v>
      </c>
    </row>
    <row r="219" s="1" customFormat="1" ht="67.5" customHeight="1">
      <c r="B219" s="36"/>
      <c r="C219" s="194" t="s">
        <v>264</v>
      </c>
      <c r="D219" s="194" t="s">
        <v>119</v>
      </c>
      <c r="E219" s="195" t="s">
        <v>389</v>
      </c>
      <c r="F219" s="196" t="s">
        <v>390</v>
      </c>
      <c r="G219" s="197" t="s">
        <v>148</v>
      </c>
      <c r="H219" s="198">
        <v>77.992000000000004</v>
      </c>
      <c r="I219" s="199"/>
      <c r="J219" s="200">
        <f>ROUND(I219*H219,2)</f>
        <v>0</v>
      </c>
      <c r="K219" s="196" t="s">
        <v>19</v>
      </c>
      <c r="L219" s="41"/>
      <c r="M219" s="201" t="s">
        <v>19</v>
      </c>
      <c r="N219" s="202" t="s">
        <v>44</v>
      </c>
      <c r="O219" s="77"/>
      <c r="P219" s="203">
        <f>O219*H219</f>
        <v>0</v>
      </c>
      <c r="Q219" s="203">
        <v>0.000260425</v>
      </c>
      <c r="R219" s="203">
        <f>Q219*H219</f>
        <v>0.0203110666</v>
      </c>
      <c r="S219" s="203">
        <v>0</v>
      </c>
      <c r="T219" s="204">
        <f>S219*H219</f>
        <v>0</v>
      </c>
      <c r="AR219" s="15" t="s">
        <v>165</v>
      </c>
      <c r="AT219" s="15" t="s">
        <v>119</v>
      </c>
      <c r="AU219" s="15" t="s">
        <v>81</v>
      </c>
      <c r="AY219" s="15" t="s">
        <v>118</v>
      </c>
      <c r="BE219" s="205">
        <f>IF(N219="základní",J219,0)</f>
        <v>0</v>
      </c>
      <c r="BF219" s="205">
        <f>IF(N219="snížená",J219,0)</f>
        <v>0</v>
      </c>
      <c r="BG219" s="205">
        <f>IF(N219="zákl. přenesená",J219,0)</f>
        <v>0</v>
      </c>
      <c r="BH219" s="205">
        <f>IF(N219="sníž. přenesená",J219,0)</f>
        <v>0</v>
      </c>
      <c r="BI219" s="205">
        <f>IF(N219="nulová",J219,0)</f>
        <v>0</v>
      </c>
      <c r="BJ219" s="15" t="s">
        <v>81</v>
      </c>
      <c r="BK219" s="205">
        <f>ROUND(I219*H219,2)</f>
        <v>0</v>
      </c>
      <c r="BL219" s="15" t="s">
        <v>165</v>
      </c>
      <c r="BM219" s="15" t="s">
        <v>391</v>
      </c>
    </row>
    <row r="220" s="1" customFormat="1" ht="16.5" customHeight="1">
      <c r="B220" s="36"/>
      <c r="C220" s="194" t="s">
        <v>392</v>
      </c>
      <c r="D220" s="194" t="s">
        <v>119</v>
      </c>
      <c r="E220" s="195" t="s">
        <v>393</v>
      </c>
      <c r="F220" s="196" t="s">
        <v>394</v>
      </c>
      <c r="G220" s="197" t="s">
        <v>135</v>
      </c>
      <c r="H220" s="198">
        <v>17</v>
      </c>
      <c r="I220" s="199"/>
      <c r="J220" s="200">
        <f>ROUND(I220*H220,2)</f>
        <v>0</v>
      </c>
      <c r="K220" s="196" t="s">
        <v>19</v>
      </c>
      <c r="L220" s="41"/>
      <c r="M220" s="201" t="s">
        <v>19</v>
      </c>
      <c r="N220" s="202" t="s">
        <v>44</v>
      </c>
      <c r="O220" s="77"/>
      <c r="P220" s="203">
        <f>O220*H220</f>
        <v>0</v>
      </c>
      <c r="Q220" s="203">
        <v>0</v>
      </c>
      <c r="R220" s="203">
        <f>Q220*H220</f>
        <v>0</v>
      </c>
      <c r="S220" s="203">
        <v>0</v>
      </c>
      <c r="T220" s="204">
        <f>S220*H220</f>
        <v>0</v>
      </c>
      <c r="AR220" s="15" t="s">
        <v>165</v>
      </c>
      <c r="AT220" s="15" t="s">
        <v>119</v>
      </c>
      <c r="AU220" s="15" t="s">
        <v>81</v>
      </c>
      <c r="AY220" s="15" t="s">
        <v>118</v>
      </c>
      <c r="BE220" s="205">
        <f>IF(N220="základní",J220,0)</f>
        <v>0</v>
      </c>
      <c r="BF220" s="205">
        <f>IF(N220="snížená",J220,0)</f>
        <v>0</v>
      </c>
      <c r="BG220" s="205">
        <f>IF(N220="zákl. přenesená",J220,0)</f>
        <v>0</v>
      </c>
      <c r="BH220" s="205">
        <f>IF(N220="sníž. přenesená",J220,0)</f>
        <v>0</v>
      </c>
      <c r="BI220" s="205">
        <f>IF(N220="nulová",J220,0)</f>
        <v>0</v>
      </c>
      <c r="BJ220" s="15" t="s">
        <v>81</v>
      </c>
      <c r="BK220" s="205">
        <f>ROUND(I220*H220,2)</f>
        <v>0</v>
      </c>
      <c r="BL220" s="15" t="s">
        <v>165</v>
      </c>
      <c r="BM220" s="15" t="s">
        <v>395</v>
      </c>
    </row>
    <row r="221" s="10" customFormat="1">
      <c r="B221" s="206"/>
      <c r="C221" s="207"/>
      <c r="D221" s="208" t="s">
        <v>124</v>
      </c>
      <c r="E221" s="209" t="s">
        <v>19</v>
      </c>
      <c r="F221" s="210" t="s">
        <v>396</v>
      </c>
      <c r="G221" s="207"/>
      <c r="H221" s="209" t="s">
        <v>19</v>
      </c>
      <c r="I221" s="211"/>
      <c r="J221" s="207"/>
      <c r="K221" s="207"/>
      <c r="L221" s="212"/>
      <c r="M221" s="213"/>
      <c r="N221" s="214"/>
      <c r="O221" s="214"/>
      <c r="P221" s="214"/>
      <c r="Q221" s="214"/>
      <c r="R221" s="214"/>
      <c r="S221" s="214"/>
      <c r="T221" s="215"/>
      <c r="AT221" s="216" t="s">
        <v>124</v>
      </c>
      <c r="AU221" s="216" t="s">
        <v>81</v>
      </c>
      <c r="AV221" s="10" t="s">
        <v>81</v>
      </c>
      <c r="AW221" s="10" t="s">
        <v>35</v>
      </c>
      <c r="AX221" s="10" t="s">
        <v>73</v>
      </c>
      <c r="AY221" s="216" t="s">
        <v>118</v>
      </c>
    </row>
    <row r="222" s="10" customFormat="1">
      <c r="B222" s="206"/>
      <c r="C222" s="207"/>
      <c r="D222" s="208" t="s">
        <v>124</v>
      </c>
      <c r="E222" s="209" t="s">
        <v>19</v>
      </c>
      <c r="F222" s="210" t="s">
        <v>381</v>
      </c>
      <c r="G222" s="207"/>
      <c r="H222" s="209" t="s">
        <v>19</v>
      </c>
      <c r="I222" s="211"/>
      <c r="J222" s="207"/>
      <c r="K222" s="207"/>
      <c r="L222" s="212"/>
      <c r="M222" s="213"/>
      <c r="N222" s="214"/>
      <c r="O222" s="214"/>
      <c r="P222" s="214"/>
      <c r="Q222" s="214"/>
      <c r="R222" s="214"/>
      <c r="S222" s="214"/>
      <c r="T222" s="215"/>
      <c r="AT222" s="216" t="s">
        <v>124</v>
      </c>
      <c r="AU222" s="216" t="s">
        <v>81</v>
      </c>
      <c r="AV222" s="10" t="s">
        <v>81</v>
      </c>
      <c r="AW222" s="10" t="s">
        <v>35</v>
      </c>
      <c r="AX222" s="10" t="s">
        <v>73</v>
      </c>
      <c r="AY222" s="216" t="s">
        <v>118</v>
      </c>
    </row>
    <row r="223" s="10" customFormat="1">
      <c r="B223" s="206"/>
      <c r="C223" s="207"/>
      <c r="D223" s="208" t="s">
        <v>124</v>
      </c>
      <c r="E223" s="209" t="s">
        <v>19</v>
      </c>
      <c r="F223" s="210" t="s">
        <v>397</v>
      </c>
      <c r="G223" s="207"/>
      <c r="H223" s="209" t="s">
        <v>19</v>
      </c>
      <c r="I223" s="211"/>
      <c r="J223" s="207"/>
      <c r="K223" s="207"/>
      <c r="L223" s="212"/>
      <c r="M223" s="213"/>
      <c r="N223" s="214"/>
      <c r="O223" s="214"/>
      <c r="P223" s="214"/>
      <c r="Q223" s="214"/>
      <c r="R223" s="214"/>
      <c r="S223" s="214"/>
      <c r="T223" s="215"/>
      <c r="AT223" s="216" t="s">
        <v>124</v>
      </c>
      <c r="AU223" s="216" t="s">
        <v>81</v>
      </c>
      <c r="AV223" s="10" t="s">
        <v>81</v>
      </c>
      <c r="AW223" s="10" t="s">
        <v>35</v>
      </c>
      <c r="AX223" s="10" t="s">
        <v>73</v>
      </c>
      <c r="AY223" s="216" t="s">
        <v>118</v>
      </c>
    </row>
    <row r="224" s="10" customFormat="1">
      <c r="B224" s="206"/>
      <c r="C224" s="207"/>
      <c r="D224" s="208" t="s">
        <v>124</v>
      </c>
      <c r="E224" s="209" t="s">
        <v>19</v>
      </c>
      <c r="F224" s="210" t="s">
        <v>398</v>
      </c>
      <c r="G224" s="207"/>
      <c r="H224" s="209" t="s">
        <v>19</v>
      </c>
      <c r="I224" s="211"/>
      <c r="J224" s="207"/>
      <c r="K224" s="207"/>
      <c r="L224" s="212"/>
      <c r="M224" s="213"/>
      <c r="N224" s="214"/>
      <c r="O224" s="214"/>
      <c r="P224" s="214"/>
      <c r="Q224" s="214"/>
      <c r="R224" s="214"/>
      <c r="S224" s="214"/>
      <c r="T224" s="215"/>
      <c r="AT224" s="216" t="s">
        <v>124</v>
      </c>
      <c r="AU224" s="216" t="s">
        <v>81</v>
      </c>
      <c r="AV224" s="10" t="s">
        <v>81</v>
      </c>
      <c r="AW224" s="10" t="s">
        <v>35</v>
      </c>
      <c r="AX224" s="10" t="s">
        <v>73</v>
      </c>
      <c r="AY224" s="216" t="s">
        <v>118</v>
      </c>
    </row>
    <row r="225" s="11" customFormat="1">
      <c r="B225" s="217"/>
      <c r="C225" s="218"/>
      <c r="D225" s="208" t="s">
        <v>124</v>
      </c>
      <c r="E225" s="219" t="s">
        <v>19</v>
      </c>
      <c r="F225" s="220" t="s">
        <v>201</v>
      </c>
      <c r="G225" s="218"/>
      <c r="H225" s="221">
        <v>17</v>
      </c>
      <c r="I225" s="222"/>
      <c r="J225" s="218"/>
      <c r="K225" s="218"/>
      <c r="L225" s="223"/>
      <c r="M225" s="224"/>
      <c r="N225" s="225"/>
      <c r="O225" s="225"/>
      <c r="P225" s="225"/>
      <c r="Q225" s="225"/>
      <c r="R225" s="225"/>
      <c r="S225" s="225"/>
      <c r="T225" s="226"/>
      <c r="AT225" s="227" t="s">
        <v>124</v>
      </c>
      <c r="AU225" s="227" t="s">
        <v>81</v>
      </c>
      <c r="AV225" s="11" t="s">
        <v>83</v>
      </c>
      <c r="AW225" s="11" t="s">
        <v>35</v>
      </c>
      <c r="AX225" s="11" t="s">
        <v>73</v>
      </c>
      <c r="AY225" s="227" t="s">
        <v>118</v>
      </c>
    </row>
    <row r="226" s="12" customFormat="1">
      <c r="B226" s="228"/>
      <c r="C226" s="229"/>
      <c r="D226" s="208" t="s">
        <v>124</v>
      </c>
      <c r="E226" s="230" t="s">
        <v>19</v>
      </c>
      <c r="F226" s="231" t="s">
        <v>132</v>
      </c>
      <c r="G226" s="229"/>
      <c r="H226" s="232">
        <v>17</v>
      </c>
      <c r="I226" s="233"/>
      <c r="J226" s="229"/>
      <c r="K226" s="229"/>
      <c r="L226" s="234"/>
      <c r="M226" s="235"/>
      <c r="N226" s="236"/>
      <c r="O226" s="236"/>
      <c r="P226" s="236"/>
      <c r="Q226" s="236"/>
      <c r="R226" s="236"/>
      <c r="S226" s="236"/>
      <c r="T226" s="237"/>
      <c r="AT226" s="238" t="s">
        <v>124</v>
      </c>
      <c r="AU226" s="238" t="s">
        <v>81</v>
      </c>
      <c r="AV226" s="12" t="s">
        <v>123</v>
      </c>
      <c r="AW226" s="12" t="s">
        <v>35</v>
      </c>
      <c r="AX226" s="12" t="s">
        <v>81</v>
      </c>
      <c r="AY226" s="238" t="s">
        <v>118</v>
      </c>
    </row>
    <row r="227" s="1" customFormat="1" ht="16.5" customHeight="1">
      <c r="B227" s="36"/>
      <c r="C227" s="194" t="s">
        <v>269</v>
      </c>
      <c r="D227" s="194" t="s">
        <v>119</v>
      </c>
      <c r="E227" s="195" t="s">
        <v>399</v>
      </c>
      <c r="F227" s="196" t="s">
        <v>400</v>
      </c>
      <c r="G227" s="197" t="s">
        <v>135</v>
      </c>
      <c r="H227" s="198">
        <v>13</v>
      </c>
      <c r="I227" s="199"/>
      <c r="J227" s="200">
        <f>ROUND(I227*H227,2)</f>
        <v>0</v>
      </c>
      <c r="K227" s="196" t="s">
        <v>19</v>
      </c>
      <c r="L227" s="41"/>
      <c r="M227" s="201" t="s">
        <v>19</v>
      </c>
      <c r="N227" s="202" t="s">
        <v>44</v>
      </c>
      <c r="O227" s="77"/>
      <c r="P227" s="203">
        <f>O227*H227</f>
        <v>0</v>
      </c>
      <c r="Q227" s="203">
        <v>0</v>
      </c>
      <c r="R227" s="203">
        <f>Q227*H227</f>
        <v>0</v>
      </c>
      <c r="S227" s="203">
        <v>0</v>
      </c>
      <c r="T227" s="204">
        <f>S227*H227</f>
        <v>0</v>
      </c>
      <c r="AR227" s="15" t="s">
        <v>165</v>
      </c>
      <c r="AT227" s="15" t="s">
        <v>119</v>
      </c>
      <c r="AU227" s="15" t="s">
        <v>81</v>
      </c>
      <c r="AY227" s="15" t="s">
        <v>118</v>
      </c>
      <c r="BE227" s="205">
        <f>IF(N227="základní",J227,0)</f>
        <v>0</v>
      </c>
      <c r="BF227" s="205">
        <f>IF(N227="snížená",J227,0)</f>
        <v>0</v>
      </c>
      <c r="BG227" s="205">
        <f>IF(N227="zákl. přenesená",J227,0)</f>
        <v>0</v>
      </c>
      <c r="BH227" s="205">
        <f>IF(N227="sníž. přenesená",J227,0)</f>
        <v>0</v>
      </c>
      <c r="BI227" s="205">
        <f>IF(N227="nulová",J227,0)</f>
        <v>0</v>
      </c>
      <c r="BJ227" s="15" t="s">
        <v>81</v>
      </c>
      <c r="BK227" s="205">
        <f>ROUND(I227*H227,2)</f>
        <v>0</v>
      </c>
      <c r="BL227" s="15" t="s">
        <v>165</v>
      </c>
      <c r="BM227" s="15" t="s">
        <v>401</v>
      </c>
    </row>
    <row r="228" s="10" customFormat="1">
      <c r="B228" s="206"/>
      <c r="C228" s="207"/>
      <c r="D228" s="208" t="s">
        <v>124</v>
      </c>
      <c r="E228" s="209" t="s">
        <v>19</v>
      </c>
      <c r="F228" s="210" t="s">
        <v>396</v>
      </c>
      <c r="G228" s="207"/>
      <c r="H228" s="209" t="s">
        <v>19</v>
      </c>
      <c r="I228" s="211"/>
      <c r="J228" s="207"/>
      <c r="K228" s="207"/>
      <c r="L228" s="212"/>
      <c r="M228" s="213"/>
      <c r="N228" s="214"/>
      <c r="O228" s="214"/>
      <c r="P228" s="214"/>
      <c r="Q228" s="214"/>
      <c r="R228" s="214"/>
      <c r="S228" s="214"/>
      <c r="T228" s="215"/>
      <c r="AT228" s="216" t="s">
        <v>124</v>
      </c>
      <c r="AU228" s="216" t="s">
        <v>81</v>
      </c>
      <c r="AV228" s="10" t="s">
        <v>81</v>
      </c>
      <c r="AW228" s="10" t="s">
        <v>35</v>
      </c>
      <c r="AX228" s="10" t="s">
        <v>73</v>
      </c>
      <c r="AY228" s="216" t="s">
        <v>118</v>
      </c>
    </row>
    <row r="229" s="10" customFormat="1">
      <c r="B229" s="206"/>
      <c r="C229" s="207"/>
      <c r="D229" s="208" t="s">
        <v>124</v>
      </c>
      <c r="E229" s="209" t="s">
        <v>19</v>
      </c>
      <c r="F229" s="210" t="s">
        <v>381</v>
      </c>
      <c r="G229" s="207"/>
      <c r="H229" s="209" t="s">
        <v>19</v>
      </c>
      <c r="I229" s="211"/>
      <c r="J229" s="207"/>
      <c r="K229" s="207"/>
      <c r="L229" s="212"/>
      <c r="M229" s="213"/>
      <c r="N229" s="214"/>
      <c r="O229" s="214"/>
      <c r="P229" s="214"/>
      <c r="Q229" s="214"/>
      <c r="R229" s="214"/>
      <c r="S229" s="214"/>
      <c r="T229" s="215"/>
      <c r="AT229" s="216" t="s">
        <v>124</v>
      </c>
      <c r="AU229" s="216" t="s">
        <v>81</v>
      </c>
      <c r="AV229" s="10" t="s">
        <v>81</v>
      </c>
      <c r="AW229" s="10" t="s">
        <v>35</v>
      </c>
      <c r="AX229" s="10" t="s">
        <v>73</v>
      </c>
      <c r="AY229" s="216" t="s">
        <v>118</v>
      </c>
    </row>
    <row r="230" s="10" customFormat="1">
      <c r="B230" s="206"/>
      <c r="C230" s="207"/>
      <c r="D230" s="208" t="s">
        <v>124</v>
      </c>
      <c r="E230" s="209" t="s">
        <v>19</v>
      </c>
      <c r="F230" s="210" t="s">
        <v>397</v>
      </c>
      <c r="G230" s="207"/>
      <c r="H230" s="209" t="s">
        <v>19</v>
      </c>
      <c r="I230" s="211"/>
      <c r="J230" s="207"/>
      <c r="K230" s="207"/>
      <c r="L230" s="212"/>
      <c r="M230" s="213"/>
      <c r="N230" s="214"/>
      <c r="O230" s="214"/>
      <c r="P230" s="214"/>
      <c r="Q230" s="214"/>
      <c r="R230" s="214"/>
      <c r="S230" s="214"/>
      <c r="T230" s="215"/>
      <c r="AT230" s="216" t="s">
        <v>124</v>
      </c>
      <c r="AU230" s="216" t="s">
        <v>81</v>
      </c>
      <c r="AV230" s="10" t="s">
        <v>81</v>
      </c>
      <c r="AW230" s="10" t="s">
        <v>35</v>
      </c>
      <c r="AX230" s="10" t="s">
        <v>73</v>
      </c>
      <c r="AY230" s="216" t="s">
        <v>118</v>
      </c>
    </row>
    <row r="231" s="10" customFormat="1">
      <c r="B231" s="206"/>
      <c r="C231" s="207"/>
      <c r="D231" s="208" t="s">
        <v>124</v>
      </c>
      <c r="E231" s="209" t="s">
        <v>19</v>
      </c>
      <c r="F231" s="210" t="s">
        <v>398</v>
      </c>
      <c r="G231" s="207"/>
      <c r="H231" s="209" t="s">
        <v>19</v>
      </c>
      <c r="I231" s="211"/>
      <c r="J231" s="207"/>
      <c r="K231" s="207"/>
      <c r="L231" s="212"/>
      <c r="M231" s="213"/>
      <c r="N231" s="214"/>
      <c r="O231" s="214"/>
      <c r="P231" s="214"/>
      <c r="Q231" s="214"/>
      <c r="R231" s="214"/>
      <c r="S231" s="214"/>
      <c r="T231" s="215"/>
      <c r="AT231" s="216" t="s">
        <v>124</v>
      </c>
      <c r="AU231" s="216" t="s">
        <v>81</v>
      </c>
      <c r="AV231" s="10" t="s">
        <v>81</v>
      </c>
      <c r="AW231" s="10" t="s">
        <v>35</v>
      </c>
      <c r="AX231" s="10" t="s">
        <v>73</v>
      </c>
      <c r="AY231" s="216" t="s">
        <v>118</v>
      </c>
    </row>
    <row r="232" s="11" customFormat="1">
      <c r="B232" s="217"/>
      <c r="C232" s="218"/>
      <c r="D232" s="208" t="s">
        <v>124</v>
      </c>
      <c r="E232" s="219" t="s">
        <v>19</v>
      </c>
      <c r="F232" s="220" t="s">
        <v>181</v>
      </c>
      <c r="G232" s="218"/>
      <c r="H232" s="221">
        <v>13</v>
      </c>
      <c r="I232" s="222"/>
      <c r="J232" s="218"/>
      <c r="K232" s="218"/>
      <c r="L232" s="223"/>
      <c r="M232" s="224"/>
      <c r="N232" s="225"/>
      <c r="O232" s="225"/>
      <c r="P232" s="225"/>
      <c r="Q232" s="225"/>
      <c r="R232" s="225"/>
      <c r="S232" s="225"/>
      <c r="T232" s="226"/>
      <c r="AT232" s="227" t="s">
        <v>124</v>
      </c>
      <c r="AU232" s="227" t="s">
        <v>81</v>
      </c>
      <c r="AV232" s="11" t="s">
        <v>83</v>
      </c>
      <c r="AW232" s="11" t="s">
        <v>35</v>
      </c>
      <c r="AX232" s="11" t="s">
        <v>73</v>
      </c>
      <c r="AY232" s="227" t="s">
        <v>118</v>
      </c>
    </row>
    <row r="233" s="12" customFormat="1">
      <c r="B233" s="228"/>
      <c r="C233" s="229"/>
      <c r="D233" s="208" t="s">
        <v>124</v>
      </c>
      <c r="E233" s="230" t="s">
        <v>19</v>
      </c>
      <c r="F233" s="231" t="s">
        <v>132</v>
      </c>
      <c r="G233" s="229"/>
      <c r="H233" s="232">
        <v>13</v>
      </c>
      <c r="I233" s="233"/>
      <c r="J233" s="229"/>
      <c r="K233" s="229"/>
      <c r="L233" s="234"/>
      <c r="M233" s="235"/>
      <c r="N233" s="236"/>
      <c r="O233" s="236"/>
      <c r="P233" s="236"/>
      <c r="Q233" s="236"/>
      <c r="R233" s="236"/>
      <c r="S233" s="236"/>
      <c r="T233" s="237"/>
      <c r="AT233" s="238" t="s">
        <v>124</v>
      </c>
      <c r="AU233" s="238" t="s">
        <v>81</v>
      </c>
      <c r="AV233" s="12" t="s">
        <v>123</v>
      </c>
      <c r="AW233" s="12" t="s">
        <v>35</v>
      </c>
      <c r="AX233" s="12" t="s">
        <v>81</v>
      </c>
      <c r="AY233" s="238" t="s">
        <v>118</v>
      </c>
    </row>
    <row r="234" s="1" customFormat="1" ht="16.5" customHeight="1">
      <c r="B234" s="36"/>
      <c r="C234" s="239" t="s">
        <v>402</v>
      </c>
      <c r="D234" s="239" t="s">
        <v>153</v>
      </c>
      <c r="E234" s="240" t="s">
        <v>403</v>
      </c>
      <c r="F234" s="241" t="s">
        <v>404</v>
      </c>
      <c r="G234" s="242" t="s">
        <v>135</v>
      </c>
      <c r="H234" s="243">
        <v>2</v>
      </c>
      <c r="I234" s="244"/>
      <c r="J234" s="245">
        <f>ROUND(I234*H234,2)</f>
        <v>0</v>
      </c>
      <c r="K234" s="241" t="s">
        <v>19</v>
      </c>
      <c r="L234" s="246"/>
      <c r="M234" s="247" t="s">
        <v>19</v>
      </c>
      <c r="N234" s="248" t="s">
        <v>44</v>
      </c>
      <c r="O234" s="77"/>
      <c r="P234" s="203">
        <f>O234*H234</f>
        <v>0</v>
      </c>
      <c r="Q234" s="203">
        <v>0</v>
      </c>
      <c r="R234" s="203">
        <f>Q234*H234</f>
        <v>0</v>
      </c>
      <c r="S234" s="203">
        <v>0</v>
      </c>
      <c r="T234" s="204">
        <f>S234*H234</f>
        <v>0</v>
      </c>
      <c r="AR234" s="15" t="s">
        <v>200</v>
      </c>
      <c r="AT234" s="15" t="s">
        <v>153</v>
      </c>
      <c r="AU234" s="15" t="s">
        <v>81</v>
      </c>
      <c r="AY234" s="15" t="s">
        <v>118</v>
      </c>
      <c r="BE234" s="205">
        <f>IF(N234="základní",J234,0)</f>
        <v>0</v>
      </c>
      <c r="BF234" s="205">
        <f>IF(N234="snížená",J234,0)</f>
        <v>0</v>
      </c>
      <c r="BG234" s="205">
        <f>IF(N234="zákl. přenesená",J234,0)</f>
        <v>0</v>
      </c>
      <c r="BH234" s="205">
        <f>IF(N234="sníž. přenesená",J234,0)</f>
        <v>0</v>
      </c>
      <c r="BI234" s="205">
        <f>IF(N234="nulová",J234,0)</f>
        <v>0</v>
      </c>
      <c r="BJ234" s="15" t="s">
        <v>81</v>
      </c>
      <c r="BK234" s="205">
        <f>ROUND(I234*H234,2)</f>
        <v>0</v>
      </c>
      <c r="BL234" s="15" t="s">
        <v>165</v>
      </c>
      <c r="BM234" s="15" t="s">
        <v>405</v>
      </c>
    </row>
    <row r="235" s="10" customFormat="1">
      <c r="B235" s="206"/>
      <c r="C235" s="207"/>
      <c r="D235" s="208" t="s">
        <v>124</v>
      </c>
      <c r="E235" s="209" t="s">
        <v>19</v>
      </c>
      <c r="F235" s="210" t="s">
        <v>386</v>
      </c>
      <c r="G235" s="207"/>
      <c r="H235" s="209" t="s">
        <v>19</v>
      </c>
      <c r="I235" s="211"/>
      <c r="J235" s="207"/>
      <c r="K235" s="207"/>
      <c r="L235" s="212"/>
      <c r="M235" s="213"/>
      <c r="N235" s="214"/>
      <c r="O235" s="214"/>
      <c r="P235" s="214"/>
      <c r="Q235" s="214"/>
      <c r="R235" s="214"/>
      <c r="S235" s="214"/>
      <c r="T235" s="215"/>
      <c r="AT235" s="216" t="s">
        <v>124</v>
      </c>
      <c r="AU235" s="216" t="s">
        <v>81</v>
      </c>
      <c r="AV235" s="10" t="s">
        <v>81</v>
      </c>
      <c r="AW235" s="10" t="s">
        <v>35</v>
      </c>
      <c r="AX235" s="10" t="s">
        <v>73</v>
      </c>
      <c r="AY235" s="216" t="s">
        <v>118</v>
      </c>
    </row>
    <row r="236" s="10" customFormat="1">
      <c r="B236" s="206"/>
      <c r="C236" s="207"/>
      <c r="D236" s="208" t="s">
        <v>124</v>
      </c>
      <c r="E236" s="209" t="s">
        <v>19</v>
      </c>
      <c r="F236" s="210" t="s">
        <v>387</v>
      </c>
      <c r="G236" s="207"/>
      <c r="H236" s="209" t="s">
        <v>19</v>
      </c>
      <c r="I236" s="211"/>
      <c r="J236" s="207"/>
      <c r="K236" s="207"/>
      <c r="L236" s="212"/>
      <c r="M236" s="213"/>
      <c r="N236" s="214"/>
      <c r="O236" s="214"/>
      <c r="P236" s="214"/>
      <c r="Q236" s="214"/>
      <c r="R236" s="214"/>
      <c r="S236" s="214"/>
      <c r="T236" s="215"/>
      <c r="AT236" s="216" t="s">
        <v>124</v>
      </c>
      <c r="AU236" s="216" t="s">
        <v>81</v>
      </c>
      <c r="AV236" s="10" t="s">
        <v>81</v>
      </c>
      <c r="AW236" s="10" t="s">
        <v>35</v>
      </c>
      <c r="AX236" s="10" t="s">
        <v>73</v>
      </c>
      <c r="AY236" s="216" t="s">
        <v>118</v>
      </c>
    </row>
    <row r="237" s="10" customFormat="1">
      <c r="B237" s="206"/>
      <c r="C237" s="207"/>
      <c r="D237" s="208" t="s">
        <v>124</v>
      </c>
      <c r="E237" s="209" t="s">
        <v>19</v>
      </c>
      <c r="F237" s="210" t="s">
        <v>397</v>
      </c>
      <c r="G237" s="207"/>
      <c r="H237" s="209" t="s">
        <v>19</v>
      </c>
      <c r="I237" s="211"/>
      <c r="J237" s="207"/>
      <c r="K237" s="207"/>
      <c r="L237" s="212"/>
      <c r="M237" s="213"/>
      <c r="N237" s="214"/>
      <c r="O237" s="214"/>
      <c r="P237" s="214"/>
      <c r="Q237" s="214"/>
      <c r="R237" s="214"/>
      <c r="S237" s="214"/>
      <c r="T237" s="215"/>
      <c r="AT237" s="216" t="s">
        <v>124</v>
      </c>
      <c r="AU237" s="216" t="s">
        <v>81</v>
      </c>
      <c r="AV237" s="10" t="s">
        <v>81</v>
      </c>
      <c r="AW237" s="10" t="s">
        <v>35</v>
      </c>
      <c r="AX237" s="10" t="s">
        <v>73</v>
      </c>
      <c r="AY237" s="216" t="s">
        <v>118</v>
      </c>
    </row>
    <row r="238" s="10" customFormat="1">
      <c r="B238" s="206"/>
      <c r="C238" s="207"/>
      <c r="D238" s="208" t="s">
        <v>124</v>
      </c>
      <c r="E238" s="209" t="s">
        <v>19</v>
      </c>
      <c r="F238" s="210" t="s">
        <v>398</v>
      </c>
      <c r="G238" s="207"/>
      <c r="H238" s="209" t="s">
        <v>19</v>
      </c>
      <c r="I238" s="211"/>
      <c r="J238" s="207"/>
      <c r="K238" s="207"/>
      <c r="L238" s="212"/>
      <c r="M238" s="213"/>
      <c r="N238" s="214"/>
      <c r="O238" s="214"/>
      <c r="P238" s="214"/>
      <c r="Q238" s="214"/>
      <c r="R238" s="214"/>
      <c r="S238" s="214"/>
      <c r="T238" s="215"/>
      <c r="AT238" s="216" t="s">
        <v>124</v>
      </c>
      <c r="AU238" s="216" t="s">
        <v>81</v>
      </c>
      <c r="AV238" s="10" t="s">
        <v>81</v>
      </c>
      <c r="AW238" s="10" t="s">
        <v>35</v>
      </c>
      <c r="AX238" s="10" t="s">
        <v>73</v>
      </c>
      <c r="AY238" s="216" t="s">
        <v>118</v>
      </c>
    </row>
    <row r="239" s="11" customFormat="1">
      <c r="B239" s="217"/>
      <c r="C239" s="218"/>
      <c r="D239" s="208" t="s">
        <v>124</v>
      </c>
      <c r="E239" s="219" t="s">
        <v>19</v>
      </c>
      <c r="F239" s="220" t="s">
        <v>83</v>
      </c>
      <c r="G239" s="218"/>
      <c r="H239" s="221">
        <v>2</v>
      </c>
      <c r="I239" s="222"/>
      <c r="J239" s="218"/>
      <c r="K239" s="218"/>
      <c r="L239" s="223"/>
      <c r="M239" s="224"/>
      <c r="N239" s="225"/>
      <c r="O239" s="225"/>
      <c r="P239" s="225"/>
      <c r="Q239" s="225"/>
      <c r="R239" s="225"/>
      <c r="S239" s="225"/>
      <c r="T239" s="226"/>
      <c r="AT239" s="227" t="s">
        <v>124</v>
      </c>
      <c r="AU239" s="227" t="s">
        <v>81</v>
      </c>
      <c r="AV239" s="11" t="s">
        <v>83</v>
      </c>
      <c r="AW239" s="11" t="s">
        <v>35</v>
      </c>
      <c r="AX239" s="11" t="s">
        <v>73</v>
      </c>
      <c r="AY239" s="227" t="s">
        <v>118</v>
      </c>
    </row>
    <row r="240" s="12" customFormat="1">
      <c r="B240" s="228"/>
      <c r="C240" s="229"/>
      <c r="D240" s="208" t="s">
        <v>124</v>
      </c>
      <c r="E240" s="230" t="s">
        <v>19</v>
      </c>
      <c r="F240" s="231" t="s">
        <v>132</v>
      </c>
      <c r="G240" s="229"/>
      <c r="H240" s="232">
        <v>2</v>
      </c>
      <c r="I240" s="233"/>
      <c r="J240" s="229"/>
      <c r="K240" s="229"/>
      <c r="L240" s="234"/>
      <c r="M240" s="235"/>
      <c r="N240" s="236"/>
      <c r="O240" s="236"/>
      <c r="P240" s="236"/>
      <c r="Q240" s="236"/>
      <c r="R240" s="236"/>
      <c r="S240" s="236"/>
      <c r="T240" s="237"/>
      <c r="AT240" s="238" t="s">
        <v>124</v>
      </c>
      <c r="AU240" s="238" t="s">
        <v>81</v>
      </c>
      <c r="AV240" s="12" t="s">
        <v>123</v>
      </c>
      <c r="AW240" s="12" t="s">
        <v>35</v>
      </c>
      <c r="AX240" s="12" t="s">
        <v>81</v>
      </c>
      <c r="AY240" s="238" t="s">
        <v>118</v>
      </c>
    </row>
    <row r="241" s="1" customFormat="1" ht="16.5" customHeight="1">
      <c r="B241" s="36"/>
      <c r="C241" s="239" t="s">
        <v>273</v>
      </c>
      <c r="D241" s="239" t="s">
        <v>153</v>
      </c>
      <c r="E241" s="240" t="s">
        <v>406</v>
      </c>
      <c r="F241" s="241" t="s">
        <v>407</v>
      </c>
      <c r="G241" s="242" t="s">
        <v>135</v>
      </c>
      <c r="H241" s="243">
        <v>1</v>
      </c>
      <c r="I241" s="244"/>
      <c r="J241" s="245">
        <f>ROUND(I241*H241,2)</f>
        <v>0</v>
      </c>
      <c r="K241" s="241" t="s">
        <v>19</v>
      </c>
      <c r="L241" s="246"/>
      <c r="M241" s="247" t="s">
        <v>19</v>
      </c>
      <c r="N241" s="248" t="s">
        <v>44</v>
      </c>
      <c r="O241" s="77"/>
      <c r="P241" s="203">
        <f>O241*H241</f>
        <v>0</v>
      </c>
      <c r="Q241" s="203">
        <v>0</v>
      </c>
      <c r="R241" s="203">
        <f>Q241*H241</f>
        <v>0</v>
      </c>
      <c r="S241" s="203">
        <v>0</v>
      </c>
      <c r="T241" s="204">
        <f>S241*H241</f>
        <v>0</v>
      </c>
      <c r="AR241" s="15" t="s">
        <v>200</v>
      </c>
      <c r="AT241" s="15" t="s">
        <v>153</v>
      </c>
      <c r="AU241" s="15" t="s">
        <v>81</v>
      </c>
      <c r="AY241" s="15" t="s">
        <v>118</v>
      </c>
      <c r="BE241" s="205">
        <f>IF(N241="základní",J241,0)</f>
        <v>0</v>
      </c>
      <c r="BF241" s="205">
        <f>IF(N241="snížená",J241,0)</f>
        <v>0</v>
      </c>
      <c r="BG241" s="205">
        <f>IF(N241="zákl. přenesená",J241,0)</f>
        <v>0</v>
      </c>
      <c r="BH241" s="205">
        <f>IF(N241="sníž. přenesená",J241,0)</f>
        <v>0</v>
      </c>
      <c r="BI241" s="205">
        <f>IF(N241="nulová",J241,0)</f>
        <v>0</v>
      </c>
      <c r="BJ241" s="15" t="s">
        <v>81</v>
      </c>
      <c r="BK241" s="205">
        <f>ROUND(I241*H241,2)</f>
        <v>0</v>
      </c>
      <c r="BL241" s="15" t="s">
        <v>165</v>
      </c>
      <c r="BM241" s="15" t="s">
        <v>408</v>
      </c>
    </row>
    <row r="242" s="10" customFormat="1">
      <c r="B242" s="206"/>
      <c r="C242" s="207"/>
      <c r="D242" s="208" t="s">
        <v>124</v>
      </c>
      <c r="E242" s="209" t="s">
        <v>19</v>
      </c>
      <c r="F242" s="210" t="s">
        <v>409</v>
      </c>
      <c r="G242" s="207"/>
      <c r="H242" s="209" t="s">
        <v>19</v>
      </c>
      <c r="I242" s="211"/>
      <c r="J242" s="207"/>
      <c r="K242" s="207"/>
      <c r="L242" s="212"/>
      <c r="M242" s="213"/>
      <c r="N242" s="214"/>
      <c r="O242" s="214"/>
      <c r="P242" s="214"/>
      <c r="Q242" s="214"/>
      <c r="R242" s="214"/>
      <c r="S242" s="214"/>
      <c r="T242" s="215"/>
      <c r="AT242" s="216" t="s">
        <v>124</v>
      </c>
      <c r="AU242" s="216" t="s">
        <v>81</v>
      </c>
      <c r="AV242" s="10" t="s">
        <v>81</v>
      </c>
      <c r="AW242" s="10" t="s">
        <v>35</v>
      </c>
      <c r="AX242" s="10" t="s">
        <v>73</v>
      </c>
      <c r="AY242" s="216" t="s">
        <v>118</v>
      </c>
    </row>
    <row r="243" s="10" customFormat="1">
      <c r="B243" s="206"/>
      <c r="C243" s="207"/>
      <c r="D243" s="208" t="s">
        <v>124</v>
      </c>
      <c r="E243" s="209" t="s">
        <v>19</v>
      </c>
      <c r="F243" s="210" t="s">
        <v>387</v>
      </c>
      <c r="G243" s="207"/>
      <c r="H243" s="209" t="s">
        <v>19</v>
      </c>
      <c r="I243" s="211"/>
      <c r="J243" s="207"/>
      <c r="K243" s="207"/>
      <c r="L243" s="212"/>
      <c r="M243" s="213"/>
      <c r="N243" s="214"/>
      <c r="O243" s="214"/>
      <c r="P243" s="214"/>
      <c r="Q243" s="214"/>
      <c r="R243" s="214"/>
      <c r="S243" s="214"/>
      <c r="T243" s="215"/>
      <c r="AT243" s="216" t="s">
        <v>124</v>
      </c>
      <c r="AU243" s="216" t="s">
        <v>81</v>
      </c>
      <c r="AV243" s="10" t="s">
        <v>81</v>
      </c>
      <c r="AW243" s="10" t="s">
        <v>35</v>
      </c>
      <c r="AX243" s="10" t="s">
        <v>73</v>
      </c>
      <c r="AY243" s="216" t="s">
        <v>118</v>
      </c>
    </row>
    <row r="244" s="10" customFormat="1">
      <c r="B244" s="206"/>
      <c r="C244" s="207"/>
      <c r="D244" s="208" t="s">
        <v>124</v>
      </c>
      <c r="E244" s="209" t="s">
        <v>19</v>
      </c>
      <c r="F244" s="210" t="s">
        <v>397</v>
      </c>
      <c r="G244" s="207"/>
      <c r="H244" s="209" t="s">
        <v>19</v>
      </c>
      <c r="I244" s="211"/>
      <c r="J244" s="207"/>
      <c r="K244" s="207"/>
      <c r="L244" s="212"/>
      <c r="M244" s="213"/>
      <c r="N244" s="214"/>
      <c r="O244" s="214"/>
      <c r="P244" s="214"/>
      <c r="Q244" s="214"/>
      <c r="R244" s="214"/>
      <c r="S244" s="214"/>
      <c r="T244" s="215"/>
      <c r="AT244" s="216" t="s">
        <v>124</v>
      </c>
      <c r="AU244" s="216" t="s">
        <v>81</v>
      </c>
      <c r="AV244" s="10" t="s">
        <v>81</v>
      </c>
      <c r="AW244" s="10" t="s">
        <v>35</v>
      </c>
      <c r="AX244" s="10" t="s">
        <v>73</v>
      </c>
      <c r="AY244" s="216" t="s">
        <v>118</v>
      </c>
    </row>
    <row r="245" s="10" customFormat="1">
      <c r="B245" s="206"/>
      <c r="C245" s="207"/>
      <c r="D245" s="208" t="s">
        <v>124</v>
      </c>
      <c r="E245" s="209" t="s">
        <v>19</v>
      </c>
      <c r="F245" s="210" t="s">
        <v>398</v>
      </c>
      <c r="G245" s="207"/>
      <c r="H245" s="209" t="s">
        <v>19</v>
      </c>
      <c r="I245" s="211"/>
      <c r="J245" s="207"/>
      <c r="K245" s="207"/>
      <c r="L245" s="212"/>
      <c r="M245" s="213"/>
      <c r="N245" s="214"/>
      <c r="O245" s="214"/>
      <c r="P245" s="214"/>
      <c r="Q245" s="214"/>
      <c r="R245" s="214"/>
      <c r="S245" s="214"/>
      <c r="T245" s="215"/>
      <c r="AT245" s="216" t="s">
        <v>124</v>
      </c>
      <c r="AU245" s="216" t="s">
        <v>81</v>
      </c>
      <c r="AV245" s="10" t="s">
        <v>81</v>
      </c>
      <c r="AW245" s="10" t="s">
        <v>35</v>
      </c>
      <c r="AX245" s="10" t="s">
        <v>73</v>
      </c>
      <c r="AY245" s="216" t="s">
        <v>118</v>
      </c>
    </row>
    <row r="246" s="11" customFormat="1">
      <c r="B246" s="217"/>
      <c r="C246" s="218"/>
      <c r="D246" s="208" t="s">
        <v>124</v>
      </c>
      <c r="E246" s="219" t="s">
        <v>19</v>
      </c>
      <c r="F246" s="220" t="s">
        <v>81</v>
      </c>
      <c r="G246" s="218"/>
      <c r="H246" s="221">
        <v>1</v>
      </c>
      <c r="I246" s="222"/>
      <c r="J246" s="218"/>
      <c r="K246" s="218"/>
      <c r="L246" s="223"/>
      <c r="M246" s="224"/>
      <c r="N246" s="225"/>
      <c r="O246" s="225"/>
      <c r="P246" s="225"/>
      <c r="Q246" s="225"/>
      <c r="R246" s="225"/>
      <c r="S246" s="225"/>
      <c r="T246" s="226"/>
      <c r="AT246" s="227" t="s">
        <v>124</v>
      </c>
      <c r="AU246" s="227" t="s">
        <v>81</v>
      </c>
      <c r="AV246" s="11" t="s">
        <v>83</v>
      </c>
      <c r="AW246" s="11" t="s">
        <v>35</v>
      </c>
      <c r="AX246" s="11" t="s">
        <v>73</v>
      </c>
      <c r="AY246" s="227" t="s">
        <v>118</v>
      </c>
    </row>
    <row r="247" s="12" customFormat="1">
      <c r="B247" s="228"/>
      <c r="C247" s="229"/>
      <c r="D247" s="208" t="s">
        <v>124</v>
      </c>
      <c r="E247" s="230" t="s">
        <v>19</v>
      </c>
      <c r="F247" s="231" t="s">
        <v>132</v>
      </c>
      <c r="G247" s="229"/>
      <c r="H247" s="232">
        <v>1</v>
      </c>
      <c r="I247" s="233"/>
      <c r="J247" s="229"/>
      <c r="K247" s="229"/>
      <c r="L247" s="234"/>
      <c r="M247" s="235"/>
      <c r="N247" s="236"/>
      <c r="O247" s="236"/>
      <c r="P247" s="236"/>
      <c r="Q247" s="236"/>
      <c r="R247" s="236"/>
      <c r="S247" s="236"/>
      <c r="T247" s="237"/>
      <c r="AT247" s="238" t="s">
        <v>124</v>
      </c>
      <c r="AU247" s="238" t="s">
        <v>81</v>
      </c>
      <c r="AV247" s="12" t="s">
        <v>123</v>
      </c>
      <c r="AW247" s="12" t="s">
        <v>35</v>
      </c>
      <c r="AX247" s="12" t="s">
        <v>81</v>
      </c>
      <c r="AY247" s="238" t="s">
        <v>118</v>
      </c>
    </row>
    <row r="248" s="1" customFormat="1" ht="56.25" customHeight="1">
      <c r="B248" s="36"/>
      <c r="C248" s="194" t="s">
        <v>410</v>
      </c>
      <c r="D248" s="194" t="s">
        <v>119</v>
      </c>
      <c r="E248" s="195" t="s">
        <v>411</v>
      </c>
      <c r="F248" s="196" t="s">
        <v>412</v>
      </c>
      <c r="G248" s="197" t="s">
        <v>135</v>
      </c>
      <c r="H248" s="198">
        <v>1</v>
      </c>
      <c r="I248" s="199"/>
      <c r="J248" s="200">
        <f>ROUND(I248*H248,2)</f>
        <v>0</v>
      </c>
      <c r="K248" s="196" t="s">
        <v>19</v>
      </c>
      <c r="L248" s="41"/>
      <c r="M248" s="201" t="s">
        <v>19</v>
      </c>
      <c r="N248" s="202" t="s">
        <v>44</v>
      </c>
      <c r="O248" s="77"/>
      <c r="P248" s="203">
        <f>O248*H248</f>
        <v>0</v>
      </c>
      <c r="Q248" s="203">
        <v>0.00091790000000000003</v>
      </c>
      <c r="R248" s="203">
        <f>Q248*H248</f>
        <v>0.00091790000000000003</v>
      </c>
      <c r="S248" s="203">
        <v>0</v>
      </c>
      <c r="T248" s="204">
        <f>S248*H248</f>
        <v>0</v>
      </c>
      <c r="AR248" s="15" t="s">
        <v>165</v>
      </c>
      <c r="AT248" s="15" t="s">
        <v>119</v>
      </c>
      <c r="AU248" s="15" t="s">
        <v>81</v>
      </c>
      <c r="AY248" s="15" t="s">
        <v>118</v>
      </c>
      <c r="BE248" s="205">
        <f>IF(N248="základní",J248,0)</f>
        <v>0</v>
      </c>
      <c r="BF248" s="205">
        <f>IF(N248="snížená",J248,0)</f>
        <v>0</v>
      </c>
      <c r="BG248" s="205">
        <f>IF(N248="zákl. přenesená",J248,0)</f>
        <v>0</v>
      </c>
      <c r="BH248" s="205">
        <f>IF(N248="sníž. přenesená",J248,0)</f>
        <v>0</v>
      </c>
      <c r="BI248" s="205">
        <f>IF(N248="nulová",J248,0)</f>
        <v>0</v>
      </c>
      <c r="BJ248" s="15" t="s">
        <v>81</v>
      </c>
      <c r="BK248" s="205">
        <f>ROUND(I248*H248,2)</f>
        <v>0</v>
      </c>
      <c r="BL248" s="15" t="s">
        <v>165</v>
      </c>
      <c r="BM248" s="15" t="s">
        <v>413</v>
      </c>
    </row>
    <row r="249" s="1" customFormat="1" ht="16.5" customHeight="1">
      <c r="B249" s="36"/>
      <c r="C249" s="194" t="s">
        <v>276</v>
      </c>
      <c r="D249" s="194" t="s">
        <v>119</v>
      </c>
      <c r="E249" s="195" t="s">
        <v>414</v>
      </c>
      <c r="F249" s="196" t="s">
        <v>415</v>
      </c>
      <c r="G249" s="197" t="s">
        <v>135</v>
      </c>
      <c r="H249" s="198">
        <v>1</v>
      </c>
      <c r="I249" s="199"/>
      <c r="J249" s="200">
        <f>ROUND(I249*H249,2)</f>
        <v>0</v>
      </c>
      <c r="K249" s="196" t="s">
        <v>19</v>
      </c>
      <c r="L249" s="41"/>
      <c r="M249" s="201" t="s">
        <v>19</v>
      </c>
      <c r="N249" s="202" t="s">
        <v>44</v>
      </c>
      <c r="O249" s="77"/>
      <c r="P249" s="203">
        <f>O249*H249</f>
        <v>0</v>
      </c>
      <c r="Q249" s="203">
        <v>0</v>
      </c>
      <c r="R249" s="203">
        <f>Q249*H249</f>
        <v>0</v>
      </c>
      <c r="S249" s="203">
        <v>0</v>
      </c>
      <c r="T249" s="204">
        <f>S249*H249</f>
        <v>0</v>
      </c>
      <c r="AR249" s="15" t="s">
        <v>165</v>
      </c>
      <c r="AT249" s="15" t="s">
        <v>119</v>
      </c>
      <c r="AU249" s="15" t="s">
        <v>81</v>
      </c>
      <c r="AY249" s="15" t="s">
        <v>118</v>
      </c>
      <c r="BE249" s="205">
        <f>IF(N249="základní",J249,0)</f>
        <v>0</v>
      </c>
      <c r="BF249" s="205">
        <f>IF(N249="snížená",J249,0)</f>
        <v>0</v>
      </c>
      <c r="BG249" s="205">
        <f>IF(N249="zákl. přenesená",J249,0)</f>
        <v>0</v>
      </c>
      <c r="BH249" s="205">
        <f>IF(N249="sníž. přenesená",J249,0)</f>
        <v>0</v>
      </c>
      <c r="BI249" s="205">
        <f>IF(N249="nulová",J249,0)</f>
        <v>0</v>
      </c>
      <c r="BJ249" s="15" t="s">
        <v>81</v>
      </c>
      <c r="BK249" s="205">
        <f>ROUND(I249*H249,2)</f>
        <v>0</v>
      </c>
      <c r="BL249" s="15" t="s">
        <v>165</v>
      </c>
      <c r="BM249" s="15" t="s">
        <v>416</v>
      </c>
    </row>
    <row r="250" s="10" customFormat="1">
      <c r="B250" s="206"/>
      <c r="C250" s="207"/>
      <c r="D250" s="208" t="s">
        <v>124</v>
      </c>
      <c r="E250" s="209" t="s">
        <v>19</v>
      </c>
      <c r="F250" s="210" t="s">
        <v>417</v>
      </c>
      <c r="G250" s="207"/>
      <c r="H250" s="209" t="s">
        <v>19</v>
      </c>
      <c r="I250" s="211"/>
      <c r="J250" s="207"/>
      <c r="K250" s="207"/>
      <c r="L250" s="212"/>
      <c r="M250" s="213"/>
      <c r="N250" s="214"/>
      <c r="O250" s="214"/>
      <c r="P250" s="214"/>
      <c r="Q250" s="214"/>
      <c r="R250" s="214"/>
      <c r="S250" s="214"/>
      <c r="T250" s="215"/>
      <c r="AT250" s="216" t="s">
        <v>124</v>
      </c>
      <c r="AU250" s="216" t="s">
        <v>81</v>
      </c>
      <c r="AV250" s="10" t="s">
        <v>81</v>
      </c>
      <c r="AW250" s="10" t="s">
        <v>35</v>
      </c>
      <c r="AX250" s="10" t="s">
        <v>73</v>
      </c>
      <c r="AY250" s="216" t="s">
        <v>118</v>
      </c>
    </row>
    <row r="251" s="10" customFormat="1">
      <c r="B251" s="206"/>
      <c r="C251" s="207"/>
      <c r="D251" s="208" t="s">
        <v>124</v>
      </c>
      <c r="E251" s="209" t="s">
        <v>19</v>
      </c>
      <c r="F251" s="210" t="s">
        <v>418</v>
      </c>
      <c r="G251" s="207"/>
      <c r="H251" s="209" t="s">
        <v>19</v>
      </c>
      <c r="I251" s="211"/>
      <c r="J251" s="207"/>
      <c r="K251" s="207"/>
      <c r="L251" s="212"/>
      <c r="M251" s="213"/>
      <c r="N251" s="214"/>
      <c r="O251" s="214"/>
      <c r="P251" s="214"/>
      <c r="Q251" s="214"/>
      <c r="R251" s="214"/>
      <c r="S251" s="214"/>
      <c r="T251" s="215"/>
      <c r="AT251" s="216" t="s">
        <v>124</v>
      </c>
      <c r="AU251" s="216" t="s">
        <v>81</v>
      </c>
      <c r="AV251" s="10" t="s">
        <v>81</v>
      </c>
      <c r="AW251" s="10" t="s">
        <v>35</v>
      </c>
      <c r="AX251" s="10" t="s">
        <v>73</v>
      </c>
      <c r="AY251" s="216" t="s">
        <v>118</v>
      </c>
    </row>
    <row r="252" s="10" customFormat="1">
      <c r="B252" s="206"/>
      <c r="C252" s="207"/>
      <c r="D252" s="208" t="s">
        <v>124</v>
      </c>
      <c r="E252" s="209" t="s">
        <v>19</v>
      </c>
      <c r="F252" s="210" t="s">
        <v>419</v>
      </c>
      <c r="G252" s="207"/>
      <c r="H252" s="209" t="s">
        <v>19</v>
      </c>
      <c r="I252" s="211"/>
      <c r="J252" s="207"/>
      <c r="K252" s="207"/>
      <c r="L252" s="212"/>
      <c r="M252" s="213"/>
      <c r="N252" s="214"/>
      <c r="O252" s="214"/>
      <c r="P252" s="214"/>
      <c r="Q252" s="214"/>
      <c r="R252" s="214"/>
      <c r="S252" s="214"/>
      <c r="T252" s="215"/>
      <c r="AT252" s="216" t="s">
        <v>124</v>
      </c>
      <c r="AU252" s="216" t="s">
        <v>81</v>
      </c>
      <c r="AV252" s="10" t="s">
        <v>81</v>
      </c>
      <c r="AW252" s="10" t="s">
        <v>35</v>
      </c>
      <c r="AX252" s="10" t="s">
        <v>73</v>
      </c>
      <c r="AY252" s="216" t="s">
        <v>118</v>
      </c>
    </row>
    <row r="253" s="10" customFormat="1">
      <c r="B253" s="206"/>
      <c r="C253" s="207"/>
      <c r="D253" s="208" t="s">
        <v>124</v>
      </c>
      <c r="E253" s="209" t="s">
        <v>19</v>
      </c>
      <c r="F253" s="210" t="s">
        <v>397</v>
      </c>
      <c r="G253" s="207"/>
      <c r="H253" s="209" t="s">
        <v>19</v>
      </c>
      <c r="I253" s="211"/>
      <c r="J253" s="207"/>
      <c r="K253" s="207"/>
      <c r="L253" s="212"/>
      <c r="M253" s="213"/>
      <c r="N253" s="214"/>
      <c r="O253" s="214"/>
      <c r="P253" s="214"/>
      <c r="Q253" s="214"/>
      <c r="R253" s="214"/>
      <c r="S253" s="214"/>
      <c r="T253" s="215"/>
      <c r="AT253" s="216" t="s">
        <v>124</v>
      </c>
      <c r="AU253" s="216" t="s">
        <v>81</v>
      </c>
      <c r="AV253" s="10" t="s">
        <v>81</v>
      </c>
      <c r="AW253" s="10" t="s">
        <v>35</v>
      </c>
      <c r="AX253" s="10" t="s">
        <v>73</v>
      </c>
      <c r="AY253" s="216" t="s">
        <v>118</v>
      </c>
    </row>
    <row r="254" s="10" customFormat="1">
      <c r="B254" s="206"/>
      <c r="C254" s="207"/>
      <c r="D254" s="208" t="s">
        <v>124</v>
      </c>
      <c r="E254" s="209" t="s">
        <v>19</v>
      </c>
      <c r="F254" s="210" t="s">
        <v>398</v>
      </c>
      <c r="G254" s="207"/>
      <c r="H254" s="209" t="s">
        <v>19</v>
      </c>
      <c r="I254" s="211"/>
      <c r="J254" s="207"/>
      <c r="K254" s="207"/>
      <c r="L254" s="212"/>
      <c r="M254" s="213"/>
      <c r="N254" s="214"/>
      <c r="O254" s="214"/>
      <c r="P254" s="214"/>
      <c r="Q254" s="214"/>
      <c r="R254" s="214"/>
      <c r="S254" s="214"/>
      <c r="T254" s="215"/>
      <c r="AT254" s="216" t="s">
        <v>124</v>
      </c>
      <c r="AU254" s="216" t="s">
        <v>81</v>
      </c>
      <c r="AV254" s="10" t="s">
        <v>81</v>
      </c>
      <c r="AW254" s="10" t="s">
        <v>35</v>
      </c>
      <c r="AX254" s="10" t="s">
        <v>73</v>
      </c>
      <c r="AY254" s="216" t="s">
        <v>118</v>
      </c>
    </row>
    <row r="255" s="11" customFormat="1">
      <c r="B255" s="217"/>
      <c r="C255" s="218"/>
      <c r="D255" s="208" t="s">
        <v>124</v>
      </c>
      <c r="E255" s="219" t="s">
        <v>19</v>
      </c>
      <c r="F255" s="220" t="s">
        <v>81</v>
      </c>
      <c r="G255" s="218"/>
      <c r="H255" s="221">
        <v>1</v>
      </c>
      <c r="I255" s="222"/>
      <c r="J255" s="218"/>
      <c r="K255" s="218"/>
      <c r="L255" s="223"/>
      <c r="M255" s="224"/>
      <c r="N255" s="225"/>
      <c r="O255" s="225"/>
      <c r="P255" s="225"/>
      <c r="Q255" s="225"/>
      <c r="R255" s="225"/>
      <c r="S255" s="225"/>
      <c r="T255" s="226"/>
      <c r="AT255" s="227" t="s">
        <v>124</v>
      </c>
      <c r="AU255" s="227" t="s">
        <v>81</v>
      </c>
      <c r="AV255" s="11" t="s">
        <v>83</v>
      </c>
      <c r="AW255" s="11" t="s">
        <v>35</v>
      </c>
      <c r="AX255" s="11" t="s">
        <v>73</v>
      </c>
      <c r="AY255" s="227" t="s">
        <v>118</v>
      </c>
    </row>
    <row r="256" s="12" customFormat="1">
      <c r="B256" s="228"/>
      <c r="C256" s="229"/>
      <c r="D256" s="208" t="s">
        <v>124</v>
      </c>
      <c r="E256" s="230" t="s">
        <v>19</v>
      </c>
      <c r="F256" s="231" t="s">
        <v>132</v>
      </c>
      <c r="G256" s="229"/>
      <c r="H256" s="232">
        <v>1</v>
      </c>
      <c r="I256" s="233"/>
      <c r="J256" s="229"/>
      <c r="K256" s="229"/>
      <c r="L256" s="234"/>
      <c r="M256" s="235"/>
      <c r="N256" s="236"/>
      <c r="O256" s="236"/>
      <c r="P256" s="236"/>
      <c r="Q256" s="236"/>
      <c r="R256" s="236"/>
      <c r="S256" s="236"/>
      <c r="T256" s="237"/>
      <c r="AT256" s="238" t="s">
        <v>124</v>
      </c>
      <c r="AU256" s="238" t="s">
        <v>81</v>
      </c>
      <c r="AV256" s="12" t="s">
        <v>123</v>
      </c>
      <c r="AW256" s="12" t="s">
        <v>35</v>
      </c>
      <c r="AX256" s="12" t="s">
        <v>81</v>
      </c>
      <c r="AY256" s="238" t="s">
        <v>118</v>
      </c>
    </row>
    <row r="257" s="1" customFormat="1" ht="56.25" customHeight="1">
      <c r="B257" s="36"/>
      <c r="C257" s="194" t="s">
        <v>420</v>
      </c>
      <c r="D257" s="194" t="s">
        <v>119</v>
      </c>
      <c r="E257" s="195" t="s">
        <v>421</v>
      </c>
      <c r="F257" s="196" t="s">
        <v>422</v>
      </c>
      <c r="G257" s="197" t="s">
        <v>135</v>
      </c>
      <c r="H257" s="198">
        <v>1</v>
      </c>
      <c r="I257" s="199"/>
      <c r="J257" s="200">
        <f>ROUND(I257*H257,2)</f>
        <v>0</v>
      </c>
      <c r="K257" s="196" t="s">
        <v>19</v>
      </c>
      <c r="L257" s="41"/>
      <c r="M257" s="201" t="s">
        <v>19</v>
      </c>
      <c r="N257" s="202" t="s">
        <v>44</v>
      </c>
      <c r="O257" s="77"/>
      <c r="P257" s="203">
        <f>O257*H257</f>
        <v>0</v>
      </c>
      <c r="Q257" s="203">
        <v>0.00088429999999999997</v>
      </c>
      <c r="R257" s="203">
        <f>Q257*H257</f>
        <v>0.00088429999999999997</v>
      </c>
      <c r="S257" s="203">
        <v>0</v>
      </c>
      <c r="T257" s="204">
        <f>S257*H257</f>
        <v>0</v>
      </c>
      <c r="AR257" s="15" t="s">
        <v>165</v>
      </c>
      <c r="AT257" s="15" t="s">
        <v>119</v>
      </c>
      <c r="AU257" s="15" t="s">
        <v>81</v>
      </c>
      <c r="AY257" s="15" t="s">
        <v>118</v>
      </c>
      <c r="BE257" s="205">
        <f>IF(N257="základní",J257,0)</f>
        <v>0</v>
      </c>
      <c r="BF257" s="205">
        <f>IF(N257="snížená",J257,0)</f>
        <v>0</v>
      </c>
      <c r="BG257" s="205">
        <f>IF(N257="zákl. přenesená",J257,0)</f>
        <v>0</v>
      </c>
      <c r="BH257" s="205">
        <f>IF(N257="sníž. přenesená",J257,0)</f>
        <v>0</v>
      </c>
      <c r="BI257" s="205">
        <f>IF(N257="nulová",J257,0)</f>
        <v>0</v>
      </c>
      <c r="BJ257" s="15" t="s">
        <v>81</v>
      </c>
      <c r="BK257" s="205">
        <f>ROUND(I257*H257,2)</f>
        <v>0</v>
      </c>
      <c r="BL257" s="15" t="s">
        <v>165</v>
      </c>
      <c r="BM257" s="15" t="s">
        <v>423</v>
      </c>
    </row>
    <row r="258" s="1" customFormat="1" ht="16.5" customHeight="1">
      <c r="B258" s="36"/>
      <c r="C258" s="194" t="s">
        <v>280</v>
      </c>
      <c r="D258" s="194" t="s">
        <v>119</v>
      </c>
      <c r="E258" s="195" t="s">
        <v>424</v>
      </c>
      <c r="F258" s="196" t="s">
        <v>425</v>
      </c>
      <c r="G258" s="197" t="s">
        <v>135</v>
      </c>
      <c r="H258" s="198">
        <v>1</v>
      </c>
      <c r="I258" s="199"/>
      <c r="J258" s="200">
        <f>ROUND(I258*H258,2)</f>
        <v>0</v>
      </c>
      <c r="K258" s="196" t="s">
        <v>19</v>
      </c>
      <c r="L258" s="41"/>
      <c r="M258" s="201" t="s">
        <v>19</v>
      </c>
      <c r="N258" s="202" t="s">
        <v>44</v>
      </c>
      <c r="O258" s="77"/>
      <c r="P258" s="203">
        <f>O258*H258</f>
        <v>0</v>
      </c>
      <c r="Q258" s="203">
        <v>0</v>
      </c>
      <c r="R258" s="203">
        <f>Q258*H258</f>
        <v>0</v>
      </c>
      <c r="S258" s="203">
        <v>0</v>
      </c>
      <c r="T258" s="204">
        <f>S258*H258</f>
        <v>0</v>
      </c>
      <c r="AR258" s="15" t="s">
        <v>165</v>
      </c>
      <c r="AT258" s="15" t="s">
        <v>119</v>
      </c>
      <c r="AU258" s="15" t="s">
        <v>81</v>
      </c>
      <c r="AY258" s="15" t="s">
        <v>118</v>
      </c>
      <c r="BE258" s="205">
        <f>IF(N258="základní",J258,0)</f>
        <v>0</v>
      </c>
      <c r="BF258" s="205">
        <f>IF(N258="snížená",J258,0)</f>
        <v>0</v>
      </c>
      <c r="BG258" s="205">
        <f>IF(N258="zákl. přenesená",J258,0)</f>
        <v>0</v>
      </c>
      <c r="BH258" s="205">
        <f>IF(N258="sníž. přenesená",J258,0)</f>
        <v>0</v>
      </c>
      <c r="BI258" s="205">
        <f>IF(N258="nulová",J258,0)</f>
        <v>0</v>
      </c>
      <c r="BJ258" s="15" t="s">
        <v>81</v>
      </c>
      <c r="BK258" s="205">
        <f>ROUND(I258*H258,2)</f>
        <v>0</v>
      </c>
      <c r="BL258" s="15" t="s">
        <v>165</v>
      </c>
      <c r="BM258" s="15" t="s">
        <v>426</v>
      </c>
    </row>
    <row r="259" s="10" customFormat="1">
      <c r="B259" s="206"/>
      <c r="C259" s="207"/>
      <c r="D259" s="208" t="s">
        <v>124</v>
      </c>
      <c r="E259" s="209" t="s">
        <v>19</v>
      </c>
      <c r="F259" s="210" t="s">
        <v>427</v>
      </c>
      <c r="G259" s="207"/>
      <c r="H259" s="209" t="s">
        <v>19</v>
      </c>
      <c r="I259" s="211"/>
      <c r="J259" s="207"/>
      <c r="K259" s="207"/>
      <c r="L259" s="212"/>
      <c r="M259" s="213"/>
      <c r="N259" s="214"/>
      <c r="O259" s="214"/>
      <c r="P259" s="214"/>
      <c r="Q259" s="214"/>
      <c r="R259" s="214"/>
      <c r="S259" s="214"/>
      <c r="T259" s="215"/>
      <c r="AT259" s="216" t="s">
        <v>124</v>
      </c>
      <c r="AU259" s="216" t="s">
        <v>81</v>
      </c>
      <c r="AV259" s="10" t="s">
        <v>81</v>
      </c>
      <c r="AW259" s="10" t="s">
        <v>35</v>
      </c>
      <c r="AX259" s="10" t="s">
        <v>73</v>
      </c>
      <c r="AY259" s="216" t="s">
        <v>118</v>
      </c>
    </row>
    <row r="260" s="10" customFormat="1">
      <c r="B260" s="206"/>
      <c r="C260" s="207"/>
      <c r="D260" s="208" t="s">
        <v>124</v>
      </c>
      <c r="E260" s="209" t="s">
        <v>19</v>
      </c>
      <c r="F260" s="210" t="s">
        <v>428</v>
      </c>
      <c r="G260" s="207"/>
      <c r="H260" s="209" t="s">
        <v>19</v>
      </c>
      <c r="I260" s="211"/>
      <c r="J260" s="207"/>
      <c r="K260" s="207"/>
      <c r="L260" s="212"/>
      <c r="M260" s="213"/>
      <c r="N260" s="214"/>
      <c r="O260" s="214"/>
      <c r="P260" s="214"/>
      <c r="Q260" s="214"/>
      <c r="R260" s="214"/>
      <c r="S260" s="214"/>
      <c r="T260" s="215"/>
      <c r="AT260" s="216" t="s">
        <v>124</v>
      </c>
      <c r="AU260" s="216" t="s">
        <v>81</v>
      </c>
      <c r="AV260" s="10" t="s">
        <v>81</v>
      </c>
      <c r="AW260" s="10" t="s">
        <v>35</v>
      </c>
      <c r="AX260" s="10" t="s">
        <v>73</v>
      </c>
      <c r="AY260" s="216" t="s">
        <v>118</v>
      </c>
    </row>
    <row r="261" s="10" customFormat="1">
      <c r="B261" s="206"/>
      <c r="C261" s="207"/>
      <c r="D261" s="208" t="s">
        <v>124</v>
      </c>
      <c r="E261" s="209" t="s">
        <v>19</v>
      </c>
      <c r="F261" s="210" t="s">
        <v>429</v>
      </c>
      <c r="G261" s="207"/>
      <c r="H261" s="209" t="s">
        <v>19</v>
      </c>
      <c r="I261" s="211"/>
      <c r="J261" s="207"/>
      <c r="K261" s="207"/>
      <c r="L261" s="212"/>
      <c r="M261" s="213"/>
      <c r="N261" s="214"/>
      <c r="O261" s="214"/>
      <c r="P261" s="214"/>
      <c r="Q261" s="214"/>
      <c r="R261" s="214"/>
      <c r="S261" s="214"/>
      <c r="T261" s="215"/>
      <c r="AT261" s="216" t="s">
        <v>124</v>
      </c>
      <c r="AU261" s="216" t="s">
        <v>81</v>
      </c>
      <c r="AV261" s="10" t="s">
        <v>81</v>
      </c>
      <c r="AW261" s="10" t="s">
        <v>35</v>
      </c>
      <c r="AX261" s="10" t="s">
        <v>73</v>
      </c>
      <c r="AY261" s="216" t="s">
        <v>118</v>
      </c>
    </row>
    <row r="262" s="10" customFormat="1">
      <c r="B262" s="206"/>
      <c r="C262" s="207"/>
      <c r="D262" s="208" t="s">
        <v>124</v>
      </c>
      <c r="E262" s="209" t="s">
        <v>19</v>
      </c>
      <c r="F262" s="210" t="s">
        <v>397</v>
      </c>
      <c r="G262" s="207"/>
      <c r="H262" s="209" t="s">
        <v>19</v>
      </c>
      <c r="I262" s="211"/>
      <c r="J262" s="207"/>
      <c r="K262" s="207"/>
      <c r="L262" s="212"/>
      <c r="M262" s="213"/>
      <c r="N262" s="214"/>
      <c r="O262" s="214"/>
      <c r="P262" s="214"/>
      <c r="Q262" s="214"/>
      <c r="R262" s="214"/>
      <c r="S262" s="214"/>
      <c r="T262" s="215"/>
      <c r="AT262" s="216" t="s">
        <v>124</v>
      </c>
      <c r="AU262" s="216" t="s">
        <v>81</v>
      </c>
      <c r="AV262" s="10" t="s">
        <v>81</v>
      </c>
      <c r="AW262" s="10" t="s">
        <v>35</v>
      </c>
      <c r="AX262" s="10" t="s">
        <v>73</v>
      </c>
      <c r="AY262" s="216" t="s">
        <v>118</v>
      </c>
    </row>
    <row r="263" s="10" customFormat="1">
      <c r="B263" s="206"/>
      <c r="C263" s="207"/>
      <c r="D263" s="208" t="s">
        <v>124</v>
      </c>
      <c r="E263" s="209" t="s">
        <v>19</v>
      </c>
      <c r="F263" s="210" t="s">
        <v>398</v>
      </c>
      <c r="G263" s="207"/>
      <c r="H263" s="209" t="s">
        <v>19</v>
      </c>
      <c r="I263" s="211"/>
      <c r="J263" s="207"/>
      <c r="K263" s="207"/>
      <c r="L263" s="212"/>
      <c r="M263" s="213"/>
      <c r="N263" s="214"/>
      <c r="O263" s="214"/>
      <c r="P263" s="214"/>
      <c r="Q263" s="214"/>
      <c r="R263" s="214"/>
      <c r="S263" s="214"/>
      <c r="T263" s="215"/>
      <c r="AT263" s="216" t="s">
        <v>124</v>
      </c>
      <c r="AU263" s="216" t="s">
        <v>81</v>
      </c>
      <c r="AV263" s="10" t="s">
        <v>81</v>
      </c>
      <c r="AW263" s="10" t="s">
        <v>35</v>
      </c>
      <c r="AX263" s="10" t="s">
        <v>73</v>
      </c>
      <c r="AY263" s="216" t="s">
        <v>118</v>
      </c>
    </row>
    <row r="264" s="11" customFormat="1">
      <c r="B264" s="217"/>
      <c r="C264" s="218"/>
      <c r="D264" s="208" t="s">
        <v>124</v>
      </c>
      <c r="E264" s="219" t="s">
        <v>19</v>
      </c>
      <c r="F264" s="220" t="s">
        <v>81</v>
      </c>
      <c r="G264" s="218"/>
      <c r="H264" s="221">
        <v>1</v>
      </c>
      <c r="I264" s="222"/>
      <c r="J264" s="218"/>
      <c r="K264" s="218"/>
      <c r="L264" s="223"/>
      <c r="M264" s="224"/>
      <c r="N264" s="225"/>
      <c r="O264" s="225"/>
      <c r="P264" s="225"/>
      <c r="Q264" s="225"/>
      <c r="R264" s="225"/>
      <c r="S264" s="225"/>
      <c r="T264" s="226"/>
      <c r="AT264" s="227" t="s">
        <v>124</v>
      </c>
      <c r="AU264" s="227" t="s">
        <v>81</v>
      </c>
      <c r="AV264" s="11" t="s">
        <v>83</v>
      </c>
      <c r="AW264" s="11" t="s">
        <v>35</v>
      </c>
      <c r="AX264" s="11" t="s">
        <v>73</v>
      </c>
      <c r="AY264" s="227" t="s">
        <v>118</v>
      </c>
    </row>
    <row r="265" s="12" customFormat="1">
      <c r="B265" s="228"/>
      <c r="C265" s="229"/>
      <c r="D265" s="208" t="s">
        <v>124</v>
      </c>
      <c r="E265" s="230" t="s">
        <v>19</v>
      </c>
      <c r="F265" s="231" t="s">
        <v>132</v>
      </c>
      <c r="G265" s="229"/>
      <c r="H265" s="232">
        <v>1</v>
      </c>
      <c r="I265" s="233"/>
      <c r="J265" s="229"/>
      <c r="K265" s="229"/>
      <c r="L265" s="234"/>
      <c r="M265" s="235"/>
      <c r="N265" s="236"/>
      <c r="O265" s="236"/>
      <c r="P265" s="236"/>
      <c r="Q265" s="236"/>
      <c r="R265" s="236"/>
      <c r="S265" s="236"/>
      <c r="T265" s="237"/>
      <c r="AT265" s="238" t="s">
        <v>124</v>
      </c>
      <c r="AU265" s="238" t="s">
        <v>81</v>
      </c>
      <c r="AV265" s="12" t="s">
        <v>123</v>
      </c>
      <c r="AW265" s="12" t="s">
        <v>35</v>
      </c>
      <c r="AX265" s="12" t="s">
        <v>81</v>
      </c>
      <c r="AY265" s="238" t="s">
        <v>118</v>
      </c>
    </row>
    <row r="266" s="1" customFormat="1" ht="45" customHeight="1">
      <c r="B266" s="36"/>
      <c r="C266" s="194" t="s">
        <v>430</v>
      </c>
      <c r="D266" s="194" t="s">
        <v>119</v>
      </c>
      <c r="E266" s="195" t="s">
        <v>431</v>
      </c>
      <c r="F266" s="196" t="s">
        <v>432</v>
      </c>
      <c r="G266" s="197" t="s">
        <v>135</v>
      </c>
      <c r="H266" s="198">
        <v>2</v>
      </c>
      <c r="I266" s="199"/>
      <c r="J266" s="200">
        <f>ROUND(I266*H266,2)</f>
        <v>0</v>
      </c>
      <c r="K266" s="196" t="s">
        <v>19</v>
      </c>
      <c r="L266" s="41"/>
      <c r="M266" s="201" t="s">
        <v>19</v>
      </c>
      <c r="N266" s="202" t="s">
        <v>44</v>
      </c>
      <c r="O266" s="77"/>
      <c r="P266" s="203">
        <f>O266*H266</f>
        <v>0</v>
      </c>
      <c r="Q266" s="203">
        <v>0</v>
      </c>
      <c r="R266" s="203">
        <f>Q266*H266</f>
        <v>0</v>
      </c>
      <c r="S266" s="203">
        <v>0</v>
      </c>
      <c r="T266" s="204">
        <f>S266*H266</f>
        <v>0</v>
      </c>
      <c r="AR266" s="15" t="s">
        <v>165</v>
      </c>
      <c r="AT266" s="15" t="s">
        <v>119</v>
      </c>
      <c r="AU266" s="15" t="s">
        <v>81</v>
      </c>
      <c r="AY266" s="15" t="s">
        <v>118</v>
      </c>
      <c r="BE266" s="205">
        <f>IF(N266="základní",J266,0)</f>
        <v>0</v>
      </c>
      <c r="BF266" s="205">
        <f>IF(N266="snížená",J266,0)</f>
        <v>0</v>
      </c>
      <c r="BG266" s="205">
        <f>IF(N266="zákl. přenesená",J266,0)</f>
        <v>0</v>
      </c>
      <c r="BH266" s="205">
        <f>IF(N266="sníž. přenesená",J266,0)</f>
        <v>0</v>
      </c>
      <c r="BI266" s="205">
        <f>IF(N266="nulová",J266,0)</f>
        <v>0</v>
      </c>
      <c r="BJ266" s="15" t="s">
        <v>81</v>
      </c>
      <c r="BK266" s="205">
        <f>ROUND(I266*H266,2)</f>
        <v>0</v>
      </c>
      <c r="BL266" s="15" t="s">
        <v>165</v>
      </c>
      <c r="BM266" s="15" t="s">
        <v>433</v>
      </c>
    </row>
    <row r="267" s="11" customFormat="1">
      <c r="B267" s="217"/>
      <c r="C267" s="218"/>
      <c r="D267" s="208" t="s">
        <v>124</v>
      </c>
      <c r="E267" s="219" t="s">
        <v>19</v>
      </c>
      <c r="F267" s="220" t="s">
        <v>83</v>
      </c>
      <c r="G267" s="218"/>
      <c r="H267" s="221">
        <v>2</v>
      </c>
      <c r="I267" s="222"/>
      <c r="J267" s="218"/>
      <c r="K267" s="218"/>
      <c r="L267" s="223"/>
      <c r="M267" s="224"/>
      <c r="N267" s="225"/>
      <c r="O267" s="225"/>
      <c r="P267" s="225"/>
      <c r="Q267" s="225"/>
      <c r="R267" s="225"/>
      <c r="S267" s="225"/>
      <c r="T267" s="226"/>
      <c r="AT267" s="227" t="s">
        <v>124</v>
      </c>
      <c r="AU267" s="227" t="s">
        <v>81</v>
      </c>
      <c r="AV267" s="11" t="s">
        <v>83</v>
      </c>
      <c r="AW267" s="11" t="s">
        <v>35</v>
      </c>
      <c r="AX267" s="11" t="s">
        <v>73</v>
      </c>
      <c r="AY267" s="227" t="s">
        <v>118</v>
      </c>
    </row>
    <row r="268" s="12" customFormat="1">
      <c r="B268" s="228"/>
      <c r="C268" s="229"/>
      <c r="D268" s="208" t="s">
        <v>124</v>
      </c>
      <c r="E268" s="230" t="s">
        <v>19</v>
      </c>
      <c r="F268" s="231" t="s">
        <v>132</v>
      </c>
      <c r="G268" s="229"/>
      <c r="H268" s="232">
        <v>2</v>
      </c>
      <c r="I268" s="233"/>
      <c r="J268" s="229"/>
      <c r="K268" s="229"/>
      <c r="L268" s="234"/>
      <c r="M268" s="235"/>
      <c r="N268" s="236"/>
      <c r="O268" s="236"/>
      <c r="P268" s="236"/>
      <c r="Q268" s="236"/>
      <c r="R268" s="236"/>
      <c r="S268" s="236"/>
      <c r="T268" s="237"/>
      <c r="AT268" s="238" t="s">
        <v>124</v>
      </c>
      <c r="AU268" s="238" t="s">
        <v>81</v>
      </c>
      <c r="AV268" s="12" t="s">
        <v>123</v>
      </c>
      <c r="AW268" s="12" t="s">
        <v>35</v>
      </c>
      <c r="AX268" s="12" t="s">
        <v>81</v>
      </c>
      <c r="AY268" s="238" t="s">
        <v>118</v>
      </c>
    </row>
    <row r="269" s="1" customFormat="1" ht="16.5" customHeight="1">
      <c r="B269" s="36"/>
      <c r="C269" s="239" t="s">
        <v>283</v>
      </c>
      <c r="D269" s="239" t="s">
        <v>153</v>
      </c>
      <c r="E269" s="240" t="s">
        <v>434</v>
      </c>
      <c r="F269" s="241" t="s">
        <v>435</v>
      </c>
      <c r="G269" s="242" t="s">
        <v>144</v>
      </c>
      <c r="H269" s="243">
        <v>1.6000000000000001</v>
      </c>
      <c r="I269" s="244"/>
      <c r="J269" s="245">
        <f>ROUND(I269*H269,2)</f>
        <v>0</v>
      </c>
      <c r="K269" s="241" t="s">
        <v>19</v>
      </c>
      <c r="L269" s="246"/>
      <c r="M269" s="247" t="s">
        <v>19</v>
      </c>
      <c r="N269" s="248" t="s">
        <v>44</v>
      </c>
      <c r="O269" s="77"/>
      <c r="P269" s="203">
        <f>O269*H269</f>
        <v>0</v>
      </c>
      <c r="Q269" s="203">
        <v>0.0020999999999999999</v>
      </c>
      <c r="R269" s="203">
        <f>Q269*H269</f>
        <v>0.0033600000000000001</v>
      </c>
      <c r="S269" s="203">
        <v>0</v>
      </c>
      <c r="T269" s="204">
        <f>S269*H269</f>
        <v>0</v>
      </c>
      <c r="AR269" s="15" t="s">
        <v>200</v>
      </c>
      <c r="AT269" s="15" t="s">
        <v>153</v>
      </c>
      <c r="AU269" s="15" t="s">
        <v>81</v>
      </c>
      <c r="AY269" s="15" t="s">
        <v>118</v>
      </c>
      <c r="BE269" s="205">
        <f>IF(N269="základní",J269,0)</f>
        <v>0</v>
      </c>
      <c r="BF269" s="205">
        <f>IF(N269="snížená",J269,0)</f>
        <v>0</v>
      </c>
      <c r="BG269" s="205">
        <f>IF(N269="zákl. přenesená",J269,0)</f>
        <v>0</v>
      </c>
      <c r="BH269" s="205">
        <f>IF(N269="sníž. přenesená",J269,0)</f>
        <v>0</v>
      </c>
      <c r="BI269" s="205">
        <f>IF(N269="nulová",J269,0)</f>
        <v>0</v>
      </c>
      <c r="BJ269" s="15" t="s">
        <v>81</v>
      </c>
      <c r="BK269" s="205">
        <f>ROUND(I269*H269,2)</f>
        <v>0</v>
      </c>
      <c r="BL269" s="15" t="s">
        <v>165</v>
      </c>
      <c r="BM269" s="15" t="s">
        <v>436</v>
      </c>
    </row>
    <row r="270" s="11" customFormat="1">
      <c r="B270" s="217"/>
      <c r="C270" s="218"/>
      <c r="D270" s="208" t="s">
        <v>124</v>
      </c>
      <c r="E270" s="219" t="s">
        <v>19</v>
      </c>
      <c r="F270" s="220" t="s">
        <v>437</v>
      </c>
      <c r="G270" s="218"/>
      <c r="H270" s="221">
        <v>1.6000000000000001</v>
      </c>
      <c r="I270" s="222"/>
      <c r="J270" s="218"/>
      <c r="K270" s="218"/>
      <c r="L270" s="223"/>
      <c r="M270" s="224"/>
      <c r="N270" s="225"/>
      <c r="O270" s="225"/>
      <c r="P270" s="225"/>
      <c r="Q270" s="225"/>
      <c r="R270" s="225"/>
      <c r="S270" s="225"/>
      <c r="T270" s="226"/>
      <c r="AT270" s="227" t="s">
        <v>124</v>
      </c>
      <c r="AU270" s="227" t="s">
        <v>81</v>
      </c>
      <c r="AV270" s="11" t="s">
        <v>83</v>
      </c>
      <c r="AW270" s="11" t="s">
        <v>35</v>
      </c>
      <c r="AX270" s="11" t="s">
        <v>73</v>
      </c>
      <c r="AY270" s="227" t="s">
        <v>118</v>
      </c>
    </row>
    <row r="271" s="12" customFormat="1">
      <c r="B271" s="228"/>
      <c r="C271" s="229"/>
      <c r="D271" s="208" t="s">
        <v>124</v>
      </c>
      <c r="E271" s="230" t="s">
        <v>19</v>
      </c>
      <c r="F271" s="231" t="s">
        <v>132</v>
      </c>
      <c r="G271" s="229"/>
      <c r="H271" s="232">
        <v>1.6000000000000001</v>
      </c>
      <c r="I271" s="233"/>
      <c r="J271" s="229"/>
      <c r="K271" s="229"/>
      <c r="L271" s="234"/>
      <c r="M271" s="235"/>
      <c r="N271" s="236"/>
      <c r="O271" s="236"/>
      <c r="P271" s="236"/>
      <c r="Q271" s="236"/>
      <c r="R271" s="236"/>
      <c r="S271" s="236"/>
      <c r="T271" s="237"/>
      <c r="AT271" s="238" t="s">
        <v>124</v>
      </c>
      <c r="AU271" s="238" t="s">
        <v>81</v>
      </c>
      <c r="AV271" s="12" t="s">
        <v>123</v>
      </c>
      <c r="AW271" s="12" t="s">
        <v>35</v>
      </c>
      <c r="AX271" s="12" t="s">
        <v>81</v>
      </c>
      <c r="AY271" s="238" t="s">
        <v>118</v>
      </c>
    </row>
    <row r="272" s="1" customFormat="1" ht="45" customHeight="1">
      <c r="B272" s="36"/>
      <c r="C272" s="194" t="s">
        <v>438</v>
      </c>
      <c r="D272" s="194" t="s">
        <v>119</v>
      </c>
      <c r="E272" s="195" t="s">
        <v>439</v>
      </c>
      <c r="F272" s="196" t="s">
        <v>440</v>
      </c>
      <c r="G272" s="197" t="s">
        <v>135</v>
      </c>
      <c r="H272" s="198">
        <v>35</v>
      </c>
      <c r="I272" s="199"/>
      <c r="J272" s="200">
        <f>ROUND(I272*H272,2)</f>
        <v>0</v>
      </c>
      <c r="K272" s="196" t="s">
        <v>19</v>
      </c>
      <c r="L272" s="41"/>
      <c r="M272" s="201" t="s">
        <v>19</v>
      </c>
      <c r="N272" s="202" t="s">
        <v>44</v>
      </c>
      <c r="O272" s="77"/>
      <c r="P272" s="203">
        <f>O272*H272</f>
        <v>0</v>
      </c>
      <c r="Q272" s="203">
        <v>0</v>
      </c>
      <c r="R272" s="203">
        <f>Q272*H272</f>
        <v>0</v>
      </c>
      <c r="S272" s="203">
        <v>0</v>
      </c>
      <c r="T272" s="204">
        <f>S272*H272</f>
        <v>0</v>
      </c>
      <c r="AR272" s="15" t="s">
        <v>165</v>
      </c>
      <c r="AT272" s="15" t="s">
        <v>119</v>
      </c>
      <c r="AU272" s="15" t="s">
        <v>81</v>
      </c>
      <c r="AY272" s="15" t="s">
        <v>118</v>
      </c>
      <c r="BE272" s="205">
        <f>IF(N272="základní",J272,0)</f>
        <v>0</v>
      </c>
      <c r="BF272" s="205">
        <f>IF(N272="snížená",J272,0)</f>
        <v>0</v>
      </c>
      <c r="BG272" s="205">
        <f>IF(N272="zákl. přenesená",J272,0)</f>
        <v>0</v>
      </c>
      <c r="BH272" s="205">
        <f>IF(N272="sníž. přenesená",J272,0)</f>
        <v>0</v>
      </c>
      <c r="BI272" s="205">
        <f>IF(N272="nulová",J272,0)</f>
        <v>0</v>
      </c>
      <c r="BJ272" s="15" t="s">
        <v>81</v>
      </c>
      <c r="BK272" s="205">
        <f>ROUND(I272*H272,2)</f>
        <v>0</v>
      </c>
      <c r="BL272" s="15" t="s">
        <v>165</v>
      </c>
      <c r="BM272" s="15" t="s">
        <v>441</v>
      </c>
    </row>
    <row r="273" s="11" customFormat="1">
      <c r="B273" s="217"/>
      <c r="C273" s="218"/>
      <c r="D273" s="208" t="s">
        <v>124</v>
      </c>
      <c r="E273" s="219" t="s">
        <v>19</v>
      </c>
      <c r="F273" s="220" t="s">
        <v>442</v>
      </c>
      <c r="G273" s="218"/>
      <c r="H273" s="221">
        <v>34</v>
      </c>
      <c r="I273" s="222"/>
      <c r="J273" s="218"/>
      <c r="K273" s="218"/>
      <c r="L273" s="223"/>
      <c r="M273" s="224"/>
      <c r="N273" s="225"/>
      <c r="O273" s="225"/>
      <c r="P273" s="225"/>
      <c r="Q273" s="225"/>
      <c r="R273" s="225"/>
      <c r="S273" s="225"/>
      <c r="T273" s="226"/>
      <c r="AT273" s="227" t="s">
        <v>124</v>
      </c>
      <c r="AU273" s="227" t="s">
        <v>81</v>
      </c>
      <c r="AV273" s="11" t="s">
        <v>83</v>
      </c>
      <c r="AW273" s="11" t="s">
        <v>35</v>
      </c>
      <c r="AX273" s="11" t="s">
        <v>73</v>
      </c>
      <c r="AY273" s="227" t="s">
        <v>118</v>
      </c>
    </row>
    <row r="274" s="11" customFormat="1">
      <c r="B274" s="217"/>
      <c r="C274" s="218"/>
      <c r="D274" s="208" t="s">
        <v>124</v>
      </c>
      <c r="E274" s="219" t="s">
        <v>19</v>
      </c>
      <c r="F274" s="220" t="s">
        <v>81</v>
      </c>
      <c r="G274" s="218"/>
      <c r="H274" s="221">
        <v>1</v>
      </c>
      <c r="I274" s="222"/>
      <c r="J274" s="218"/>
      <c r="K274" s="218"/>
      <c r="L274" s="223"/>
      <c r="M274" s="224"/>
      <c r="N274" s="225"/>
      <c r="O274" s="225"/>
      <c r="P274" s="225"/>
      <c r="Q274" s="225"/>
      <c r="R274" s="225"/>
      <c r="S274" s="225"/>
      <c r="T274" s="226"/>
      <c r="AT274" s="227" t="s">
        <v>124</v>
      </c>
      <c r="AU274" s="227" t="s">
        <v>81</v>
      </c>
      <c r="AV274" s="11" t="s">
        <v>83</v>
      </c>
      <c r="AW274" s="11" t="s">
        <v>35</v>
      </c>
      <c r="AX274" s="11" t="s">
        <v>73</v>
      </c>
      <c r="AY274" s="227" t="s">
        <v>118</v>
      </c>
    </row>
    <row r="275" s="12" customFormat="1">
      <c r="B275" s="228"/>
      <c r="C275" s="229"/>
      <c r="D275" s="208" t="s">
        <v>124</v>
      </c>
      <c r="E275" s="230" t="s">
        <v>19</v>
      </c>
      <c r="F275" s="231" t="s">
        <v>132</v>
      </c>
      <c r="G275" s="229"/>
      <c r="H275" s="232">
        <v>35</v>
      </c>
      <c r="I275" s="233"/>
      <c r="J275" s="229"/>
      <c r="K275" s="229"/>
      <c r="L275" s="234"/>
      <c r="M275" s="235"/>
      <c r="N275" s="236"/>
      <c r="O275" s="236"/>
      <c r="P275" s="236"/>
      <c r="Q275" s="236"/>
      <c r="R275" s="236"/>
      <c r="S275" s="236"/>
      <c r="T275" s="237"/>
      <c r="AT275" s="238" t="s">
        <v>124</v>
      </c>
      <c r="AU275" s="238" t="s">
        <v>81</v>
      </c>
      <c r="AV275" s="12" t="s">
        <v>123</v>
      </c>
      <c r="AW275" s="12" t="s">
        <v>35</v>
      </c>
      <c r="AX275" s="12" t="s">
        <v>81</v>
      </c>
      <c r="AY275" s="238" t="s">
        <v>118</v>
      </c>
    </row>
    <row r="276" s="1" customFormat="1" ht="16.5" customHeight="1">
      <c r="B276" s="36"/>
      <c r="C276" s="239" t="s">
        <v>287</v>
      </c>
      <c r="D276" s="239" t="s">
        <v>153</v>
      </c>
      <c r="E276" s="240" t="s">
        <v>434</v>
      </c>
      <c r="F276" s="241" t="s">
        <v>435</v>
      </c>
      <c r="G276" s="242" t="s">
        <v>144</v>
      </c>
      <c r="H276" s="243">
        <v>42.759999999999998</v>
      </c>
      <c r="I276" s="244"/>
      <c r="J276" s="245">
        <f>ROUND(I276*H276,2)</f>
        <v>0</v>
      </c>
      <c r="K276" s="241" t="s">
        <v>19</v>
      </c>
      <c r="L276" s="246"/>
      <c r="M276" s="247" t="s">
        <v>19</v>
      </c>
      <c r="N276" s="248" t="s">
        <v>44</v>
      </c>
      <c r="O276" s="77"/>
      <c r="P276" s="203">
        <f>O276*H276</f>
        <v>0</v>
      </c>
      <c r="Q276" s="203">
        <v>0.0020999999999999999</v>
      </c>
      <c r="R276" s="203">
        <f>Q276*H276</f>
        <v>0.089795999999999987</v>
      </c>
      <c r="S276" s="203">
        <v>0</v>
      </c>
      <c r="T276" s="204">
        <f>S276*H276</f>
        <v>0</v>
      </c>
      <c r="AR276" s="15" t="s">
        <v>200</v>
      </c>
      <c r="AT276" s="15" t="s">
        <v>153</v>
      </c>
      <c r="AU276" s="15" t="s">
        <v>81</v>
      </c>
      <c r="AY276" s="15" t="s">
        <v>118</v>
      </c>
      <c r="BE276" s="205">
        <f>IF(N276="základní",J276,0)</f>
        <v>0</v>
      </c>
      <c r="BF276" s="205">
        <f>IF(N276="snížená",J276,0)</f>
        <v>0</v>
      </c>
      <c r="BG276" s="205">
        <f>IF(N276="zákl. přenesená",J276,0)</f>
        <v>0</v>
      </c>
      <c r="BH276" s="205">
        <f>IF(N276="sníž. přenesená",J276,0)</f>
        <v>0</v>
      </c>
      <c r="BI276" s="205">
        <f>IF(N276="nulová",J276,0)</f>
        <v>0</v>
      </c>
      <c r="BJ276" s="15" t="s">
        <v>81</v>
      </c>
      <c r="BK276" s="205">
        <f>ROUND(I276*H276,2)</f>
        <v>0</v>
      </c>
      <c r="BL276" s="15" t="s">
        <v>165</v>
      </c>
      <c r="BM276" s="15" t="s">
        <v>443</v>
      </c>
    </row>
    <row r="277" s="11" customFormat="1">
      <c r="B277" s="217"/>
      <c r="C277" s="218"/>
      <c r="D277" s="208" t="s">
        <v>124</v>
      </c>
      <c r="E277" s="219" t="s">
        <v>19</v>
      </c>
      <c r="F277" s="220" t="s">
        <v>444</v>
      </c>
      <c r="G277" s="218"/>
      <c r="H277" s="221">
        <v>40.799999999999997</v>
      </c>
      <c r="I277" s="222"/>
      <c r="J277" s="218"/>
      <c r="K277" s="218"/>
      <c r="L277" s="223"/>
      <c r="M277" s="224"/>
      <c r="N277" s="225"/>
      <c r="O277" s="225"/>
      <c r="P277" s="225"/>
      <c r="Q277" s="225"/>
      <c r="R277" s="225"/>
      <c r="S277" s="225"/>
      <c r="T277" s="226"/>
      <c r="AT277" s="227" t="s">
        <v>124</v>
      </c>
      <c r="AU277" s="227" t="s">
        <v>81</v>
      </c>
      <c r="AV277" s="11" t="s">
        <v>83</v>
      </c>
      <c r="AW277" s="11" t="s">
        <v>35</v>
      </c>
      <c r="AX277" s="11" t="s">
        <v>73</v>
      </c>
      <c r="AY277" s="227" t="s">
        <v>118</v>
      </c>
    </row>
    <row r="278" s="11" customFormat="1">
      <c r="B278" s="217"/>
      <c r="C278" s="218"/>
      <c r="D278" s="208" t="s">
        <v>124</v>
      </c>
      <c r="E278" s="219" t="s">
        <v>19</v>
      </c>
      <c r="F278" s="220" t="s">
        <v>445</v>
      </c>
      <c r="G278" s="218"/>
      <c r="H278" s="221">
        <v>1.96</v>
      </c>
      <c r="I278" s="222"/>
      <c r="J278" s="218"/>
      <c r="K278" s="218"/>
      <c r="L278" s="223"/>
      <c r="M278" s="224"/>
      <c r="N278" s="225"/>
      <c r="O278" s="225"/>
      <c r="P278" s="225"/>
      <c r="Q278" s="225"/>
      <c r="R278" s="225"/>
      <c r="S278" s="225"/>
      <c r="T278" s="226"/>
      <c r="AT278" s="227" t="s">
        <v>124</v>
      </c>
      <c r="AU278" s="227" t="s">
        <v>81</v>
      </c>
      <c r="AV278" s="11" t="s">
        <v>83</v>
      </c>
      <c r="AW278" s="11" t="s">
        <v>35</v>
      </c>
      <c r="AX278" s="11" t="s">
        <v>73</v>
      </c>
      <c r="AY278" s="227" t="s">
        <v>118</v>
      </c>
    </row>
    <row r="279" s="12" customFormat="1">
      <c r="B279" s="228"/>
      <c r="C279" s="229"/>
      <c r="D279" s="208" t="s">
        <v>124</v>
      </c>
      <c r="E279" s="230" t="s">
        <v>19</v>
      </c>
      <c r="F279" s="231" t="s">
        <v>132</v>
      </c>
      <c r="G279" s="229"/>
      <c r="H279" s="232">
        <v>42.759999999999998</v>
      </c>
      <c r="I279" s="233"/>
      <c r="J279" s="229"/>
      <c r="K279" s="229"/>
      <c r="L279" s="234"/>
      <c r="M279" s="235"/>
      <c r="N279" s="236"/>
      <c r="O279" s="236"/>
      <c r="P279" s="236"/>
      <c r="Q279" s="236"/>
      <c r="R279" s="236"/>
      <c r="S279" s="236"/>
      <c r="T279" s="237"/>
      <c r="AT279" s="238" t="s">
        <v>124</v>
      </c>
      <c r="AU279" s="238" t="s">
        <v>81</v>
      </c>
      <c r="AV279" s="12" t="s">
        <v>123</v>
      </c>
      <c r="AW279" s="12" t="s">
        <v>35</v>
      </c>
      <c r="AX279" s="12" t="s">
        <v>81</v>
      </c>
      <c r="AY279" s="238" t="s">
        <v>118</v>
      </c>
    </row>
    <row r="280" s="1" customFormat="1" ht="45" customHeight="1">
      <c r="B280" s="36"/>
      <c r="C280" s="194" t="s">
        <v>446</v>
      </c>
      <c r="D280" s="194" t="s">
        <v>119</v>
      </c>
      <c r="E280" s="195" t="s">
        <v>447</v>
      </c>
      <c r="F280" s="196" t="s">
        <v>448</v>
      </c>
      <c r="G280" s="197" t="s">
        <v>135</v>
      </c>
      <c r="H280" s="198">
        <v>1</v>
      </c>
      <c r="I280" s="199"/>
      <c r="J280" s="200">
        <f>ROUND(I280*H280,2)</f>
        <v>0</v>
      </c>
      <c r="K280" s="196" t="s">
        <v>19</v>
      </c>
      <c r="L280" s="41"/>
      <c r="M280" s="201" t="s">
        <v>19</v>
      </c>
      <c r="N280" s="202" t="s">
        <v>44</v>
      </c>
      <c r="O280" s="77"/>
      <c r="P280" s="203">
        <f>O280*H280</f>
        <v>0</v>
      </c>
      <c r="Q280" s="203">
        <v>0</v>
      </c>
      <c r="R280" s="203">
        <f>Q280*H280</f>
        <v>0</v>
      </c>
      <c r="S280" s="203">
        <v>0</v>
      </c>
      <c r="T280" s="204">
        <f>S280*H280</f>
        <v>0</v>
      </c>
      <c r="AR280" s="15" t="s">
        <v>165</v>
      </c>
      <c r="AT280" s="15" t="s">
        <v>119</v>
      </c>
      <c r="AU280" s="15" t="s">
        <v>81</v>
      </c>
      <c r="AY280" s="15" t="s">
        <v>118</v>
      </c>
      <c r="BE280" s="205">
        <f>IF(N280="základní",J280,0)</f>
        <v>0</v>
      </c>
      <c r="BF280" s="205">
        <f>IF(N280="snížená",J280,0)</f>
        <v>0</v>
      </c>
      <c r="BG280" s="205">
        <f>IF(N280="zákl. přenesená",J280,0)</f>
        <v>0</v>
      </c>
      <c r="BH280" s="205">
        <f>IF(N280="sníž. přenesená",J280,0)</f>
        <v>0</v>
      </c>
      <c r="BI280" s="205">
        <f>IF(N280="nulová",J280,0)</f>
        <v>0</v>
      </c>
      <c r="BJ280" s="15" t="s">
        <v>81</v>
      </c>
      <c r="BK280" s="205">
        <f>ROUND(I280*H280,2)</f>
        <v>0</v>
      </c>
      <c r="BL280" s="15" t="s">
        <v>165</v>
      </c>
      <c r="BM280" s="15" t="s">
        <v>449</v>
      </c>
    </row>
    <row r="281" s="11" customFormat="1">
      <c r="B281" s="217"/>
      <c r="C281" s="218"/>
      <c r="D281" s="208" t="s">
        <v>124</v>
      </c>
      <c r="E281" s="219" t="s">
        <v>19</v>
      </c>
      <c r="F281" s="220" t="s">
        <v>81</v>
      </c>
      <c r="G281" s="218"/>
      <c r="H281" s="221">
        <v>1</v>
      </c>
      <c r="I281" s="222"/>
      <c r="J281" s="218"/>
      <c r="K281" s="218"/>
      <c r="L281" s="223"/>
      <c r="M281" s="224"/>
      <c r="N281" s="225"/>
      <c r="O281" s="225"/>
      <c r="P281" s="225"/>
      <c r="Q281" s="225"/>
      <c r="R281" s="225"/>
      <c r="S281" s="225"/>
      <c r="T281" s="226"/>
      <c r="AT281" s="227" t="s">
        <v>124</v>
      </c>
      <c r="AU281" s="227" t="s">
        <v>81</v>
      </c>
      <c r="AV281" s="11" t="s">
        <v>83</v>
      </c>
      <c r="AW281" s="11" t="s">
        <v>35</v>
      </c>
      <c r="AX281" s="11" t="s">
        <v>73</v>
      </c>
      <c r="AY281" s="227" t="s">
        <v>118</v>
      </c>
    </row>
    <row r="282" s="12" customFormat="1">
      <c r="B282" s="228"/>
      <c r="C282" s="229"/>
      <c r="D282" s="208" t="s">
        <v>124</v>
      </c>
      <c r="E282" s="230" t="s">
        <v>19</v>
      </c>
      <c r="F282" s="231" t="s">
        <v>132</v>
      </c>
      <c r="G282" s="229"/>
      <c r="H282" s="232">
        <v>1</v>
      </c>
      <c r="I282" s="233"/>
      <c r="J282" s="229"/>
      <c r="K282" s="229"/>
      <c r="L282" s="234"/>
      <c r="M282" s="235"/>
      <c r="N282" s="236"/>
      <c r="O282" s="236"/>
      <c r="P282" s="236"/>
      <c r="Q282" s="236"/>
      <c r="R282" s="236"/>
      <c r="S282" s="236"/>
      <c r="T282" s="237"/>
      <c r="AT282" s="238" t="s">
        <v>124</v>
      </c>
      <c r="AU282" s="238" t="s">
        <v>81</v>
      </c>
      <c r="AV282" s="12" t="s">
        <v>123</v>
      </c>
      <c r="AW282" s="12" t="s">
        <v>35</v>
      </c>
      <c r="AX282" s="12" t="s">
        <v>81</v>
      </c>
      <c r="AY282" s="238" t="s">
        <v>118</v>
      </c>
    </row>
    <row r="283" s="1" customFormat="1" ht="16.5" customHeight="1">
      <c r="B283" s="36"/>
      <c r="C283" s="239" t="s">
        <v>293</v>
      </c>
      <c r="D283" s="239" t="s">
        <v>153</v>
      </c>
      <c r="E283" s="240" t="s">
        <v>434</v>
      </c>
      <c r="F283" s="241" t="s">
        <v>435</v>
      </c>
      <c r="G283" s="242" t="s">
        <v>144</v>
      </c>
      <c r="H283" s="243">
        <v>2.4409999999999998</v>
      </c>
      <c r="I283" s="244"/>
      <c r="J283" s="245">
        <f>ROUND(I283*H283,2)</f>
        <v>0</v>
      </c>
      <c r="K283" s="241" t="s">
        <v>19</v>
      </c>
      <c r="L283" s="246"/>
      <c r="M283" s="247" t="s">
        <v>19</v>
      </c>
      <c r="N283" s="248" t="s">
        <v>44</v>
      </c>
      <c r="O283" s="77"/>
      <c r="P283" s="203">
        <f>O283*H283</f>
        <v>0</v>
      </c>
      <c r="Q283" s="203">
        <v>0.0020999999999999999</v>
      </c>
      <c r="R283" s="203">
        <f>Q283*H283</f>
        <v>0.0051260999999999998</v>
      </c>
      <c r="S283" s="203">
        <v>0</v>
      </c>
      <c r="T283" s="204">
        <f>S283*H283</f>
        <v>0</v>
      </c>
      <c r="AR283" s="15" t="s">
        <v>200</v>
      </c>
      <c r="AT283" s="15" t="s">
        <v>153</v>
      </c>
      <c r="AU283" s="15" t="s">
        <v>81</v>
      </c>
      <c r="AY283" s="15" t="s">
        <v>118</v>
      </c>
      <c r="BE283" s="205">
        <f>IF(N283="základní",J283,0)</f>
        <v>0</v>
      </c>
      <c r="BF283" s="205">
        <f>IF(N283="snížená",J283,0)</f>
        <v>0</v>
      </c>
      <c r="BG283" s="205">
        <f>IF(N283="zákl. přenesená",J283,0)</f>
        <v>0</v>
      </c>
      <c r="BH283" s="205">
        <f>IF(N283="sníž. přenesená",J283,0)</f>
        <v>0</v>
      </c>
      <c r="BI283" s="205">
        <f>IF(N283="nulová",J283,0)</f>
        <v>0</v>
      </c>
      <c r="BJ283" s="15" t="s">
        <v>81</v>
      </c>
      <c r="BK283" s="205">
        <f>ROUND(I283*H283,2)</f>
        <v>0</v>
      </c>
      <c r="BL283" s="15" t="s">
        <v>165</v>
      </c>
      <c r="BM283" s="15" t="s">
        <v>450</v>
      </c>
    </row>
    <row r="284" s="11" customFormat="1">
      <c r="B284" s="217"/>
      <c r="C284" s="218"/>
      <c r="D284" s="208" t="s">
        <v>124</v>
      </c>
      <c r="E284" s="219" t="s">
        <v>19</v>
      </c>
      <c r="F284" s="220" t="s">
        <v>451</v>
      </c>
      <c r="G284" s="218"/>
      <c r="H284" s="221">
        <v>2.4409999999999998</v>
      </c>
      <c r="I284" s="222"/>
      <c r="J284" s="218"/>
      <c r="K284" s="218"/>
      <c r="L284" s="223"/>
      <c r="M284" s="224"/>
      <c r="N284" s="225"/>
      <c r="O284" s="225"/>
      <c r="P284" s="225"/>
      <c r="Q284" s="225"/>
      <c r="R284" s="225"/>
      <c r="S284" s="225"/>
      <c r="T284" s="226"/>
      <c r="AT284" s="227" t="s">
        <v>124</v>
      </c>
      <c r="AU284" s="227" t="s">
        <v>81</v>
      </c>
      <c r="AV284" s="11" t="s">
        <v>83</v>
      </c>
      <c r="AW284" s="11" t="s">
        <v>35</v>
      </c>
      <c r="AX284" s="11" t="s">
        <v>73</v>
      </c>
      <c r="AY284" s="227" t="s">
        <v>118</v>
      </c>
    </row>
    <row r="285" s="12" customFormat="1">
      <c r="B285" s="228"/>
      <c r="C285" s="229"/>
      <c r="D285" s="208" t="s">
        <v>124</v>
      </c>
      <c r="E285" s="230" t="s">
        <v>19</v>
      </c>
      <c r="F285" s="231" t="s">
        <v>132</v>
      </c>
      <c r="G285" s="229"/>
      <c r="H285" s="232">
        <v>2.4409999999999998</v>
      </c>
      <c r="I285" s="233"/>
      <c r="J285" s="229"/>
      <c r="K285" s="229"/>
      <c r="L285" s="234"/>
      <c r="M285" s="235"/>
      <c r="N285" s="236"/>
      <c r="O285" s="236"/>
      <c r="P285" s="236"/>
      <c r="Q285" s="236"/>
      <c r="R285" s="236"/>
      <c r="S285" s="236"/>
      <c r="T285" s="237"/>
      <c r="AT285" s="238" t="s">
        <v>124</v>
      </c>
      <c r="AU285" s="238" t="s">
        <v>81</v>
      </c>
      <c r="AV285" s="12" t="s">
        <v>123</v>
      </c>
      <c r="AW285" s="12" t="s">
        <v>35</v>
      </c>
      <c r="AX285" s="12" t="s">
        <v>81</v>
      </c>
      <c r="AY285" s="238" t="s">
        <v>118</v>
      </c>
    </row>
    <row r="286" s="1" customFormat="1" ht="56.25" customHeight="1">
      <c r="B286" s="36"/>
      <c r="C286" s="194" t="s">
        <v>452</v>
      </c>
      <c r="D286" s="194" t="s">
        <v>119</v>
      </c>
      <c r="E286" s="195" t="s">
        <v>453</v>
      </c>
      <c r="F286" s="196" t="s">
        <v>454</v>
      </c>
      <c r="G286" s="197" t="s">
        <v>199</v>
      </c>
      <c r="H286" s="198">
        <v>1.756</v>
      </c>
      <c r="I286" s="199"/>
      <c r="J286" s="200">
        <f>ROUND(I286*H286,2)</f>
        <v>0</v>
      </c>
      <c r="K286" s="196" t="s">
        <v>19</v>
      </c>
      <c r="L286" s="41"/>
      <c r="M286" s="201" t="s">
        <v>19</v>
      </c>
      <c r="N286" s="202" t="s">
        <v>44</v>
      </c>
      <c r="O286" s="77"/>
      <c r="P286" s="203">
        <f>O286*H286</f>
        <v>0</v>
      </c>
      <c r="Q286" s="203">
        <v>0</v>
      </c>
      <c r="R286" s="203">
        <f>Q286*H286</f>
        <v>0</v>
      </c>
      <c r="S286" s="203">
        <v>0</v>
      </c>
      <c r="T286" s="204">
        <f>S286*H286</f>
        <v>0</v>
      </c>
      <c r="AR286" s="15" t="s">
        <v>165</v>
      </c>
      <c r="AT286" s="15" t="s">
        <v>119</v>
      </c>
      <c r="AU286" s="15" t="s">
        <v>81</v>
      </c>
      <c r="AY286" s="15" t="s">
        <v>118</v>
      </c>
      <c r="BE286" s="205">
        <f>IF(N286="základní",J286,0)</f>
        <v>0</v>
      </c>
      <c r="BF286" s="205">
        <f>IF(N286="snížená",J286,0)</f>
        <v>0</v>
      </c>
      <c r="BG286" s="205">
        <f>IF(N286="zákl. přenesená",J286,0)</f>
        <v>0</v>
      </c>
      <c r="BH286" s="205">
        <f>IF(N286="sníž. přenesená",J286,0)</f>
        <v>0</v>
      </c>
      <c r="BI286" s="205">
        <f>IF(N286="nulová",J286,0)</f>
        <v>0</v>
      </c>
      <c r="BJ286" s="15" t="s">
        <v>81</v>
      </c>
      <c r="BK286" s="205">
        <f>ROUND(I286*H286,2)</f>
        <v>0</v>
      </c>
      <c r="BL286" s="15" t="s">
        <v>165</v>
      </c>
      <c r="BM286" s="15" t="s">
        <v>455</v>
      </c>
    </row>
    <row r="287" s="1" customFormat="1" ht="56.25" customHeight="1">
      <c r="B287" s="36"/>
      <c r="C287" s="194" t="s">
        <v>297</v>
      </c>
      <c r="D287" s="194" t="s">
        <v>119</v>
      </c>
      <c r="E287" s="195" t="s">
        <v>456</v>
      </c>
      <c r="F287" s="196" t="s">
        <v>457</v>
      </c>
      <c r="G287" s="197" t="s">
        <v>199</v>
      </c>
      <c r="H287" s="198">
        <v>1.756</v>
      </c>
      <c r="I287" s="199"/>
      <c r="J287" s="200">
        <f>ROUND(I287*H287,2)</f>
        <v>0</v>
      </c>
      <c r="K287" s="196" t="s">
        <v>19</v>
      </c>
      <c r="L287" s="41"/>
      <c r="M287" s="201" t="s">
        <v>19</v>
      </c>
      <c r="N287" s="202" t="s">
        <v>44</v>
      </c>
      <c r="O287" s="77"/>
      <c r="P287" s="203">
        <f>O287*H287</f>
        <v>0</v>
      </c>
      <c r="Q287" s="203">
        <v>0</v>
      </c>
      <c r="R287" s="203">
        <f>Q287*H287</f>
        <v>0</v>
      </c>
      <c r="S287" s="203">
        <v>0</v>
      </c>
      <c r="T287" s="204">
        <f>S287*H287</f>
        <v>0</v>
      </c>
      <c r="AR287" s="15" t="s">
        <v>165</v>
      </c>
      <c r="AT287" s="15" t="s">
        <v>119</v>
      </c>
      <c r="AU287" s="15" t="s">
        <v>81</v>
      </c>
      <c r="AY287" s="15" t="s">
        <v>118</v>
      </c>
      <c r="BE287" s="205">
        <f>IF(N287="základní",J287,0)</f>
        <v>0</v>
      </c>
      <c r="BF287" s="205">
        <f>IF(N287="snížená",J287,0)</f>
        <v>0</v>
      </c>
      <c r="BG287" s="205">
        <f>IF(N287="zákl. přenesená",J287,0)</f>
        <v>0</v>
      </c>
      <c r="BH287" s="205">
        <f>IF(N287="sníž. přenesená",J287,0)</f>
        <v>0</v>
      </c>
      <c r="BI287" s="205">
        <f>IF(N287="nulová",J287,0)</f>
        <v>0</v>
      </c>
      <c r="BJ287" s="15" t="s">
        <v>81</v>
      </c>
      <c r="BK287" s="205">
        <f>ROUND(I287*H287,2)</f>
        <v>0</v>
      </c>
      <c r="BL287" s="15" t="s">
        <v>165</v>
      </c>
      <c r="BM287" s="15" t="s">
        <v>458</v>
      </c>
    </row>
    <row r="288" s="1" customFormat="1" ht="56.25" customHeight="1">
      <c r="B288" s="36"/>
      <c r="C288" s="194" t="s">
        <v>459</v>
      </c>
      <c r="D288" s="194" t="s">
        <v>119</v>
      </c>
      <c r="E288" s="195" t="s">
        <v>460</v>
      </c>
      <c r="F288" s="196" t="s">
        <v>461</v>
      </c>
      <c r="G288" s="197" t="s">
        <v>199</v>
      </c>
      <c r="H288" s="198">
        <v>7.024</v>
      </c>
      <c r="I288" s="199"/>
      <c r="J288" s="200">
        <f>ROUND(I288*H288,2)</f>
        <v>0</v>
      </c>
      <c r="K288" s="196" t="s">
        <v>19</v>
      </c>
      <c r="L288" s="41"/>
      <c r="M288" s="201" t="s">
        <v>19</v>
      </c>
      <c r="N288" s="202" t="s">
        <v>44</v>
      </c>
      <c r="O288" s="77"/>
      <c r="P288" s="203">
        <f>O288*H288</f>
        <v>0</v>
      </c>
      <c r="Q288" s="203">
        <v>0</v>
      </c>
      <c r="R288" s="203">
        <f>Q288*H288</f>
        <v>0</v>
      </c>
      <c r="S288" s="203">
        <v>0</v>
      </c>
      <c r="T288" s="204">
        <f>S288*H288</f>
        <v>0</v>
      </c>
      <c r="AR288" s="15" t="s">
        <v>165</v>
      </c>
      <c r="AT288" s="15" t="s">
        <v>119</v>
      </c>
      <c r="AU288" s="15" t="s">
        <v>81</v>
      </c>
      <c r="AY288" s="15" t="s">
        <v>118</v>
      </c>
      <c r="BE288" s="205">
        <f>IF(N288="základní",J288,0)</f>
        <v>0</v>
      </c>
      <c r="BF288" s="205">
        <f>IF(N288="snížená",J288,0)</f>
        <v>0</v>
      </c>
      <c r="BG288" s="205">
        <f>IF(N288="zákl. přenesená",J288,0)</f>
        <v>0</v>
      </c>
      <c r="BH288" s="205">
        <f>IF(N288="sníž. přenesená",J288,0)</f>
        <v>0</v>
      </c>
      <c r="BI288" s="205">
        <f>IF(N288="nulová",J288,0)</f>
        <v>0</v>
      </c>
      <c r="BJ288" s="15" t="s">
        <v>81</v>
      </c>
      <c r="BK288" s="205">
        <f>ROUND(I288*H288,2)</f>
        <v>0</v>
      </c>
      <c r="BL288" s="15" t="s">
        <v>165</v>
      </c>
      <c r="BM288" s="15" t="s">
        <v>462</v>
      </c>
    </row>
    <row r="289" s="9" customFormat="1" ht="25.92" customHeight="1">
      <c r="B289" s="180"/>
      <c r="C289" s="181"/>
      <c r="D289" s="182" t="s">
        <v>72</v>
      </c>
      <c r="E289" s="183" t="s">
        <v>463</v>
      </c>
      <c r="F289" s="183" t="s">
        <v>464</v>
      </c>
      <c r="G289" s="181"/>
      <c r="H289" s="181"/>
      <c r="I289" s="184"/>
      <c r="J289" s="185">
        <f>BK289</f>
        <v>0</v>
      </c>
      <c r="K289" s="181"/>
      <c r="L289" s="186"/>
      <c r="M289" s="187"/>
      <c r="N289" s="188"/>
      <c r="O289" s="188"/>
      <c r="P289" s="189">
        <f>SUM(P290:P310)</f>
        <v>0</v>
      </c>
      <c r="Q289" s="188"/>
      <c r="R289" s="189">
        <f>SUM(R290:R310)</f>
        <v>0.0063168</v>
      </c>
      <c r="S289" s="188"/>
      <c r="T289" s="190">
        <f>SUM(T290:T310)</f>
        <v>0.41532000000000002</v>
      </c>
      <c r="AR289" s="191" t="s">
        <v>83</v>
      </c>
      <c r="AT289" s="192" t="s">
        <v>72</v>
      </c>
      <c r="AU289" s="192" t="s">
        <v>73</v>
      </c>
      <c r="AY289" s="191" t="s">
        <v>118</v>
      </c>
      <c r="BK289" s="193">
        <f>SUM(BK290:BK310)</f>
        <v>0</v>
      </c>
    </row>
    <row r="290" s="1" customFormat="1" ht="22.5" customHeight="1">
      <c r="B290" s="36"/>
      <c r="C290" s="194" t="s">
        <v>302</v>
      </c>
      <c r="D290" s="194" t="s">
        <v>119</v>
      </c>
      <c r="E290" s="195" t="s">
        <v>465</v>
      </c>
      <c r="F290" s="196" t="s">
        <v>466</v>
      </c>
      <c r="G290" s="197" t="s">
        <v>144</v>
      </c>
      <c r="H290" s="198">
        <v>5.2880000000000003</v>
      </c>
      <c r="I290" s="199"/>
      <c r="J290" s="200">
        <f>ROUND(I290*H290,2)</f>
        <v>0</v>
      </c>
      <c r="K290" s="196" t="s">
        <v>19</v>
      </c>
      <c r="L290" s="41"/>
      <c r="M290" s="201" t="s">
        <v>19</v>
      </c>
      <c r="N290" s="202" t="s">
        <v>44</v>
      </c>
      <c r="O290" s="77"/>
      <c r="P290" s="203">
        <f>O290*H290</f>
        <v>0</v>
      </c>
      <c r="Q290" s="203">
        <v>0</v>
      </c>
      <c r="R290" s="203">
        <f>Q290*H290</f>
        <v>0</v>
      </c>
      <c r="S290" s="203">
        <v>0.014999999999999999</v>
      </c>
      <c r="T290" s="204">
        <f>S290*H290</f>
        <v>0.079320000000000002</v>
      </c>
      <c r="AR290" s="15" t="s">
        <v>165</v>
      </c>
      <c r="AT290" s="15" t="s">
        <v>119</v>
      </c>
      <c r="AU290" s="15" t="s">
        <v>81</v>
      </c>
      <c r="AY290" s="15" t="s">
        <v>118</v>
      </c>
      <c r="BE290" s="205">
        <f>IF(N290="základní",J290,0)</f>
        <v>0</v>
      </c>
      <c r="BF290" s="205">
        <f>IF(N290="snížená",J290,0)</f>
        <v>0</v>
      </c>
      <c r="BG290" s="205">
        <f>IF(N290="zákl. přenesená",J290,0)</f>
        <v>0</v>
      </c>
      <c r="BH290" s="205">
        <f>IF(N290="sníž. přenesená",J290,0)</f>
        <v>0</v>
      </c>
      <c r="BI290" s="205">
        <f>IF(N290="nulová",J290,0)</f>
        <v>0</v>
      </c>
      <c r="BJ290" s="15" t="s">
        <v>81</v>
      </c>
      <c r="BK290" s="205">
        <f>ROUND(I290*H290,2)</f>
        <v>0</v>
      </c>
      <c r="BL290" s="15" t="s">
        <v>165</v>
      </c>
      <c r="BM290" s="15" t="s">
        <v>467</v>
      </c>
    </row>
    <row r="291" s="11" customFormat="1">
      <c r="B291" s="217"/>
      <c r="C291" s="218"/>
      <c r="D291" s="208" t="s">
        <v>124</v>
      </c>
      <c r="E291" s="219" t="s">
        <v>19</v>
      </c>
      <c r="F291" s="220" t="s">
        <v>468</v>
      </c>
      <c r="G291" s="218"/>
      <c r="H291" s="221">
        <v>2.4500000000000002</v>
      </c>
      <c r="I291" s="222"/>
      <c r="J291" s="218"/>
      <c r="K291" s="218"/>
      <c r="L291" s="223"/>
      <c r="M291" s="224"/>
      <c r="N291" s="225"/>
      <c r="O291" s="225"/>
      <c r="P291" s="225"/>
      <c r="Q291" s="225"/>
      <c r="R291" s="225"/>
      <c r="S291" s="225"/>
      <c r="T291" s="226"/>
      <c r="AT291" s="227" t="s">
        <v>124</v>
      </c>
      <c r="AU291" s="227" t="s">
        <v>81</v>
      </c>
      <c r="AV291" s="11" t="s">
        <v>83</v>
      </c>
      <c r="AW291" s="11" t="s">
        <v>35</v>
      </c>
      <c r="AX291" s="11" t="s">
        <v>73</v>
      </c>
      <c r="AY291" s="227" t="s">
        <v>118</v>
      </c>
    </row>
    <row r="292" s="11" customFormat="1">
      <c r="B292" s="217"/>
      <c r="C292" s="218"/>
      <c r="D292" s="208" t="s">
        <v>124</v>
      </c>
      <c r="E292" s="219" t="s">
        <v>19</v>
      </c>
      <c r="F292" s="220" t="s">
        <v>469</v>
      </c>
      <c r="G292" s="218"/>
      <c r="H292" s="221">
        <v>2.8380000000000001</v>
      </c>
      <c r="I292" s="222"/>
      <c r="J292" s="218"/>
      <c r="K292" s="218"/>
      <c r="L292" s="223"/>
      <c r="M292" s="224"/>
      <c r="N292" s="225"/>
      <c r="O292" s="225"/>
      <c r="P292" s="225"/>
      <c r="Q292" s="225"/>
      <c r="R292" s="225"/>
      <c r="S292" s="225"/>
      <c r="T292" s="226"/>
      <c r="AT292" s="227" t="s">
        <v>124</v>
      </c>
      <c r="AU292" s="227" t="s">
        <v>81</v>
      </c>
      <c r="AV292" s="11" t="s">
        <v>83</v>
      </c>
      <c r="AW292" s="11" t="s">
        <v>35</v>
      </c>
      <c r="AX292" s="11" t="s">
        <v>73</v>
      </c>
      <c r="AY292" s="227" t="s">
        <v>118</v>
      </c>
    </row>
    <row r="293" s="12" customFormat="1">
      <c r="B293" s="228"/>
      <c r="C293" s="229"/>
      <c r="D293" s="208" t="s">
        <v>124</v>
      </c>
      <c r="E293" s="230" t="s">
        <v>19</v>
      </c>
      <c r="F293" s="231" t="s">
        <v>132</v>
      </c>
      <c r="G293" s="229"/>
      <c r="H293" s="232">
        <v>5.2880000000000003</v>
      </c>
      <c r="I293" s="233"/>
      <c r="J293" s="229"/>
      <c r="K293" s="229"/>
      <c r="L293" s="234"/>
      <c r="M293" s="235"/>
      <c r="N293" s="236"/>
      <c r="O293" s="236"/>
      <c r="P293" s="236"/>
      <c r="Q293" s="236"/>
      <c r="R293" s="236"/>
      <c r="S293" s="236"/>
      <c r="T293" s="237"/>
      <c r="AT293" s="238" t="s">
        <v>124</v>
      </c>
      <c r="AU293" s="238" t="s">
        <v>81</v>
      </c>
      <c r="AV293" s="12" t="s">
        <v>123</v>
      </c>
      <c r="AW293" s="12" t="s">
        <v>35</v>
      </c>
      <c r="AX293" s="12" t="s">
        <v>81</v>
      </c>
      <c r="AY293" s="238" t="s">
        <v>118</v>
      </c>
    </row>
    <row r="294" s="1" customFormat="1" ht="22.5" customHeight="1">
      <c r="B294" s="36"/>
      <c r="C294" s="194" t="s">
        <v>470</v>
      </c>
      <c r="D294" s="194" t="s">
        <v>119</v>
      </c>
      <c r="E294" s="195" t="s">
        <v>471</v>
      </c>
      <c r="F294" s="196" t="s">
        <v>472</v>
      </c>
      <c r="G294" s="197" t="s">
        <v>144</v>
      </c>
      <c r="H294" s="198">
        <v>8.8629999999999995</v>
      </c>
      <c r="I294" s="199"/>
      <c r="J294" s="200">
        <f>ROUND(I294*H294,2)</f>
        <v>0</v>
      </c>
      <c r="K294" s="196" t="s">
        <v>19</v>
      </c>
      <c r="L294" s="41"/>
      <c r="M294" s="201" t="s">
        <v>19</v>
      </c>
      <c r="N294" s="202" t="s">
        <v>44</v>
      </c>
      <c r="O294" s="77"/>
      <c r="P294" s="203">
        <f>O294*H294</f>
        <v>0</v>
      </c>
      <c r="Q294" s="203">
        <v>0</v>
      </c>
      <c r="R294" s="203">
        <f>Q294*H294</f>
        <v>0</v>
      </c>
      <c r="S294" s="203">
        <v>0</v>
      </c>
      <c r="T294" s="204">
        <f>S294*H294</f>
        <v>0</v>
      </c>
      <c r="AR294" s="15" t="s">
        <v>165</v>
      </c>
      <c r="AT294" s="15" t="s">
        <v>119</v>
      </c>
      <c r="AU294" s="15" t="s">
        <v>81</v>
      </c>
      <c r="AY294" s="15" t="s">
        <v>118</v>
      </c>
      <c r="BE294" s="205">
        <f>IF(N294="základní",J294,0)</f>
        <v>0</v>
      </c>
      <c r="BF294" s="205">
        <f>IF(N294="snížená",J294,0)</f>
        <v>0</v>
      </c>
      <c r="BG294" s="205">
        <f>IF(N294="zákl. přenesená",J294,0)</f>
        <v>0</v>
      </c>
      <c r="BH294" s="205">
        <f>IF(N294="sníž. přenesená",J294,0)</f>
        <v>0</v>
      </c>
      <c r="BI294" s="205">
        <f>IF(N294="nulová",J294,0)</f>
        <v>0</v>
      </c>
      <c r="BJ294" s="15" t="s">
        <v>81</v>
      </c>
      <c r="BK294" s="205">
        <f>ROUND(I294*H294,2)</f>
        <v>0</v>
      </c>
      <c r="BL294" s="15" t="s">
        <v>165</v>
      </c>
      <c r="BM294" s="15" t="s">
        <v>473</v>
      </c>
    </row>
    <row r="295" s="10" customFormat="1">
      <c r="B295" s="206"/>
      <c r="C295" s="207"/>
      <c r="D295" s="208" t="s">
        <v>124</v>
      </c>
      <c r="E295" s="209" t="s">
        <v>19</v>
      </c>
      <c r="F295" s="210" t="s">
        <v>474</v>
      </c>
      <c r="G295" s="207"/>
      <c r="H295" s="209" t="s">
        <v>19</v>
      </c>
      <c r="I295" s="211"/>
      <c r="J295" s="207"/>
      <c r="K295" s="207"/>
      <c r="L295" s="212"/>
      <c r="M295" s="213"/>
      <c r="N295" s="214"/>
      <c r="O295" s="214"/>
      <c r="P295" s="214"/>
      <c r="Q295" s="214"/>
      <c r="R295" s="214"/>
      <c r="S295" s="214"/>
      <c r="T295" s="215"/>
      <c r="AT295" s="216" t="s">
        <v>124</v>
      </c>
      <c r="AU295" s="216" t="s">
        <v>81</v>
      </c>
      <c r="AV295" s="10" t="s">
        <v>81</v>
      </c>
      <c r="AW295" s="10" t="s">
        <v>35</v>
      </c>
      <c r="AX295" s="10" t="s">
        <v>73</v>
      </c>
      <c r="AY295" s="216" t="s">
        <v>118</v>
      </c>
    </row>
    <row r="296" s="11" customFormat="1">
      <c r="B296" s="217"/>
      <c r="C296" s="218"/>
      <c r="D296" s="208" t="s">
        <v>124</v>
      </c>
      <c r="E296" s="219" t="s">
        <v>19</v>
      </c>
      <c r="F296" s="220" t="s">
        <v>475</v>
      </c>
      <c r="G296" s="218"/>
      <c r="H296" s="221">
        <v>2.4550000000000001</v>
      </c>
      <c r="I296" s="222"/>
      <c r="J296" s="218"/>
      <c r="K296" s="218"/>
      <c r="L296" s="223"/>
      <c r="M296" s="224"/>
      <c r="N296" s="225"/>
      <c r="O296" s="225"/>
      <c r="P296" s="225"/>
      <c r="Q296" s="225"/>
      <c r="R296" s="225"/>
      <c r="S296" s="225"/>
      <c r="T296" s="226"/>
      <c r="AT296" s="227" t="s">
        <v>124</v>
      </c>
      <c r="AU296" s="227" t="s">
        <v>81</v>
      </c>
      <c r="AV296" s="11" t="s">
        <v>83</v>
      </c>
      <c r="AW296" s="11" t="s">
        <v>35</v>
      </c>
      <c r="AX296" s="11" t="s">
        <v>73</v>
      </c>
      <c r="AY296" s="227" t="s">
        <v>118</v>
      </c>
    </row>
    <row r="297" s="11" customFormat="1">
      <c r="B297" s="217"/>
      <c r="C297" s="218"/>
      <c r="D297" s="208" t="s">
        <v>124</v>
      </c>
      <c r="E297" s="219" t="s">
        <v>19</v>
      </c>
      <c r="F297" s="220" t="s">
        <v>469</v>
      </c>
      <c r="G297" s="218"/>
      <c r="H297" s="221">
        <v>2.8380000000000001</v>
      </c>
      <c r="I297" s="222"/>
      <c r="J297" s="218"/>
      <c r="K297" s="218"/>
      <c r="L297" s="223"/>
      <c r="M297" s="224"/>
      <c r="N297" s="225"/>
      <c r="O297" s="225"/>
      <c r="P297" s="225"/>
      <c r="Q297" s="225"/>
      <c r="R297" s="225"/>
      <c r="S297" s="225"/>
      <c r="T297" s="226"/>
      <c r="AT297" s="227" t="s">
        <v>124</v>
      </c>
      <c r="AU297" s="227" t="s">
        <v>81</v>
      </c>
      <c r="AV297" s="11" t="s">
        <v>83</v>
      </c>
      <c r="AW297" s="11" t="s">
        <v>35</v>
      </c>
      <c r="AX297" s="11" t="s">
        <v>73</v>
      </c>
      <c r="AY297" s="227" t="s">
        <v>118</v>
      </c>
    </row>
    <row r="298" s="11" customFormat="1">
      <c r="B298" s="217"/>
      <c r="C298" s="218"/>
      <c r="D298" s="208" t="s">
        <v>124</v>
      </c>
      <c r="E298" s="219" t="s">
        <v>19</v>
      </c>
      <c r="F298" s="220" t="s">
        <v>476</v>
      </c>
      <c r="G298" s="218"/>
      <c r="H298" s="221">
        <v>3.5699999999999998</v>
      </c>
      <c r="I298" s="222"/>
      <c r="J298" s="218"/>
      <c r="K298" s="218"/>
      <c r="L298" s="223"/>
      <c r="M298" s="224"/>
      <c r="N298" s="225"/>
      <c r="O298" s="225"/>
      <c r="P298" s="225"/>
      <c r="Q298" s="225"/>
      <c r="R298" s="225"/>
      <c r="S298" s="225"/>
      <c r="T298" s="226"/>
      <c r="AT298" s="227" t="s">
        <v>124</v>
      </c>
      <c r="AU298" s="227" t="s">
        <v>81</v>
      </c>
      <c r="AV298" s="11" t="s">
        <v>83</v>
      </c>
      <c r="AW298" s="11" t="s">
        <v>35</v>
      </c>
      <c r="AX298" s="11" t="s">
        <v>73</v>
      </c>
      <c r="AY298" s="227" t="s">
        <v>118</v>
      </c>
    </row>
    <row r="299" s="12" customFormat="1">
      <c r="B299" s="228"/>
      <c r="C299" s="229"/>
      <c r="D299" s="208" t="s">
        <v>124</v>
      </c>
      <c r="E299" s="230" t="s">
        <v>19</v>
      </c>
      <c r="F299" s="231" t="s">
        <v>132</v>
      </c>
      <c r="G299" s="229"/>
      <c r="H299" s="232">
        <v>8.8629999999999995</v>
      </c>
      <c r="I299" s="233"/>
      <c r="J299" s="229"/>
      <c r="K299" s="229"/>
      <c r="L299" s="234"/>
      <c r="M299" s="235"/>
      <c r="N299" s="236"/>
      <c r="O299" s="236"/>
      <c r="P299" s="236"/>
      <c r="Q299" s="236"/>
      <c r="R299" s="236"/>
      <c r="S299" s="236"/>
      <c r="T299" s="237"/>
      <c r="AT299" s="238" t="s">
        <v>124</v>
      </c>
      <c r="AU299" s="238" t="s">
        <v>81</v>
      </c>
      <c r="AV299" s="12" t="s">
        <v>123</v>
      </c>
      <c r="AW299" s="12" t="s">
        <v>35</v>
      </c>
      <c r="AX299" s="12" t="s">
        <v>81</v>
      </c>
      <c r="AY299" s="238" t="s">
        <v>118</v>
      </c>
    </row>
    <row r="300" s="1" customFormat="1" ht="16.5" customHeight="1">
      <c r="B300" s="36"/>
      <c r="C300" s="239" t="s">
        <v>308</v>
      </c>
      <c r="D300" s="239" t="s">
        <v>153</v>
      </c>
      <c r="E300" s="240" t="s">
        <v>477</v>
      </c>
      <c r="F300" s="241" t="s">
        <v>478</v>
      </c>
      <c r="G300" s="242" t="s">
        <v>479</v>
      </c>
      <c r="H300" s="243">
        <v>12</v>
      </c>
      <c r="I300" s="244"/>
      <c r="J300" s="245">
        <f>ROUND(I300*H300,2)</f>
        <v>0</v>
      </c>
      <c r="K300" s="241" t="s">
        <v>19</v>
      </c>
      <c r="L300" s="246"/>
      <c r="M300" s="247" t="s">
        <v>19</v>
      </c>
      <c r="N300" s="248" t="s">
        <v>44</v>
      </c>
      <c r="O300" s="77"/>
      <c r="P300" s="203">
        <f>O300*H300</f>
        <v>0</v>
      </c>
      <c r="Q300" s="203">
        <v>0</v>
      </c>
      <c r="R300" s="203">
        <f>Q300*H300</f>
        <v>0</v>
      </c>
      <c r="S300" s="203">
        <v>0</v>
      </c>
      <c r="T300" s="204">
        <f>S300*H300</f>
        <v>0</v>
      </c>
      <c r="AR300" s="15" t="s">
        <v>200</v>
      </c>
      <c r="AT300" s="15" t="s">
        <v>153</v>
      </c>
      <c r="AU300" s="15" t="s">
        <v>81</v>
      </c>
      <c r="AY300" s="15" t="s">
        <v>118</v>
      </c>
      <c r="BE300" s="205">
        <f>IF(N300="základní",J300,0)</f>
        <v>0</v>
      </c>
      <c r="BF300" s="205">
        <f>IF(N300="snížená",J300,0)</f>
        <v>0</v>
      </c>
      <c r="BG300" s="205">
        <f>IF(N300="zákl. přenesená",J300,0)</f>
        <v>0</v>
      </c>
      <c r="BH300" s="205">
        <f>IF(N300="sníž. přenesená",J300,0)</f>
        <v>0</v>
      </c>
      <c r="BI300" s="205">
        <f>IF(N300="nulová",J300,0)</f>
        <v>0</v>
      </c>
      <c r="BJ300" s="15" t="s">
        <v>81</v>
      </c>
      <c r="BK300" s="205">
        <f>ROUND(I300*H300,2)</f>
        <v>0</v>
      </c>
      <c r="BL300" s="15" t="s">
        <v>165</v>
      </c>
      <c r="BM300" s="15" t="s">
        <v>480</v>
      </c>
    </row>
    <row r="301" s="1" customFormat="1" ht="22.5" customHeight="1">
      <c r="B301" s="36"/>
      <c r="C301" s="194" t="s">
        <v>481</v>
      </c>
      <c r="D301" s="194" t="s">
        <v>119</v>
      </c>
      <c r="E301" s="195" t="s">
        <v>482</v>
      </c>
      <c r="F301" s="196" t="s">
        <v>483</v>
      </c>
      <c r="G301" s="197" t="s">
        <v>148</v>
      </c>
      <c r="H301" s="198">
        <v>16.800000000000001</v>
      </c>
      <c r="I301" s="199"/>
      <c r="J301" s="200">
        <f>ROUND(I301*H301,2)</f>
        <v>0</v>
      </c>
      <c r="K301" s="196" t="s">
        <v>19</v>
      </c>
      <c r="L301" s="41"/>
      <c r="M301" s="201" t="s">
        <v>19</v>
      </c>
      <c r="N301" s="202" t="s">
        <v>44</v>
      </c>
      <c r="O301" s="77"/>
      <c r="P301" s="203">
        <f>O301*H301</f>
        <v>0</v>
      </c>
      <c r="Q301" s="203">
        <v>0</v>
      </c>
      <c r="R301" s="203">
        <f>Q301*H301</f>
        <v>0</v>
      </c>
      <c r="S301" s="203">
        <v>0.02</v>
      </c>
      <c r="T301" s="204">
        <f>S301*H301</f>
        <v>0.33600000000000002</v>
      </c>
      <c r="AR301" s="15" t="s">
        <v>165</v>
      </c>
      <c r="AT301" s="15" t="s">
        <v>119</v>
      </c>
      <c r="AU301" s="15" t="s">
        <v>81</v>
      </c>
      <c r="AY301" s="15" t="s">
        <v>118</v>
      </c>
      <c r="BE301" s="205">
        <f>IF(N301="základní",J301,0)</f>
        <v>0</v>
      </c>
      <c r="BF301" s="205">
        <f>IF(N301="snížená",J301,0)</f>
        <v>0</v>
      </c>
      <c r="BG301" s="205">
        <f>IF(N301="zákl. přenesená",J301,0)</f>
        <v>0</v>
      </c>
      <c r="BH301" s="205">
        <f>IF(N301="sníž. přenesená",J301,0)</f>
        <v>0</v>
      </c>
      <c r="BI301" s="205">
        <f>IF(N301="nulová",J301,0)</f>
        <v>0</v>
      </c>
      <c r="BJ301" s="15" t="s">
        <v>81</v>
      </c>
      <c r="BK301" s="205">
        <f>ROUND(I301*H301,2)</f>
        <v>0</v>
      </c>
      <c r="BL301" s="15" t="s">
        <v>165</v>
      </c>
      <c r="BM301" s="15" t="s">
        <v>484</v>
      </c>
    </row>
    <row r="302" s="11" customFormat="1">
      <c r="B302" s="217"/>
      <c r="C302" s="218"/>
      <c r="D302" s="208" t="s">
        <v>124</v>
      </c>
      <c r="E302" s="219" t="s">
        <v>19</v>
      </c>
      <c r="F302" s="220" t="s">
        <v>485</v>
      </c>
      <c r="G302" s="218"/>
      <c r="H302" s="221">
        <v>16.800000000000001</v>
      </c>
      <c r="I302" s="222"/>
      <c r="J302" s="218"/>
      <c r="K302" s="218"/>
      <c r="L302" s="223"/>
      <c r="M302" s="224"/>
      <c r="N302" s="225"/>
      <c r="O302" s="225"/>
      <c r="P302" s="225"/>
      <c r="Q302" s="225"/>
      <c r="R302" s="225"/>
      <c r="S302" s="225"/>
      <c r="T302" s="226"/>
      <c r="AT302" s="227" t="s">
        <v>124</v>
      </c>
      <c r="AU302" s="227" t="s">
        <v>81</v>
      </c>
      <c r="AV302" s="11" t="s">
        <v>83</v>
      </c>
      <c r="AW302" s="11" t="s">
        <v>35</v>
      </c>
      <c r="AX302" s="11" t="s">
        <v>73</v>
      </c>
      <c r="AY302" s="227" t="s">
        <v>118</v>
      </c>
    </row>
    <row r="303" s="12" customFormat="1">
      <c r="B303" s="228"/>
      <c r="C303" s="229"/>
      <c r="D303" s="208" t="s">
        <v>124</v>
      </c>
      <c r="E303" s="230" t="s">
        <v>19</v>
      </c>
      <c r="F303" s="231" t="s">
        <v>132</v>
      </c>
      <c r="G303" s="229"/>
      <c r="H303" s="232">
        <v>16.800000000000001</v>
      </c>
      <c r="I303" s="233"/>
      <c r="J303" s="229"/>
      <c r="K303" s="229"/>
      <c r="L303" s="234"/>
      <c r="M303" s="235"/>
      <c r="N303" s="236"/>
      <c r="O303" s="236"/>
      <c r="P303" s="236"/>
      <c r="Q303" s="236"/>
      <c r="R303" s="236"/>
      <c r="S303" s="236"/>
      <c r="T303" s="237"/>
      <c r="AT303" s="238" t="s">
        <v>124</v>
      </c>
      <c r="AU303" s="238" t="s">
        <v>81</v>
      </c>
      <c r="AV303" s="12" t="s">
        <v>123</v>
      </c>
      <c r="AW303" s="12" t="s">
        <v>35</v>
      </c>
      <c r="AX303" s="12" t="s">
        <v>81</v>
      </c>
      <c r="AY303" s="238" t="s">
        <v>118</v>
      </c>
    </row>
    <row r="304" s="1" customFormat="1" ht="22.5" customHeight="1">
      <c r="B304" s="36"/>
      <c r="C304" s="194" t="s">
        <v>311</v>
      </c>
      <c r="D304" s="194" t="s">
        <v>119</v>
      </c>
      <c r="E304" s="195" t="s">
        <v>486</v>
      </c>
      <c r="F304" s="196" t="s">
        <v>487</v>
      </c>
      <c r="G304" s="197" t="s">
        <v>148</v>
      </c>
      <c r="H304" s="198">
        <v>16.800000000000001</v>
      </c>
      <c r="I304" s="199"/>
      <c r="J304" s="200">
        <f>ROUND(I304*H304,2)</f>
        <v>0</v>
      </c>
      <c r="K304" s="196" t="s">
        <v>19</v>
      </c>
      <c r="L304" s="41"/>
      <c r="M304" s="201" t="s">
        <v>19</v>
      </c>
      <c r="N304" s="202" t="s">
        <v>44</v>
      </c>
      <c r="O304" s="77"/>
      <c r="P304" s="203">
        <f>O304*H304</f>
        <v>0</v>
      </c>
      <c r="Q304" s="203">
        <v>0.00037599999999999998</v>
      </c>
      <c r="R304" s="203">
        <f>Q304*H304</f>
        <v>0.0063168</v>
      </c>
      <c r="S304" s="203">
        <v>0</v>
      </c>
      <c r="T304" s="204">
        <f>S304*H304</f>
        <v>0</v>
      </c>
      <c r="AR304" s="15" t="s">
        <v>165</v>
      </c>
      <c r="AT304" s="15" t="s">
        <v>119</v>
      </c>
      <c r="AU304" s="15" t="s">
        <v>81</v>
      </c>
      <c r="AY304" s="15" t="s">
        <v>118</v>
      </c>
      <c r="BE304" s="205">
        <f>IF(N304="základní",J304,0)</f>
        <v>0</v>
      </c>
      <c r="BF304" s="205">
        <f>IF(N304="snížená",J304,0)</f>
        <v>0</v>
      </c>
      <c r="BG304" s="205">
        <f>IF(N304="zákl. přenesená",J304,0)</f>
        <v>0</v>
      </c>
      <c r="BH304" s="205">
        <f>IF(N304="sníž. přenesená",J304,0)</f>
        <v>0</v>
      </c>
      <c r="BI304" s="205">
        <f>IF(N304="nulová",J304,0)</f>
        <v>0</v>
      </c>
      <c r="BJ304" s="15" t="s">
        <v>81</v>
      </c>
      <c r="BK304" s="205">
        <f>ROUND(I304*H304,2)</f>
        <v>0</v>
      </c>
      <c r="BL304" s="15" t="s">
        <v>165</v>
      </c>
      <c r="BM304" s="15" t="s">
        <v>488</v>
      </c>
    </row>
    <row r="305" s="10" customFormat="1">
      <c r="B305" s="206"/>
      <c r="C305" s="207"/>
      <c r="D305" s="208" t="s">
        <v>124</v>
      </c>
      <c r="E305" s="209" t="s">
        <v>19</v>
      </c>
      <c r="F305" s="210" t="s">
        <v>489</v>
      </c>
      <c r="G305" s="207"/>
      <c r="H305" s="209" t="s">
        <v>19</v>
      </c>
      <c r="I305" s="211"/>
      <c r="J305" s="207"/>
      <c r="K305" s="207"/>
      <c r="L305" s="212"/>
      <c r="M305" s="213"/>
      <c r="N305" s="214"/>
      <c r="O305" s="214"/>
      <c r="P305" s="214"/>
      <c r="Q305" s="214"/>
      <c r="R305" s="214"/>
      <c r="S305" s="214"/>
      <c r="T305" s="215"/>
      <c r="AT305" s="216" t="s">
        <v>124</v>
      </c>
      <c r="AU305" s="216" t="s">
        <v>81</v>
      </c>
      <c r="AV305" s="10" t="s">
        <v>81</v>
      </c>
      <c r="AW305" s="10" t="s">
        <v>35</v>
      </c>
      <c r="AX305" s="10" t="s">
        <v>73</v>
      </c>
      <c r="AY305" s="216" t="s">
        <v>118</v>
      </c>
    </row>
    <row r="306" s="11" customFormat="1">
      <c r="B306" s="217"/>
      <c r="C306" s="218"/>
      <c r="D306" s="208" t="s">
        <v>124</v>
      </c>
      <c r="E306" s="219" t="s">
        <v>19</v>
      </c>
      <c r="F306" s="220" t="s">
        <v>485</v>
      </c>
      <c r="G306" s="218"/>
      <c r="H306" s="221">
        <v>16.800000000000001</v>
      </c>
      <c r="I306" s="222"/>
      <c r="J306" s="218"/>
      <c r="K306" s="218"/>
      <c r="L306" s="223"/>
      <c r="M306" s="224"/>
      <c r="N306" s="225"/>
      <c r="O306" s="225"/>
      <c r="P306" s="225"/>
      <c r="Q306" s="225"/>
      <c r="R306" s="225"/>
      <c r="S306" s="225"/>
      <c r="T306" s="226"/>
      <c r="AT306" s="227" t="s">
        <v>124</v>
      </c>
      <c r="AU306" s="227" t="s">
        <v>81</v>
      </c>
      <c r="AV306" s="11" t="s">
        <v>83</v>
      </c>
      <c r="AW306" s="11" t="s">
        <v>35</v>
      </c>
      <c r="AX306" s="11" t="s">
        <v>73</v>
      </c>
      <c r="AY306" s="227" t="s">
        <v>118</v>
      </c>
    </row>
    <row r="307" s="12" customFormat="1">
      <c r="B307" s="228"/>
      <c r="C307" s="229"/>
      <c r="D307" s="208" t="s">
        <v>124</v>
      </c>
      <c r="E307" s="230" t="s">
        <v>19</v>
      </c>
      <c r="F307" s="231" t="s">
        <v>132</v>
      </c>
      <c r="G307" s="229"/>
      <c r="H307" s="232">
        <v>16.800000000000001</v>
      </c>
      <c r="I307" s="233"/>
      <c r="J307" s="229"/>
      <c r="K307" s="229"/>
      <c r="L307" s="234"/>
      <c r="M307" s="235"/>
      <c r="N307" s="236"/>
      <c r="O307" s="236"/>
      <c r="P307" s="236"/>
      <c r="Q307" s="236"/>
      <c r="R307" s="236"/>
      <c r="S307" s="236"/>
      <c r="T307" s="237"/>
      <c r="AT307" s="238" t="s">
        <v>124</v>
      </c>
      <c r="AU307" s="238" t="s">
        <v>81</v>
      </c>
      <c r="AV307" s="12" t="s">
        <v>123</v>
      </c>
      <c r="AW307" s="12" t="s">
        <v>35</v>
      </c>
      <c r="AX307" s="12" t="s">
        <v>81</v>
      </c>
      <c r="AY307" s="238" t="s">
        <v>118</v>
      </c>
    </row>
    <row r="308" s="1" customFormat="1" ht="56.25" customHeight="1">
      <c r="B308" s="36"/>
      <c r="C308" s="194" t="s">
        <v>490</v>
      </c>
      <c r="D308" s="194" t="s">
        <v>119</v>
      </c>
      <c r="E308" s="195" t="s">
        <v>491</v>
      </c>
      <c r="F308" s="196" t="s">
        <v>492</v>
      </c>
      <c r="G308" s="197" t="s">
        <v>199</v>
      </c>
      <c r="H308" s="198">
        <v>1.706</v>
      </c>
      <c r="I308" s="199"/>
      <c r="J308" s="200">
        <f>ROUND(I308*H308,2)</f>
        <v>0</v>
      </c>
      <c r="K308" s="196" t="s">
        <v>19</v>
      </c>
      <c r="L308" s="41"/>
      <c r="M308" s="201" t="s">
        <v>19</v>
      </c>
      <c r="N308" s="202" t="s">
        <v>44</v>
      </c>
      <c r="O308" s="77"/>
      <c r="P308" s="203">
        <f>O308*H308</f>
        <v>0</v>
      </c>
      <c r="Q308" s="203">
        <v>0</v>
      </c>
      <c r="R308" s="203">
        <f>Q308*H308</f>
        <v>0</v>
      </c>
      <c r="S308" s="203">
        <v>0</v>
      </c>
      <c r="T308" s="204">
        <f>S308*H308</f>
        <v>0</v>
      </c>
      <c r="AR308" s="15" t="s">
        <v>165</v>
      </c>
      <c r="AT308" s="15" t="s">
        <v>119</v>
      </c>
      <c r="AU308" s="15" t="s">
        <v>81</v>
      </c>
      <c r="AY308" s="15" t="s">
        <v>118</v>
      </c>
      <c r="BE308" s="205">
        <f>IF(N308="základní",J308,0)</f>
        <v>0</v>
      </c>
      <c r="BF308" s="205">
        <f>IF(N308="snížená",J308,0)</f>
        <v>0</v>
      </c>
      <c r="BG308" s="205">
        <f>IF(N308="zákl. přenesená",J308,0)</f>
        <v>0</v>
      </c>
      <c r="BH308" s="205">
        <f>IF(N308="sníž. přenesená",J308,0)</f>
        <v>0</v>
      </c>
      <c r="BI308" s="205">
        <f>IF(N308="nulová",J308,0)</f>
        <v>0</v>
      </c>
      <c r="BJ308" s="15" t="s">
        <v>81</v>
      </c>
      <c r="BK308" s="205">
        <f>ROUND(I308*H308,2)</f>
        <v>0</v>
      </c>
      <c r="BL308" s="15" t="s">
        <v>165</v>
      </c>
      <c r="BM308" s="15" t="s">
        <v>493</v>
      </c>
    </row>
    <row r="309" s="1" customFormat="1" ht="56.25" customHeight="1">
      <c r="B309" s="36"/>
      <c r="C309" s="194" t="s">
        <v>315</v>
      </c>
      <c r="D309" s="194" t="s">
        <v>119</v>
      </c>
      <c r="E309" s="195" t="s">
        <v>494</v>
      </c>
      <c r="F309" s="196" t="s">
        <v>495</v>
      </c>
      <c r="G309" s="197" t="s">
        <v>199</v>
      </c>
      <c r="H309" s="198">
        <v>1.706</v>
      </c>
      <c r="I309" s="199"/>
      <c r="J309" s="200">
        <f>ROUND(I309*H309,2)</f>
        <v>0</v>
      </c>
      <c r="K309" s="196" t="s">
        <v>19</v>
      </c>
      <c r="L309" s="41"/>
      <c r="M309" s="201" t="s">
        <v>19</v>
      </c>
      <c r="N309" s="202" t="s">
        <v>44</v>
      </c>
      <c r="O309" s="77"/>
      <c r="P309" s="203">
        <f>O309*H309</f>
        <v>0</v>
      </c>
      <c r="Q309" s="203">
        <v>0</v>
      </c>
      <c r="R309" s="203">
        <f>Q309*H309</f>
        <v>0</v>
      </c>
      <c r="S309" s="203">
        <v>0</v>
      </c>
      <c r="T309" s="204">
        <f>S309*H309</f>
        <v>0</v>
      </c>
      <c r="AR309" s="15" t="s">
        <v>165</v>
      </c>
      <c r="AT309" s="15" t="s">
        <v>119</v>
      </c>
      <c r="AU309" s="15" t="s">
        <v>81</v>
      </c>
      <c r="AY309" s="15" t="s">
        <v>118</v>
      </c>
      <c r="BE309" s="205">
        <f>IF(N309="základní",J309,0)</f>
        <v>0</v>
      </c>
      <c r="BF309" s="205">
        <f>IF(N309="snížená",J309,0)</f>
        <v>0</v>
      </c>
      <c r="BG309" s="205">
        <f>IF(N309="zákl. přenesená",J309,0)</f>
        <v>0</v>
      </c>
      <c r="BH309" s="205">
        <f>IF(N309="sníž. přenesená",J309,0)</f>
        <v>0</v>
      </c>
      <c r="BI309" s="205">
        <f>IF(N309="nulová",J309,0)</f>
        <v>0</v>
      </c>
      <c r="BJ309" s="15" t="s">
        <v>81</v>
      </c>
      <c r="BK309" s="205">
        <f>ROUND(I309*H309,2)</f>
        <v>0</v>
      </c>
      <c r="BL309" s="15" t="s">
        <v>165</v>
      </c>
      <c r="BM309" s="15" t="s">
        <v>496</v>
      </c>
    </row>
    <row r="310" s="1" customFormat="1" ht="56.25" customHeight="1">
      <c r="B310" s="36"/>
      <c r="C310" s="194" t="s">
        <v>497</v>
      </c>
      <c r="D310" s="194" t="s">
        <v>119</v>
      </c>
      <c r="E310" s="195" t="s">
        <v>498</v>
      </c>
      <c r="F310" s="196" t="s">
        <v>499</v>
      </c>
      <c r="G310" s="197" t="s">
        <v>199</v>
      </c>
      <c r="H310" s="198">
        <v>1.706</v>
      </c>
      <c r="I310" s="199"/>
      <c r="J310" s="200">
        <f>ROUND(I310*H310,2)</f>
        <v>0</v>
      </c>
      <c r="K310" s="196" t="s">
        <v>19</v>
      </c>
      <c r="L310" s="41"/>
      <c r="M310" s="201" t="s">
        <v>19</v>
      </c>
      <c r="N310" s="202" t="s">
        <v>44</v>
      </c>
      <c r="O310" s="77"/>
      <c r="P310" s="203">
        <f>O310*H310</f>
        <v>0</v>
      </c>
      <c r="Q310" s="203">
        <v>0</v>
      </c>
      <c r="R310" s="203">
        <f>Q310*H310</f>
        <v>0</v>
      </c>
      <c r="S310" s="203">
        <v>0</v>
      </c>
      <c r="T310" s="204">
        <f>S310*H310</f>
        <v>0</v>
      </c>
      <c r="AR310" s="15" t="s">
        <v>165</v>
      </c>
      <c r="AT310" s="15" t="s">
        <v>119</v>
      </c>
      <c r="AU310" s="15" t="s">
        <v>81</v>
      </c>
      <c r="AY310" s="15" t="s">
        <v>118</v>
      </c>
      <c r="BE310" s="205">
        <f>IF(N310="základní",J310,0)</f>
        <v>0</v>
      </c>
      <c r="BF310" s="205">
        <f>IF(N310="snížená",J310,0)</f>
        <v>0</v>
      </c>
      <c r="BG310" s="205">
        <f>IF(N310="zákl. přenesená",J310,0)</f>
        <v>0</v>
      </c>
      <c r="BH310" s="205">
        <f>IF(N310="sníž. přenesená",J310,0)</f>
        <v>0</v>
      </c>
      <c r="BI310" s="205">
        <f>IF(N310="nulová",J310,0)</f>
        <v>0</v>
      </c>
      <c r="BJ310" s="15" t="s">
        <v>81</v>
      </c>
      <c r="BK310" s="205">
        <f>ROUND(I310*H310,2)</f>
        <v>0</v>
      </c>
      <c r="BL310" s="15" t="s">
        <v>165</v>
      </c>
      <c r="BM310" s="15" t="s">
        <v>500</v>
      </c>
    </row>
    <row r="311" s="9" customFormat="1" ht="25.92" customHeight="1">
      <c r="B311" s="180"/>
      <c r="C311" s="181"/>
      <c r="D311" s="182" t="s">
        <v>72</v>
      </c>
      <c r="E311" s="183" t="s">
        <v>501</v>
      </c>
      <c r="F311" s="183" t="s">
        <v>502</v>
      </c>
      <c r="G311" s="181"/>
      <c r="H311" s="181"/>
      <c r="I311" s="184"/>
      <c r="J311" s="185">
        <f>BK311</f>
        <v>0</v>
      </c>
      <c r="K311" s="181"/>
      <c r="L311" s="186"/>
      <c r="M311" s="187"/>
      <c r="N311" s="188"/>
      <c r="O311" s="188"/>
      <c r="P311" s="189">
        <f>P312</f>
        <v>0</v>
      </c>
      <c r="Q311" s="188"/>
      <c r="R311" s="189">
        <f>R312</f>
        <v>0</v>
      </c>
      <c r="S311" s="188"/>
      <c r="T311" s="190">
        <f>T312</f>
        <v>0</v>
      </c>
      <c r="AR311" s="191" t="s">
        <v>136</v>
      </c>
      <c r="AT311" s="192" t="s">
        <v>72</v>
      </c>
      <c r="AU311" s="192" t="s">
        <v>73</v>
      </c>
      <c r="AY311" s="191" t="s">
        <v>118</v>
      </c>
      <c r="BK311" s="193">
        <f>BK312</f>
        <v>0</v>
      </c>
    </row>
    <row r="312" s="1" customFormat="1" ht="16.5" customHeight="1">
      <c r="B312" s="36"/>
      <c r="C312" s="194" t="s">
        <v>318</v>
      </c>
      <c r="D312" s="194" t="s">
        <v>119</v>
      </c>
      <c r="E312" s="195" t="s">
        <v>503</v>
      </c>
      <c r="F312" s="196" t="s">
        <v>504</v>
      </c>
      <c r="G312" s="197" t="s">
        <v>505</v>
      </c>
      <c r="H312" s="249"/>
      <c r="I312" s="199"/>
      <c r="J312" s="200">
        <f>ROUND(I312*H312,2)</f>
        <v>0</v>
      </c>
      <c r="K312" s="196" t="s">
        <v>19</v>
      </c>
      <c r="L312" s="41"/>
      <c r="M312" s="250" t="s">
        <v>19</v>
      </c>
      <c r="N312" s="251" t="s">
        <v>44</v>
      </c>
      <c r="O312" s="252"/>
      <c r="P312" s="253">
        <f>O312*H312</f>
        <v>0</v>
      </c>
      <c r="Q312" s="253">
        <v>0</v>
      </c>
      <c r="R312" s="253">
        <f>Q312*H312</f>
        <v>0</v>
      </c>
      <c r="S312" s="253">
        <v>0</v>
      </c>
      <c r="T312" s="254">
        <f>S312*H312</f>
        <v>0</v>
      </c>
      <c r="AR312" s="15" t="s">
        <v>123</v>
      </c>
      <c r="AT312" s="15" t="s">
        <v>119</v>
      </c>
      <c r="AU312" s="15" t="s">
        <v>81</v>
      </c>
      <c r="AY312" s="15" t="s">
        <v>118</v>
      </c>
      <c r="BE312" s="205">
        <f>IF(N312="základní",J312,0)</f>
        <v>0</v>
      </c>
      <c r="BF312" s="205">
        <f>IF(N312="snížená",J312,0)</f>
        <v>0</v>
      </c>
      <c r="BG312" s="205">
        <f>IF(N312="zákl. přenesená",J312,0)</f>
        <v>0</v>
      </c>
      <c r="BH312" s="205">
        <f>IF(N312="sníž. přenesená",J312,0)</f>
        <v>0</v>
      </c>
      <c r="BI312" s="205">
        <f>IF(N312="nulová",J312,0)</f>
        <v>0</v>
      </c>
      <c r="BJ312" s="15" t="s">
        <v>81</v>
      </c>
      <c r="BK312" s="205">
        <f>ROUND(I312*H312,2)</f>
        <v>0</v>
      </c>
      <c r="BL312" s="15" t="s">
        <v>123</v>
      </c>
      <c r="BM312" s="15" t="s">
        <v>506</v>
      </c>
    </row>
    <row r="313" s="1" customFormat="1" ht="6.96" customHeight="1">
      <c r="B313" s="55"/>
      <c r="C313" s="56"/>
      <c r="D313" s="56"/>
      <c r="E313" s="56"/>
      <c r="F313" s="56"/>
      <c r="G313" s="56"/>
      <c r="H313" s="56"/>
      <c r="I313" s="152"/>
      <c r="J313" s="56"/>
      <c r="K313" s="56"/>
      <c r="L313" s="41"/>
    </row>
  </sheetData>
  <sheetProtection sheet="1" autoFilter="0" formatColumns="0" formatRows="0" objects="1" scenarios="1" spinCount="100000" saltValue="OQILT1STpkReYFic/AQ8Xrrb6YOClTPd/vkeHA18HXwvEEkY/TuAcdOp8Za82tNPcGPnv9OCjsmguFSReNTI2g==" hashValue="fozE1WZvY8i26tOwh561OMCQzWqxf1UeqVBDZ0hHL1O7v8oXFrqnDE/p7Vt0WlTVegZqDCTwLLvEayOigh0VRw==" algorithmName="SHA-512" password="CC35"/>
  <autoFilter ref="C87:K312"/>
  <mergeCells count="9">
    <mergeCell ref="E7:H7"/>
    <mergeCell ref="E9:H9"/>
    <mergeCell ref="E18:H18"/>
    <mergeCell ref="E27:H27"/>
    <mergeCell ref="E48:H48"/>
    <mergeCell ref="E50:H50"/>
    <mergeCell ref="E78:H78"/>
    <mergeCell ref="E80:H8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21" customWidth="1"/>
    <col min="10" max="10" width="23.5" customWidth="1"/>
    <col min="11" max="11" width="15.5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5" t="s">
        <v>86</v>
      </c>
    </row>
    <row r="3" ht="6.96" customHeight="1">
      <c r="B3" s="122"/>
      <c r="C3" s="123"/>
      <c r="D3" s="123"/>
      <c r="E3" s="123"/>
      <c r="F3" s="123"/>
      <c r="G3" s="123"/>
      <c r="H3" s="123"/>
      <c r="I3" s="124"/>
      <c r="J3" s="123"/>
      <c r="K3" s="123"/>
      <c r="L3" s="18"/>
      <c r="AT3" s="15" t="s">
        <v>83</v>
      </c>
    </row>
    <row r="4" ht="24.96" customHeight="1">
      <c r="B4" s="18"/>
      <c r="D4" s="125" t="s">
        <v>87</v>
      </c>
      <c r="L4" s="18"/>
      <c r="M4" s="22" t="s">
        <v>10</v>
      </c>
      <c r="AT4" s="15" t="s">
        <v>4</v>
      </c>
    </row>
    <row r="5" ht="6.96" customHeight="1">
      <c r="B5" s="18"/>
      <c r="L5" s="18"/>
    </row>
    <row r="6" ht="12" customHeight="1">
      <c r="B6" s="18"/>
      <c r="D6" s="126" t="s">
        <v>16</v>
      </c>
      <c r="L6" s="18"/>
    </row>
    <row r="7" ht="16.5" customHeight="1">
      <c r="B7" s="18"/>
      <c r="E7" s="127" t="str">
        <f>'Rekapitulace stavby'!K6</f>
        <v>Louny ON - Oprava (střecha a obálka budovy)</v>
      </c>
      <c r="F7" s="126"/>
      <c r="G7" s="126"/>
      <c r="H7" s="126"/>
      <c r="L7" s="18"/>
    </row>
    <row r="8" s="1" customFormat="1" ht="12" customHeight="1">
      <c r="B8" s="41"/>
      <c r="D8" s="126" t="s">
        <v>88</v>
      </c>
      <c r="I8" s="128"/>
      <c r="L8" s="41"/>
    </row>
    <row r="9" s="1" customFormat="1" ht="36.96" customHeight="1">
      <c r="B9" s="41"/>
      <c r="E9" s="129" t="s">
        <v>507</v>
      </c>
      <c r="F9" s="1"/>
      <c r="G9" s="1"/>
      <c r="H9" s="1"/>
      <c r="I9" s="128"/>
      <c r="L9" s="41"/>
    </row>
    <row r="10" s="1" customFormat="1">
      <c r="B10" s="41"/>
      <c r="I10" s="128"/>
      <c r="L10" s="41"/>
    </row>
    <row r="11" s="1" customFormat="1" ht="12" customHeight="1">
      <c r="B11" s="41"/>
      <c r="D11" s="126" t="s">
        <v>18</v>
      </c>
      <c r="F11" s="15" t="s">
        <v>19</v>
      </c>
      <c r="I11" s="130" t="s">
        <v>20</v>
      </c>
      <c r="J11" s="15" t="s">
        <v>19</v>
      </c>
      <c r="L11" s="41"/>
    </row>
    <row r="12" s="1" customFormat="1" ht="12" customHeight="1">
      <c r="B12" s="41"/>
      <c r="D12" s="126" t="s">
        <v>21</v>
      </c>
      <c r="F12" s="15" t="s">
        <v>22</v>
      </c>
      <c r="I12" s="130" t="s">
        <v>23</v>
      </c>
      <c r="J12" s="131" t="str">
        <f>'Rekapitulace stavby'!AN8</f>
        <v>11. 2. 2019</v>
      </c>
      <c r="L12" s="41"/>
    </row>
    <row r="13" s="1" customFormat="1" ht="10.8" customHeight="1">
      <c r="B13" s="41"/>
      <c r="I13" s="128"/>
      <c r="L13" s="41"/>
    </row>
    <row r="14" s="1" customFormat="1" ht="12" customHeight="1">
      <c r="B14" s="41"/>
      <c r="D14" s="126" t="s">
        <v>25</v>
      </c>
      <c r="I14" s="130" t="s">
        <v>26</v>
      </c>
      <c r="J14" s="15" t="str">
        <f>IF('Rekapitulace stavby'!AN10="","",'Rekapitulace stavby'!AN10)</f>
        <v>70994234</v>
      </c>
      <c r="L14" s="41"/>
    </row>
    <row r="15" s="1" customFormat="1" ht="18" customHeight="1">
      <c r="B15" s="41"/>
      <c r="E15" s="15" t="str">
        <f>IF('Rekapitulace stavby'!E11="","",'Rekapitulace stavby'!E11)</f>
        <v>Správa železniční dopravní cesty, s.o.</v>
      </c>
      <c r="I15" s="130" t="s">
        <v>29</v>
      </c>
      <c r="J15" s="15" t="str">
        <f>IF('Rekapitulace stavby'!AN11="","",'Rekapitulace stavby'!AN11)</f>
        <v>CZ 70994234</v>
      </c>
      <c r="L15" s="41"/>
    </row>
    <row r="16" s="1" customFormat="1" ht="6.96" customHeight="1">
      <c r="B16" s="41"/>
      <c r="I16" s="128"/>
      <c r="L16" s="41"/>
    </row>
    <row r="17" s="1" customFormat="1" ht="12" customHeight="1">
      <c r="B17" s="41"/>
      <c r="D17" s="126" t="s">
        <v>31</v>
      </c>
      <c r="I17" s="130" t="s">
        <v>26</v>
      </c>
      <c r="J17" s="31" t="str">
        <f>'Rekapitulace stavby'!AN13</f>
        <v>Vyplň údaj</v>
      </c>
      <c r="L17" s="41"/>
    </row>
    <row r="18" s="1" customFormat="1" ht="18" customHeight="1">
      <c r="B18" s="41"/>
      <c r="E18" s="31" t="str">
        <f>'Rekapitulace stavby'!E14</f>
        <v>Vyplň údaj</v>
      </c>
      <c r="F18" s="15"/>
      <c r="G18" s="15"/>
      <c r="H18" s="15"/>
      <c r="I18" s="130" t="s">
        <v>29</v>
      </c>
      <c r="J18" s="31" t="str">
        <f>'Rekapitulace stavby'!AN14</f>
        <v>Vyplň údaj</v>
      </c>
      <c r="L18" s="41"/>
    </row>
    <row r="19" s="1" customFormat="1" ht="6.96" customHeight="1">
      <c r="B19" s="41"/>
      <c r="I19" s="128"/>
      <c r="L19" s="41"/>
    </row>
    <row r="20" s="1" customFormat="1" ht="12" customHeight="1">
      <c r="B20" s="41"/>
      <c r="D20" s="126" t="s">
        <v>33</v>
      </c>
      <c r="I20" s="130" t="s">
        <v>26</v>
      </c>
      <c r="J20" s="15" t="str">
        <f>IF('Rekapitulace stavby'!AN16="","",'Rekapitulace stavby'!AN16)</f>
        <v/>
      </c>
      <c r="L20" s="41"/>
    </row>
    <row r="21" s="1" customFormat="1" ht="18" customHeight="1">
      <c r="B21" s="41"/>
      <c r="E21" s="15" t="str">
        <f>IF('Rekapitulace stavby'!E17="","",'Rekapitulace stavby'!E17)</f>
        <v xml:space="preserve"> </v>
      </c>
      <c r="I21" s="130" t="s">
        <v>29</v>
      </c>
      <c r="J21" s="15" t="str">
        <f>IF('Rekapitulace stavby'!AN17="","",'Rekapitulace stavby'!AN17)</f>
        <v/>
      </c>
      <c r="L21" s="41"/>
    </row>
    <row r="22" s="1" customFormat="1" ht="6.96" customHeight="1">
      <c r="B22" s="41"/>
      <c r="I22" s="128"/>
      <c r="L22" s="41"/>
    </row>
    <row r="23" s="1" customFormat="1" ht="12" customHeight="1">
      <c r="B23" s="41"/>
      <c r="D23" s="126" t="s">
        <v>36</v>
      </c>
      <c r="I23" s="130" t="s">
        <v>26</v>
      </c>
      <c r="J23" s="15" t="str">
        <f>IF('Rekapitulace stavby'!AN19="","",'Rekapitulace stavby'!AN19)</f>
        <v/>
      </c>
      <c r="L23" s="41"/>
    </row>
    <row r="24" s="1" customFormat="1" ht="18" customHeight="1">
      <c r="B24" s="41"/>
      <c r="E24" s="15" t="str">
        <f>IF('Rekapitulace stavby'!E20="","",'Rekapitulace stavby'!E20)</f>
        <v xml:space="preserve"> </v>
      </c>
      <c r="I24" s="130" t="s">
        <v>29</v>
      </c>
      <c r="J24" s="15" t="str">
        <f>IF('Rekapitulace stavby'!AN20="","",'Rekapitulace stavby'!AN20)</f>
        <v/>
      </c>
      <c r="L24" s="41"/>
    </row>
    <row r="25" s="1" customFormat="1" ht="6.96" customHeight="1">
      <c r="B25" s="41"/>
      <c r="I25" s="128"/>
      <c r="L25" s="41"/>
    </row>
    <row r="26" s="1" customFormat="1" ht="12" customHeight="1">
      <c r="B26" s="41"/>
      <c r="D26" s="126" t="s">
        <v>37</v>
      </c>
      <c r="I26" s="128"/>
      <c r="L26" s="41"/>
    </row>
    <row r="27" s="6" customFormat="1" ht="16.5" customHeight="1">
      <c r="B27" s="132"/>
      <c r="E27" s="133" t="s">
        <v>19</v>
      </c>
      <c r="F27" s="133"/>
      <c r="G27" s="133"/>
      <c r="H27" s="133"/>
      <c r="I27" s="134"/>
      <c r="L27" s="132"/>
    </row>
    <row r="28" s="1" customFormat="1" ht="6.96" customHeight="1">
      <c r="B28" s="41"/>
      <c r="I28" s="128"/>
      <c r="L28" s="41"/>
    </row>
    <row r="29" s="1" customFormat="1" ht="6.96" customHeight="1">
      <c r="B29" s="41"/>
      <c r="D29" s="69"/>
      <c r="E29" s="69"/>
      <c r="F29" s="69"/>
      <c r="G29" s="69"/>
      <c r="H29" s="69"/>
      <c r="I29" s="135"/>
      <c r="J29" s="69"/>
      <c r="K29" s="69"/>
      <c r="L29" s="41"/>
    </row>
    <row r="30" s="1" customFormat="1" ht="25.44" customHeight="1">
      <c r="B30" s="41"/>
      <c r="D30" s="136" t="s">
        <v>39</v>
      </c>
      <c r="I30" s="128"/>
      <c r="J30" s="137">
        <f>ROUND(J91, 2)</f>
        <v>0</v>
      </c>
      <c r="L30" s="41"/>
    </row>
    <row r="31" s="1" customFormat="1" ht="6.96" customHeight="1">
      <c r="B31" s="41"/>
      <c r="D31" s="69"/>
      <c r="E31" s="69"/>
      <c r="F31" s="69"/>
      <c r="G31" s="69"/>
      <c r="H31" s="69"/>
      <c r="I31" s="135"/>
      <c r="J31" s="69"/>
      <c r="K31" s="69"/>
      <c r="L31" s="41"/>
    </row>
    <row r="32" s="1" customFormat="1" ht="14.4" customHeight="1">
      <c r="B32" s="41"/>
      <c r="F32" s="138" t="s">
        <v>41</v>
      </c>
      <c r="I32" s="139" t="s">
        <v>40</v>
      </c>
      <c r="J32" s="138" t="s">
        <v>42</v>
      </c>
      <c r="L32" s="41"/>
    </row>
    <row r="33" s="1" customFormat="1" ht="14.4" customHeight="1">
      <c r="B33" s="41"/>
      <c r="D33" s="126" t="s">
        <v>43</v>
      </c>
      <c r="E33" s="126" t="s">
        <v>44</v>
      </c>
      <c r="F33" s="140">
        <f>ROUND((SUM(BE91:BE454)),  2)</f>
        <v>0</v>
      </c>
      <c r="I33" s="141">
        <v>0.20999999999999999</v>
      </c>
      <c r="J33" s="140">
        <f>ROUND(((SUM(BE91:BE454))*I33),  2)</f>
        <v>0</v>
      </c>
      <c r="L33" s="41"/>
    </row>
    <row r="34" s="1" customFormat="1" ht="14.4" customHeight="1">
      <c r="B34" s="41"/>
      <c r="E34" s="126" t="s">
        <v>45</v>
      </c>
      <c r="F34" s="140">
        <f>ROUND((SUM(BF91:BF454)),  2)</f>
        <v>0</v>
      </c>
      <c r="I34" s="141">
        <v>0.14999999999999999</v>
      </c>
      <c r="J34" s="140">
        <f>ROUND(((SUM(BF91:BF454))*I34),  2)</f>
        <v>0</v>
      </c>
      <c r="L34" s="41"/>
    </row>
    <row r="35" hidden="1" s="1" customFormat="1" ht="14.4" customHeight="1">
      <c r="B35" s="41"/>
      <c r="E35" s="126" t="s">
        <v>46</v>
      </c>
      <c r="F35" s="140">
        <f>ROUND((SUM(BG91:BG454)),  2)</f>
        <v>0</v>
      </c>
      <c r="I35" s="141">
        <v>0.20999999999999999</v>
      </c>
      <c r="J35" s="140">
        <f>0</f>
        <v>0</v>
      </c>
      <c r="L35" s="41"/>
    </row>
    <row r="36" hidden="1" s="1" customFormat="1" ht="14.4" customHeight="1">
      <c r="B36" s="41"/>
      <c r="E36" s="126" t="s">
        <v>47</v>
      </c>
      <c r="F36" s="140">
        <f>ROUND((SUM(BH91:BH454)),  2)</f>
        <v>0</v>
      </c>
      <c r="I36" s="141">
        <v>0.14999999999999999</v>
      </c>
      <c r="J36" s="140">
        <f>0</f>
        <v>0</v>
      </c>
      <c r="L36" s="41"/>
    </row>
    <row r="37" hidden="1" s="1" customFormat="1" ht="14.4" customHeight="1">
      <c r="B37" s="41"/>
      <c r="E37" s="126" t="s">
        <v>48</v>
      </c>
      <c r="F37" s="140">
        <f>ROUND((SUM(BI91:BI454)),  2)</f>
        <v>0</v>
      </c>
      <c r="I37" s="141">
        <v>0</v>
      </c>
      <c r="J37" s="140">
        <f>0</f>
        <v>0</v>
      </c>
      <c r="L37" s="41"/>
    </row>
    <row r="38" s="1" customFormat="1" ht="6.96" customHeight="1">
      <c r="B38" s="41"/>
      <c r="I38" s="128"/>
      <c r="L38" s="41"/>
    </row>
    <row r="39" s="1" customFormat="1" ht="25.44" customHeight="1">
      <c r="B39" s="41"/>
      <c r="C39" s="142"/>
      <c r="D39" s="143" t="s">
        <v>49</v>
      </c>
      <c r="E39" s="144"/>
      <c r="F39" s="144"/>
      <c r="G39" s="145" t="s">
        <v>50</v>
      </c>
      <c r="H39" s="146" t="s">
        <v>51</v>
      </c>
      <c r="I39" s="147"/>
      <c r="J39" s="148">
        <f>SUM(J30:J37)</f>
        <v>0</v>
      </c>
      <c r="K39" s="149"/>
      <c r="L39" s="41"/>
    </row>
    <row r="40" s="1" customFormat="1" ht="14.4" customHeight="1">
      <c r="B40" s="150"/>
      <c r="C40" s="151"/>
      <c r="D40" s="151"/>
      <c r="E40" s="151"/>
      <c r="F40" s="151"/>
      <c r="G40" s="151"/>
      <c r="H40" s="151"/>
      <c r="I40" s="152"/>
      <c r="J40" s="151"/>
      <c r="K40" s="151"/>
      <c r="L40" s="41"/>
    </row>
    <row r="44" s="1" customFormat="1" ht="6.96" customHeight="1">
      <c r="B44" s="153"/>
      <c r="C44" s="154"/>
      <c r="D44" s="154"/>
      <c r="E44" s="154"/>
      <c r="F44" s="154"/>
      <c r="G44" s="154"/>
      <c r="H44" s="154"/>
      <c r="I44" s="155"/>
      <c r="J44" s="154"/>
      <c r="K44" s="154"/>
      <c r="L44" s="41"/>
    </row>
    <row r="45" s="1" customFormat="1" ht="24.96" customHeight="1">
      <c r="B45" s="36"/>
      <c r="C45" s="21" t="s">
        <v>90</v>
      </c>
      <c r="D45" s="37"/>
      <c r="E45" s="37"/>
      <c r="F45" s="37"/>
      <c r="G45" s="37"/>
      <c r="H45" s="37"/>
      <c r="I45" s="128"/>
      <c r="J45" s="37"/>
      <c r="K45" s="37"/>
      <c r="L45" s="41"/>
    </row>
    <row r="46" s="1" customFormat="1" ht="6.96" customHeight="1">
      <c r="B46" s="36"/>
      <c r="C46" s="37"/>
      <c r="D46" s="37"/>
      <c r="E46" s="37"/>
      <c r="F46" s="37"/>
      <c r="G46" s="37"/>
      <c r="H46" s="37"/>
      <c r="I46" s="128"/>
      <c r="J46" s="37"/>
      <c r="K46" s="37"/>
      <c r="L46" s="41"/>
    </row>
    <row r="47" s="1" customFormat="1" ht="12" customHeight="1">
      <c r="B47" s="36"/>
      <c r="C47" s="30" t="s">
        <v>16</v>
      </c>
      <c r="D47" s="37"/>
      <c r="E47" s="37"/>
      <c r="F47" s="37"/>
      <c r="G47" s="37"/>
      <c r="H47" s="37"/>
      <c r="I47" s="128"/>
      <c r="J47" s="37"/>
      <c r="K47" s="37"/>
      <c r="L47" s="41"/>
    </row>
    <row r="48" s="1" customFormat="1" ht="16.5" customHeight="1">
      <c r="B48" s="36"/>
      <c r="C48" s="37"/>
      <c r="D48" s="37"/>
      <c r="E48" s="156" t="str">
        <f>E7</f>
        <v>Louny ON - Oprava (střecha a obálka budovy)</v>
      </c>
      <c r="F48" s="30"/>
      <c r="G48" s="30"/>
      <c r="H48" s="30"/>
      <c r="I48" s="128"/>
      <c r="J48" s="37"/>
      <c r="K48" s="37"/>
      <c r="L48" s="41"/>
    </row>
    <row r="49" s="1" customFormat="1" ht="12" customHeight="1">
      <c r="B49" s="36"/>
      <c r="C49" s="30" t="s">
        <v>88</v>
      </c>
      <c r="D49" s="37"/>
      <c r="E49" s="37"/>
      <c r="F49" s="37"/>
      <c r="G49" s="37"/>
      <c r="H49" s="37"/>
      <c r="I49" s="128"/>
      <c r="J49" s="37"/>
      <c r="K49" s="37"/>
      <c r="L49" s="41"/>
    </row>
    <row r="50" s="1" customFormat="1" ht="16.5" customHeight="1">
      <c r="B50" s="36"/>
      <c r="C50" s="37"/>
      <c r="D50" s="37"/>
      <c r="E50" s="62" t="str">
        <f>E9</f>
        <v>SO 02 - Budova B</v>
      </c>
      <c r="F50" s="37"/>
      <c r="G50" s="37"/>
      <c r="H50" s="37"/>
      <c r="I50" s="128"/>
      <c r="J50" s="37"/>
      <c r="K50" s="37"/>
      <c r="L50" s="41"/>
    </row>
    <row r="51" s="1" customFormat="1" ht="6.96" customHeight="1">
      <c r="B51" s="36"/>
      <c r="C51" s="37"/>
      <c r="D51" s="37"/>
      <c r="E51" s="37"/>
      <c r="F51" s="37"/>
      <c r="G51" s="37"/>
      <c r="H51" s="37"/>
      <c r="I51" s="128"/>
      <c r="J51" s="37"/>
      <c r="K51" s="37"/>
      <c r="L51" s="41"/>
    </row>
    <row r="52" s="1" customFormat="1" ht="12" customHeight="1">
      <c r="B52" s="36"/>
      <c r="C52" s="30" t="s">
        <v>21</v>
      </c>
      <c r="D52" s="37"/>
      <c r="E52" s="37"/>
      <c r="F52" s="25" t="str">
        <f>F12</f>
        <v>Louny</v>
      </c>
      <c r="G52" s="37"/>
      <c r="H52" s="37"/>
      <c r="I52" s="130" t="s">
        <v>23</v>
      </c>
      <c r="J52" s="65" t="str">
        <f>IF(J12="","",J12)</f>
        <v>11. 2. 2019</v>
      </c>
      <c r="K52" s="37"/>
      <c r="L52" s="41"/>
    </row>
    <row r="53" s="1" customFormat="1" ht="6.96" customHeight="1">
      <c r="B53" s="36"/>
      <c r="C53" s="37"/>
      <c r="D53" s="37"/>
      <c r="E53" s="37"/>
      <c r="F53" s="37"/>
      <c r="G53" s="37"/>
      <c r="H53" s="37"/>
      <c r="I53" s="128"/>
      <c r="J53" s="37"/>
      <c r="K53" s="37"/>
      <c r="L53" s="41"/>
    </row>
    <row r="54" s="1" customFormat="1" ht="13.65" customHeight="1">
      <c r="B54" s="36"/>
      <c r="C54" s="30" t="s">
        <v>25</v>
      </c>
      <c r="D54" s="37"/>
      <c r="E54" s="37"/>
      <c r="F54" s="25" t="str">
        <f>E15</f>
        <v>Správa železniční dopravní cesty, s.o.</v>
      </c>
      <c r="G54" s="37"/>
      <c r="H54" s="37"/>
      <c r="I54" s="130" t="s">
        <v>33</v>
      </c>
      <c r="J54" s="34" t="str">
        <f>E21</f>
        <v xml:space="preserve"> </v>
      </c>
      <c r="K54" s="37"/>
      <c r="L54" s="41"/>
    </row>
    <row r="55" s="1" customFormat="1" ht="13.65" customHeight="1">
      <c r="B55" s="36"/>
      <c r="C55" s="30" t="s">
        <v>31</v>
      </c>
      <c r="D55" s="37"/>
      <c r="E55" s="37"/>
      <c r="F55" s="25" t="str">
        <f>IF(E18="","",E18)</f>
        <v>Vyplň údaj</v>
      </c>
      <c r="G55" s="37"/>
      <c r="H55" s="37"/>
      <c r="I55" s="130" t="s">
        <v>36</v>
      </c>
      <c r="J55" s="34" t="str">
        <f>E24</f>
        <v xml:space="preserve"> </v>
      </c>
      <c r="K55" s="37"/>
      <c r="L55" s="41"/>
    </row>
    <row r="56" s="1" customFormat="1" ht="10.32" customHeight="1">
      <c r="B56" s="36"/>
      <c r="C56" s="37"/>
      <c r="D56" s="37"/>
      <c r="E56" s="37"/>
      <c r="F56" s="37"/>
      <c r="G56" s="37"/>
      <c r="H56" s="37"/>
      <c r="I56" s="128"/>
      <c r="J56" s="37"/>
      <c r="K56" s="37"/>
      <c r="L56" s="41"/>
    </row>
    <row r="57" s="1" customFormat="1" ht="29.28" customHeight="1">
      <c r="B57" s="36"/>
      <c r="C57" s="157" t="s">
        <v>91</v>
      </c>
      <c r="D57" s="158"/>
      <c r="E57" s="158"/>
      <c r="F57" s="158"/>
      <c r="G57" s="158"/>
      <c r="H57" s="158"/>
      <c r="I57" s="159"/>
      <c r="J57" s="160" t="s">
        <v>92</v>
      </c>
      <c r="K57" s="158"/>
      <c r="L57" s="41"/>
    </row>
    <row r="58" s="1" customFormat="1" ht="10.32" customHeight="1">
      <c r="B58" s="36"/>
      <c r="C58" s="37"/>
      <c r="D58" s="37"/>
      <c r="E58" s="37"/>
      <c r="F58" s="37"/>
      <c r="G58" s="37"/>
      <c r="H58" s="37"/>
      <c r="I58" s="128"/>
      <c r="J58" s="37"/>
      <c r="K58" s="37"/>
      <c r="L58" s="41"/>
    </row>
    <row r="59" s="1" customFormat="1" ht="22.8" customHeight="1">
      <c r="B59" s="36"/>
      <c r="C59" s="161" t="s">
        <v>71</v>
      </c>
      <c r="D59" s="37"/>
      <c r="E59" s="37"/>
      <c r="F59" s="37"/>
      <c r="G59" s="37"/>
      <c r="H59" s="37"/>
      <c r="I59" s="128"/>
      <c r="J59" s="95">
        <f>J91</f>
        <v>0</v>
      </c>
      <c r="K59" s="37"/>
      <c r="L59" s="41"/>
      <c r="AU59" s="15" t="s">
        <v>93</v>
      </c>
    </row>
    <row r="60" s="7" customFormat="1" ht="24.96" customHeight="1">
      <c r="B60" s="162"/>
      <c r="C60" s="163"/>
      <c r="D60" s="164" t="s">
        <v>94</v>
      </c>
      <c r="E60" s="165"/>
      <c r="F60" s="165"/>
      <c r="G60" s="165"/>
      <c r="H60" s="165"/>
      <c r="I60" s="166"/>
      <c r="J60" s="167">
        <f>J92</f>
        <v>0</v>
      </c>
      <c r="K60" s="163"/>
      <c r="L60" s="168"/>
    </row>
    <row r="61" s="7" customFormat="1" ht="24.96" customHeight="1">
      <c r="B61" s="162"/>
      <c r="C61" s="163"/>
      <c r="D61" s="164" t="s">
        <v>95</v>
      </c>
      <c r="E61" s="165"/>
      <c r="F61" s="165"/>
      <c r="G61" s="165"/>
      <c r="H61" s="165"/>
      <c r="I61" s="166"/>
      <c r="J61" s="167">
        <f>J99</f>
        <v>0</v>
      </c>
      <c r="K61" s="163"/>
      <c r="L61" s="168"/>
    </row>
    <row r="62" s="7" customFormat="1" ht="24.96" customHeight="1">
      <c r="B62" s="162"/>
      <c r="C62" s="163"/>
      <c r="D62" s="164" t="s">
        <v>96</v>
      </c>
      <c r="E62" s="165"/>
      <c r="F62" s="165"/>
      <c r="G62" s="165"/>
      <c r="H62" s="165"/>
      <c r="I62" s="166"/>
      <c r="J62" s="167">
        <f>J107</f>
        <v>0</v>
      </c>
      <c r="K62" s="163"/>
      <c r="L62" s="168"/>
    </row>
    <row r="63" s="7" customFormat="1" ht="24.96" customHeight="1">
      <c r="B63" s="162"/>
      <c r="C63" s="163"/>
      <c r="D63" s="164" t="s">
        <v>97</v>
      </c>
      <c r="E63" s="165"/>
      <c r="F63" s="165"/>
      <c r="G63" s="165"/>
      <c r="H63" s="165"/>
      <c r="I63" s="166"/>
      <c r="J63" s="167">
        <f>J129</f>
        <v>0</v>
      </c>
      <c r="K63" s="163"/>
      <c r="L63" s="168"/>
    </row>
    <row r="64" s="7" customFormat="1" ht="24.96" customHeight="1">
      <c r="B64" s="162"/>
      <c r="C64" s="163"/>
      <c r="D64" s="164" t="s">
        <v>508</v>
      </c>
      <c r="E64" s="165"/>
      <c r="F64" s="165"/>
      <c r="G64" s="165"/>
      <c r="H64" s="165"/>
      <c r="I64" s="166"/>
      <c r="J64" s="167">
        <f>J139</f>
        <v>0</v>
      </c>
      <c r="K64" s="163"/>
      <c r="L64" s="168"/>
    </row>
    <row r="65" s="7" customFormat="1" ht="24.96" customHeight="1">
      <c r="B65" s="162"/>
      <c r="C65" s="163"/>
      <c r="D65" s="164" t="s">
        <v>509</v>
      </c>
      <c r="E65" s="165"/>
      <c r="F65" s="165"/>
      <c r="G65" s="165"/>
      <c r="H65" s="165"/>
      <c r="I65" s="166"/>
      <c r="J65" s="167">
        <f>J154</f>
        <v>0</v>
      </c>
      <c r="K65" s="163"/>
      <c r="L65" s="168"/>
    </row>
    <row r="66" s="7" customFormat="1" ht="24.96" customHeight="1">
      <c r="B66" s="162"/>
      <c r="C66" s="163"/>
      <c r="D66" s="164" t="s">
        <v>98</v>
      </c>
      <c r="E66" s="165"/>
      <c r="F66" s="165"/>
      <c r="G66" s="165"/>
      <c r="H66" s="165"/>
      <c r="I66" s="166"/>
      <c r="J66" s="167">
        <f>J187</f>
        <v>0</v>
      </c>
      <c r="K66" s="163"/>
      <c r="L66" s="168"/>
    </row>
    <row r="67" s="7" customFormat="1" ht="24.96" customHeight="1">
      <c r="B67" s="162"/>
      <c r="C67" s="163"/>
      <c r="D67" s="164" t="s">
        <v>99</v>
      </c>
      <c r="E67" s="165"/>
      <c r="F67" s="165"/>
      <c r="G67" s="165"/>
      <c r="H67" s="165"/>
      <c r="I67" s="166"/>
      <c r="J67" s="167">
        <f>J246</f>
        <v>0</v>
      </c>
      <c r="K67" s="163"/>
      <c r="L67" s="168"/>
    </row>
    <row r="68" s="7" customFormat="1" ht="24.96" customHeight="1">
      <c r="B68" s="162"/>
      <c r="C68" s="163"/>
      <c r="D68" s="164" t="s">
        <v>100</v>
      </c>
      <c r="E68" s="165"/>
      <c r="F68" s="165"/>
      <c r="G68" s="165"/>
      <c r="H68" s="165"/>
      <c r="I68" s="166"/>
      <c r="J68" s="167">
        <f>J303</f>
        <v>0</v>
      </c>
      <c r="K68" s="163"/>
      <c r="L68" s="168"/>
    </row>
    <row r="69" s="7" customFormat="1" ht="24.96" customHeight="1">
      <c r="B69" s="162"/>
      <c r="C69" s="163"/>
      <c r="D69" s="164" t="s">
        <v>101</v>
      </c>
      <c r="E69" s="165"/>
      <c r="F69" s="165"/>
      <c r="G69" s="165"/>
      <c r="H69" s="165"/>
      <c r="I69" s="166"/>
      <c r="J69" s="167">
        <f>J411</f>
        <v>0</v>
      </c>
      <c r="K69" s="163"/>
      <c r="L69" s="168"/>
    </row>
    <row r="70" s="7" customFormat="1" ht="24.96" customHeight="1">
      <c r="B70" s="162"/>
      <c r="C70" s="163"/>
      <c r="D70" s="164" t="s">
        <v>510</v>
      </c>
      <c r="E70" s="165"/>
      <c r="F70" s="165"/>
      <c r="G70" s="165"/>
      <c r="H70" s="165"/>
      <c r="I70" s="166"/>
      <c r="J70" s="167">
        <f>J437</f>
        <v>0</v>
      </c>
      <c r="K70" s="163"/>
      <c r="L70" s="168"/>
    </row>
    <row r="71" s="7" customFormat="1" ht="24.96" customHeight="1">
      <c r="B71" s="162"/>
      <c r="C71" s="163"/>
      <c r="D71" s="164" t="s">
        <v>102</v>
      </c>
      <c r="E71" s="165"/>
      <c r="F71" s="165"/>
      <c r="G71" s="165"/>
      <c r="H71" s="165"/>
      <c r="I71" s="166"/>
      <c r="J71" s="167">
        <f>J453</f>
        <v>0</v>
      </c>
      <c r="K71" s="163"/>
      <c r="L71" s="168"/>
    </row>
    <row r="72" s="1" customFormat="1" ht="21.84" customHeight="1">
      <c r="B72" s="36"/>
      <c r="C72" s="37"/>
      <c r="D72" s="37"/>
      <c r="E72" s="37"/>
      <c r="F72" s="37"/>
      <c r="G72" s="37"/>
      <c r="H72" s="37"/>
      <c r="I72" s="128"/>
      <c r="J72" s="37"/>
      <c r="K72" s="37"/>
      <c r="L72" s="41"/>
    </row>
    <row r="73" s="1" customFormat="1" ht="6.96" customHeight="1">
      <c r="B73" s="55"/>
      <c r="C73" s="56"/>
      <c r="D73" s="56"/>
      <c r="E73" s="56"/>
      <c r="F73" s="56"/>
      <c r="G73" s="56"/>
      <c r="H73" s="56"/>
      <c r="I73" s="152"/>
      <c r="J73" s="56"/>
      <c r="K73" s="56"/>
      <c r="L73" s="41"/>
    </row>
    <row r="77" s="1" customFormat="1" ht="6.96" customHeight="1">
      <c r="B77" s="57"/>
      <c r="C77" s="58"/>
      <c r="D77" s="58"/>
      <c r="E77" s="58"/>
      <c r="F77" s="58"/>
      <c r="G77" s="58"/>
      <c r="H77" s="58"/>
      <c r="I77" s="155"/>
      <c r="J77" s="58"/>
      <c r="K77" s="58"/>
      <c r="L77" s="41"/>
    </row>
    <row r="78" s="1" customFormat="1" ht="24.96" customHeight="1">
      <c r="B78" s="36"/>
      <c r="C78" s="21" t="s">
        <v>103</v>
      </c>
      <c r="D78" s="37"/>
      <c r="E78" s="37"/>
      <c r="F78" s="37"/>
      <c r="G78" s="37"/>
      <c r="H78" s="37"/>
      <c r="I78" s="128"/>
      <c r="J78" s="37"/>
      <c r="K78" s="37"/>
      <c r="L78" s="41"/>
    </row>
    <row r="79" s="1" customFormat="1" ht="6.96" customHeight="1">
      <c r="B79" s="36"/>
      <c r="C79" s="37"/>
      <c r="D79" s="37"/>
      <c r="E79" s="37"/>
      <c r="F79" s="37"/>
      <c r="G79" s="37"/>
      <c r="H79" s="37"/>
      <c r="I79" s="128"/>
      <c r="J79" s="37"/>
      <c r="K79" s="37"/>
      <c r="L79" s="41"/>
    </row>
    <row r="80" s="1" customFormat="1" ht="12" customHeight="1">
      <c r="B80" s="36"/>
      <c r="C80" s="30" t="s">
        <v>16</v>
      </c>
      <c r="D80" s="37"/>
      <c r="E80" s="37"/>
      <c r="F80" s="37"/>
      <c r="G80" s="37"/>
      <c r="H80" s="37"/>
      <c r="I80" s="128"/>
      <c r="J80" s="37"/>
      <c r="K80" s="37"/>
      <c r="L80" s="41"/>
    </row>
    <row r="81" s="1" customFormat="1" ht="16.5" customHeight="1">
      <c r="B81" s="36"/>
      <c r="C81" s="37"/>
      <c r="D81" s="37"/>
      <c r="E81" s="156" t="str">
        <f>E7</f>
        <v>Louny ON - Oprava (střecha a obálka budovy)</v>
      </c>
      <c r="F81" s="30"/>
      <c r="G81" s="30"/>
      <c r="H81" s="30"/>
      <c r="I81" s="128"/>
      <c r="J81" s="37"/>
      <c r="K81" s="37"/>
      <c r="L81" s="41"/>
    </row>
    <row r="82" s="1" customFormat="1" ht="12" customHeight="1">
      <c r="B82" s="36"/>
      <c r="C82" s="30" t="s">
        <v>88</v>
      </c>
      <c r="D82" s="37"/>
      <c r="E82" s="37"/>
      <c r="F82" s="37"/>
      <c r="G82" s="37"/>
      <c r="H82" s="37"/>
      <c r="I82" s="128"/>
      <c r="J82" s="37"/>
      <c r="K82" s="37"/>
      <c r="L82" s="41"/>
    </row>
    <row r="83" s="1" customFormat="1" ht="16.5" customHeight="1">
      <c r="B83" s="36"/>
      <c r="C83" s="37"/>
      <c r="D83" s="37"/>
      <c r="E83" s="62" t="str">
        <f>E9</f>
        <v>SO 02 - Budova B</v>
      </c>
      <c r="F83" s="37"/>
      <c r="G83" s="37"/>
      <c r="H83" s="37"/>
      <c r="I83" s="128"/>
      <c r="J83" s="37"/>
      <c r="K83" s="37"/>
      <c r="L83" s="41"/>
    </row>
    <row r="84" s="1" customFormat="1" ht="6.96" customHeight="1">
      <c r="B84" s="36"/>
      <c r="C84" s="37"/>
      <c r="D84" s="37"/>
      <c r="E84" s="37"/>
      <c r="F84" s="37"/>
      <c r="G84" s="37"/>
      <c r="H84" s="37"/>
      <c r="I84" s="128"/>
      <c r="J84" s="37"/>
      <c r="K84" s="37"/>
      <c r="L84" s="41"/>
    </row>
    <row r="85" s="1" customFormat="1" ht="12" customHeight="1">
      <c r="B85" s="36"/>
      <c r="C85" s="30" t="s">
        <v>21</v>
      </c>
      <c r="D85" s="37"/>
      <c r="E85" s="37"/>
      <c r="F85" s="25" t="str">
        <f>F12</f>
        <v>Louny</v>
      </c>
      <c r="G85" s="37"/>
      <c r="H85" s="37"/>
      <c r="I85" s="130" t="s">
        <v>23</v>
      </c>
      <c r="J85" s="65" t="str">
        <f>IF(J12="","",J12)</f>
        <v>11. 2. 2019</v>
      </c>
      <c r="K85" s="37"/>
      <c r="L85" s="41"/>
    </row>
    <row r="86" s="1" customFormat="1" ht="6.96" customHeight="1">
      <c r="B86" s="36"/>
      <c r="C86" s="37"/>
      <c r="D86" s="37"/>
      <c r="E86" s="37"/>
      <c r="F86" s="37"/>
      <c r="G86" s="37"/>
      <c r="H86" s="37"/>
      <c r="I86" s="128"/>
      <c r="J86" s="37"/>
      <c r="K86" s="37"/>
      <c r="L86" s="41"/>
    </row>
    <row r="87" s="1" customFormat="1" ht="13.65" customHeight="1">
      <c r="B87" s="36"/>
      <c r="C87" s="30" t="s">
        <v>25</v>
      </c>
      <c r="D87" s="37"/>
      <c r="E87" s="37"/>
      <c r="F87" s="25" t="str">
        <f>E15</f>
        <v>Správa železniční dopravní cesty, s.o.</v>
      </c>
      <c r="G87" s="37"/>
      <c r="H87" s="37"/>
      <c r="I87" s="130" t="s">
        <v>33</v>
      </c>
      <c r="J87" s="34" t="str">
        <f>E21</f>
        <v xml:space="preserve"> </v>
      </c>
      <c r="K87" s="37"/>
      <c r="L87" s="41"/>
    </row>
    <row r="88" s="1" customFormat="1" ht="13.65" customHeight="1">
      <c r="B88" s="36"/>
      <c r="C88" s="30" t="s">
        <v>31</v>
      </c>
      <c r="D88" s="37"/>
      <c r="E88" s="37"/>
      <c r="F88" s="25" t="str">
        <f>IF(E18="","",E18)</f>
        <v>Vyplň údaj</v>
      </c>
      <c r="G88" s="37"/>
      <c r="H88" s="37"/>
      <c r="I88" s="130" t="s">
        <v>36</v>
      </c>
      <c r="J88" s="34" t="str">
        <f>E24</f>
        <v xml:space="preserve"> </v>
      </c>
      <c r="K88" s="37"/>
      <c r="L88" s="41"/>
    </row>
    <row r="89" s="1" customFormat="1" ht="10.32" customHeight="1">
      <c r="B89" s="36"/>
      <c r="C89" s="37"/>
      <c r="D89" s="37"/>
      <c r="E89" s="37"/>
      <c r="F89" s="37"/>
      <c r="G89" s="37"/>
      <c r="H89" s="37"/>
      <c r="I89" s="128"/>
      <c r="J89" s="37"/>
      <c r="K89" s="37"/>
      <c r="L89" s="41"/>
    </row>
    <row r="90" s="8" customFormat="1" ht="29.28" customHeight="1">
      <c r="B90" s="169"/>
      <c r="C90" s="170" t="s">
        <v>104</v>
      </c>
      <c r="D90" s="171" t="s">
        <v>58</v>
      </c>
      <c r="E90" s="171" t="s">
        <v>54</v>
      </c>
      <c r="F90" s="171" t="s">
        <v>55</v>
      </c>
      <c r="G90" s="171" t="s">
        <v>105</v>
      </c>
      <c r="H90" s="171" t="s">
        <v>106</v>
      </c>
      <c r="I90" s="172" t="s">
        <v>107</v>
      </c>
      <c r="J90" s="173" t="s">
        <v>92</v>
      </c>
      <c r="K90" s="174" t="s">
        <v>108</v>
      </c>
      <c r="L90" s="175"/>
      <c r="M90" s="85" t="s">
        <v>19</v>
      </c>
      <c r="N90" s="86" t="s">
        <v>43</v>
      </c>
      <c r="O90" s="86" t="s">
        <v>109</v>
      </c>
      <c r="P90" s="86" t="s">
        <v>110</v>
      </c>
      <c r="Q90" s="86" t="s">
        <v>111</v>
      </c>
      <c r="R90" s="86" t="s">
        <v>112</v>
      </c>
      <c r="S90" s="86" t="s">
        <v>113</v>
      </c>
      <c r="T90" s="87" t="s">
        <v>114</v>
      </c>
    </row>
    <row r="91" s="1" customFormat="1" ht="22.8" customHeight="1">
      <c r="B91" s="36"/>
      <c r="C91" s="92" t="s">
        <v>115</v>
      </c>
      <c r="D91" s="37"/>
      <c r="E91" s="37"/>
      <c r="F91" s="37"/>
      <c r="G91" s="37"/>
      <c r="H91" s="37"/>
      <c r="I91" s="128"/>
      <c r="J91" s="176">
        <f>BK91</f>
        <v>0</v>
      </c>
      <c r="K91" s="37"/>
      <c r="L91" s="41"/>
      <c r="M91" s="88"/>
      <c r="N91" s="89"/>
      <c r="O91" s="89"/>
      <c r="P91" s="177">
        <f>P92+P99+P107+P129+P139+P154+P187+P246+P303+P411+P437+P453</f>
        <v>0</v>
      </c>
      <c r="Q91" s="89"/>
      <c r="R91" s="177">
        <f>R92+R99+R107+R129+R139+R154+R187+R246+R303+R411+R437+R453</f>
        <v>53.299755160907992</v>
      </c>
      <c r="S91" s="89"/>
      <c r="T91" s="178">
        <f>T92+T99+T107+T129+T139+T154+T187+T246+T303+T411+T437+T453</f>
        <v>68.67471092000001</v>
      </c>
      <c r="AT91" s="15" t="s">
        <v>72</v>
      </c>
      <c r="AU91" s="15" t="s">
        <v>93</v>
      </c>
      <c r="BK91" s="179">
        <f>BK92+BK99+BK107+BK129+BK139+BK154+BK187+BK246+BK303+BK411+BK437+BK453</f>
        <v>0</v>
      </c>
    </row>
    <row r="92" s="9" customFormat="1" ht="25.92" customHeight="1">
      <c r="B92" s="180"/>
      <c r="C92" s="181"/>
      <c r="D92" s="182" t="s">
        <v>72</v>
      </c>
      <c r="E92" s="183" t="s">
        <v>116</v>
      </c>
      <c r="F92" s="183" t="s">
        <v>117</v>
      </c>
      <c r="G92" s="181"/>
      <c r="H92" s="181"/>
      <c r="I92" s="184"/>
      <c r="J92" s="185">
        <f>BK92</f>
        <v>0</v>
      </c>
      <c r="K92" s="181"/>
      <c r="L92" s="186"/>
      <c r="M92" s="187"/>
      <c r="N92" s="188"/>
      <c r="O92" s="188"/>
      <c r="P92" s="189">
        <f>SUM(P93:P98)</f>
        <v>0</v>
      </c>
      <c r="Q92" s="188"/>
      <c r="R92" s="189">
        <f>SUM(R93:R98)</f>
        <v>17.703013599999998</v>
      </c>
      <c r="S92" s="188"/>
      <c r="T92" s="190">
        <f>SUM(T93:T98)</f>
        <v>0</v>
      </c>
      <c r="AR92" s="191" t="s">
        <v>81</v>
      </c>
      <c r="AT92" s="192" t="s">
        <v>72</v>
      </c>
      <c r="AU92" s="192" t="s">
        <v>73</v>
      </c>
      <c r="AY92" s="191" t="s">
        <v>118</v>
      </c>
      <c r="BK92" s="193">
        <f>SUM(BK93:BK98)</f>
        <v>0</v>
      </c>
    </row>
    <row r="93" s="1" customFormat="1" ht="45" customHeight="1">
      <c r="B93" s="36"/>
      <c r="C93" s="194" t="s">
        <v>511</v>
      </c>
      <c r="D93" s="194" t="s">
        <v>119</v>
      </c>
      <c r="E93" s="195" t="s">
        <v>120</v>
      </c>
      <c r="F93" s="196" t="s">
        <v>121</v>
      </c>
      <c r="G93" s="197" t="s">
        <v>122</v>
      </c>
      <c r="H93" s="198">
        <v>7.7539999999999996</v>
      </c>
      <c r="I93" s="199"/>
      <c r="J93" s="200">
        <f>ROUND(I93*H93,2)</f>
        <v>0</v>
      </c>
      <c r="K93" s="196" t="s">
        <v>19</v>
      </c>
      <c r="L93" s="41"/>
      <c r="M93" s="201" t="s">
        <v>19</v>
      </c>
      <c r="N93" s="202" t="s">
        <v>44</v>
      </c>
      <c r="O93" s="77"/>
      <c r="P93" s="203">
        <f>O93*H93</f>
        <v>0</v>
      </c>
      <c r="Q93" s="203">
        <v>2.2284000000000002</v>
      </c>
      <c r="R93" s="203">
        <f>Q93*H93</f>
        <v>17.279013599999999</v>
      </c>
      <c r="S93" s="203">
        <v>0</v>
      </c>
      <c r="T93" s="204">
        <f>S93*H93</f>
        <v>0</v>
      </c>
      <c r="AR93" s="15" t="s">
        <v>123</v>
      </c>
      <c r="AT93" s="15" t="s">
        <v>119</v>
      </c>
      <c r="AU93" s="15" t="s">
        <v>81</v>
      </c>
      <c r="AY93" s="15" t="s">
        <v>118</v>
      </c>
      <c r="BE93" s="205">
        <f>IF(N93="základní",J93,0)</f>
        <v>0</v>
      </c>
      <c r="BF93" s="205">
        <f>IF(N93="snížená",J93,0)</f>
        <v>0</v>
      </c>
      <c r="BG93" s="205">
        <f>IF(N93="zákl. přenesená",J93,0)</f>
        <v>0</v>
      </c>
      <c r="BH93" s="205">
        <f>IF(N93="sníž. přenesená",J93,0)</f>
        <v>0</v>
      </c>
      <c r="BI93" s="205">
        <f>IF(N93="nulová",J93,0)</f>
        <v>0</v>
      </c>
      <c r="BJ93" s="15" t="s">
        <v>81</v>
      </c>
      <c r="BK93" s="205">
        <f>ROUND(I93*H93,2)</f>
        <v>0</v>
      </c>
      <c r="BL93" s="15" t="s">
        <v>123</v>
      </c>
      <c r="BM93" s="15" t="s">
        <v>83</v>
      </c>
    </row>
    <row r="94" s="1" customFormat="1" ht="16.5" customHeight="1">
      <c r="B94" s="36"/>
      <c r="C94" s="194" t="s">
        <v>322</v>
      </c>
      <c r="D94" s="194" t="s">
        <v>119</v>
      </c>
      <c r="E94" s="195" t="s">
        <v>133</v>
      </c>
      <c r="F94" s="196" t="s">
        <v>134</v>
      </c>
      <c r="G94" s="197" t="s">
        <v>135</v>
      </c>
      <c r="H94" s="198">
        <v>16</v>
      </c>
      <c r="I94" s="199"/>
      <c r="J94" s="200">
        <f>ROUND(I94*H94,2)</f>
        <v>0</v>
      </c>
      <c r="K94" s="196" t="s">
        <v>19</v>
      </c>
      <c r="L94" s="41"/>
      <c r="M94" s="201" t="s">
        <v>19</v>
      </c>
      <c r="N94" s="202" t="s">
        <v>44</v>
      </c>
      <c r="O94" s="77"/>
      <c r="P94" s="203">
        <f>O94*H94</f>
        <v>0</v>
      </c>
      <c r="Q94" s="203">
        <v>0.026499999999999999</v>
      </c>
      <c r="R94" s="203">
        <f>Q94*H94</f>
        <v>0.42399999999999999</v>
      </c>
      <c r="S94" s="203">
        <v>0</v>
      </c>
      <c r="T94" s="204">
        <f>S94*H94</f>
        <v>0</v>
      </c>
      <c r="AR94" s="15" t="s">
        <v>123</v>
      </c>
      <c r="AT94" s="15" t="s">
        <v>119</v>
      </c>
      <c r="AU94" s="15" t="s">
        <v>81</v>
      </c>
      <c r="AY94" s="15" t="s">
        <v>118</v>
      </c>
      <c r="BE94" s="205">
        <f>IF(N94="základní",J94,0)</f>
        <v>0</v>
      </c>
      <c r="BF94" s="205">
        <f>IF(N94="snížená",J94,0)</f>
        <v>0</v>
      </c>
      <c r="BG94" s="205">
        <f>IF(N94="zákl. přenesená",J94,0)</f>
        <v>0</v>
      </c>
      <c r="BH94" s="205">
        <f>IF(N94="sníž. přenesená",J94,0)</f>
        <v>0</v>
      </c>
      <c r="BI94" s="205">
        <f>IF(N94="nulová",J94,0)</f>
        <v>0</v>
      </c>
      <c r="BJ94" s="15" t="s">
        <v>81</v>
      </c>
      <c r="BK94" s="205">
        <f>ROUND(I94*H94,2)</f>
        <v>0</v>
      </c>
      <c r="BL94" s="15" t="s">
        <v>123</v>
      </c>
      <c r="BM94" s="15" t="s">
        <v>123</v>
      </c>
    </row>
    <row r="95" s="11" customFormat="1">
      <c r="B95" s="217"/>
      <c r="C95" s="218"/>
      <c r="D95" s="208" t="s">
        <v>124</v>
      </c>
      <c r="E95" s="219" t="s">
        <v>19</v>
      </c>
      <c r="F95" s="220" t="s">
        <v>165</v>
      </c>
      <c r="G95" s="218"/>
      <c r="H95" s="221">
        <v>16</v>
      </c>
      <c r="I95" s="222"/>
      <c r="J95" s="218"/>
      <c r="K95" s="218"/>
      <c r="L95" s="223"/>
      <c r="M95" s="224"/>
      <c r="N95" s="225"/>
      <c r="O95" s="225"/>
      <c r="P95" s="225"/>
      <c r="Q95" s="225"/>
      <c r="R95" s="225"/>
      <c r="S95" s="225"/>
      <c r="T95" s="226"/>
      <c r="AT95" s="227" t="s">
        <v>124</v>
      </c>
      <c r="AU95" s="227" t="s">
        <v>81</v>
      </c>
      <c r="AV95" s="11" t="s">
        <v>83</v>
      </c>
      <c r="AW95" s="11" t="s">
        <v>35</v>
      </c>
      <c r="AX95" s="11" t="s">
        <v>73</v>
      </c>
      <c r="AY95" s="227" t="s">
        <v>118</v>
      </c>
    </row>
    <row r="96" s="10" customFormat="1">
      <c r="B96" s="206"/>
      <c r="C96" s="207"/>
      <c r="D96" s="208" t="s">
        <v>124</v>
      </c>
      <c r="E96" s="209" t="s">
        <v>19</v>
      </c>
      <c r="F96" s="210" t="s">
        <v>137</v>
      </c>
      <c r="G96" s="207"/>
      <c r="H96" s="209" t="s">
        <v>19</v>
      </c>
      <c r="I96" s="211"/>
      <c r="J96" s="207"/>
      <c r="K96" s="207"/>
      <c r="L96" s="212"/>
      <c r="M96" s="213"/>
      <c r="N96" s="214"/>
      <c r="O96" s="214"/>
      <c r="P96" s="214"/>
      <c r="Q96" s="214"/>
      <c r="R96" s="214"/>
      <c r="S96" s="214"/>
      <c r="T96" s="215"/>
      <c r="AT96" s="216" t="s">
        <v>124</v>
      </c>
      <c r="AU96" s="216" t="s">
        <v>81</v>
      </c>
      <c r="AV96" s="10" t="s">
        <v>81</v>
      </c>
      <c r="AW96" s="10" t="s">
        <v>35</v>
      </c>
      <c r="AX96" s="10" t="s">
        <v>73</v>
      </c>
      <c r="AY96" s="216" t="s">
        <v>118</v>
      </c>
    </row>
    <row r="97" s="10" customFormat="1">
      <c r="B97" s="206"/>
      <c r="C97" s="207"/>
      <c r="D97" s="208" t="s">
        <v>124</v>
      </c>
      <c r="E97" s="209" t="s">
        <v>19</v>
      </c>
      <c r="F97" s="210" t="s">
        <v>138</v>
      </c>
      <c r="G97" s="207"/>
      <c r="H97" s="209" t="s">
        <v>19</v>
      </c>
      <c r="I97" s="211"/>
      <c r="J97" s="207"/>
      <c r="K97" s="207"/>
      <c r="L97" s="212"/>
      <c r="M97" s="213"/>
      <c r="N97" s="214"/>
      <c r="O97" s="214"/>
      <c r="P97" s="214"/>
      <c r="Q97" s="214"/>
      <c r="R97" s="214"/>
      <c r="S97" s="214"/>
      <c r="T97" s="215"/>
      <c r="AT97" s="216" t="s">
        <v>124</v>
      </c>
      <c r="AU97" s="216" t="s">
        <v>81</v>
      </c>
      <c r="AV97" s="10" t="s">
        <v>81</v>
      </c>
      <c r="AW97" s="10" t="s">
        <v>35</v>
      </c>
      <c r="AX97" s="10" t="s">
        <v>73</v>
      </c>
      <c r="AY97" s="216" t="s">
        <v>118</v>
      </c>
    </row>
    <row r="98" s="12" customFormat="1">
      <c r="B98" s="228"/>
      <c r="C98" s="229"/>
      <c r="D98" s="208" t="s">
        <v>124</v>
      </c>
      <c r="E98" s="230" t="s">
        <v>19</v>
      </c>
      <c r="F98" s="231" t="s">
        <v>132</v>
      </c>
      <c r="G98" s="229"/>
      <c r="H98" s="232">
        <v>16</v>
      </c>
      <c r="I98" s="233"/>
      <c r="J98" s="229"/>
      <c r="K98" s="229"/>
      <c r="L98" s="234"/>
      <c r="M98" s="235"/>
      <c r="N98" s="236"/>
      <c r="O98" s="236"/>
      <c r="P98" s="236"/>
      <c r="Q98" s="236"/>
      <c r="R98" s="236"/>
      <c r="S98" s="236"/>
      <c r="T98" s="237"/>
      <c r="AT98" s="238" t="s">
        <v>124</v>
      </c>
      <c r="AU98" s="238" t="s">
        <v>81</v>
      </c>
      <c r="AV98" s="12" t="s">
        <v>123</v>
      </c>
      <c r="AW98" s="12" t="s">
        <v>35</v>
      </c>
      <c r="AX98" s="12" t="s">
        <v>81</v>
      </c>
      <c r="AY98" s="238" t="s">
        <v>118</v>
      </c>
    </row>
    <row r="99" s="9" customFormat="1" ht="25.92" customHeight="1">
      <c r="B99" s="180"/>
      <c r="C99" s="181"/>
      <c r="D99" s="182" t="s">
        <v>72</v>
      </c>
      <c r="E99" s="183" t="s">
        <v>139</v>
      </c>
      <c r="F99" s="183" t="s">
        <v>140</v>
      </c>
      <c r="G99" s="181"/>
      <c r="H99" s="181"/>
      <c r="I99" s="184"/>
      <c r="J99" s="185">
        <f>BK99</f>
        <v>0</v>
      </c>
      <c r="K99" s="181"/>
      <c r="L99" s="186"/>
      <c r="M99" s="187"/>
      <c r="N99" s="188"/>
      <c r="O99" s="188"/>
      <c r="P99" s="189">
        <f>SUM(P100:P106)</f>
        <v>0</v>
      </c>
      <c r="Q99" s="188"/>
      <c r="R99" s="189">
        <f>SUM(R100:R106)</f>
        <v>3.9092118399999998</v>
      </c>
      <c r="S99" s="188"/>
      <c r="T99" s="190">
        <f>SUM(T100:T106)</f>
        <v>0</v>
      </c>
      <c r="AR99" s="191" t="s">
        <v>81</v>
      </c>
      <c r="AT99" s="192" t="s">
        <v>72</v>
      </c>
      <c r="AU99" s="192" t="s">
        <v>73</v>
      </c>
      <c r="AY99" s="191" t="s">
        <v>118</v>
      </c>
      <c r="BK99" s="193">
        <f>SUM(BK100:BK106)</f>
        <v>0</v>
      </c>
    </row>
    <row r="100" s="1" customFormat="1" ht="22.5" customHeight="1">
      <c r="B100" s="36"/>
      <c r="C100" s="194" t="s">
        <v>512</v>
      </c>
      <c r="D100" s="194" t="s">
        <v>119</v>
      </c>
      <c r="E100" s="195" t="s">
        <v>142</v>
      </c>
      <c r="F100" s="196" t="s">
        <v>143</v>
      </c>
      <c r="G100" s="197" t="s">
        <v>144</v>
      </c>
      <c r="H100" s="198">
        <v>415.94799999999998</v>
      </c>
      <c r="I100" s="199"/>
      <c r="J100" s="200">
        <f>ROUND(I100*H100,2)</f>
        <v>0</v>
      </c>
      <c r="K100" s="196" t="s">
        <v>19</v>
      </c>
      <c r="L100" s="41"/>
      <c r="M100" s="201" t="s">
        <v>19</v>
      </c>
      <c r="N100" s="202" t="s">
        <v>44</v>
      </c>
      <c r="O100" s="77"/>
      <c r="P100" s="203">
        <f>O100*H100</f>
        <v>0</v>
      </c>
      <c r="Q100" s="203">
        <v>0.0015</v>
      </c>
      <c r="R100" s="203">
        <f>Q100*H100</f>
        <v>0.62392199999999998</v>
      </c>
      <c r="S100" s="203">
        <v>0</v>
      </c>
      <c r="T100" s="204">
        <f>S100*H100</f>
        <v>0</v>
      </c>
      <c r="AR100" s="15" t="s">
        <v>123</v>
      </c>
      <c r="AT100" s="15" t="s">
        <v>119</v>
      </c>
      <c r="AU100" s="15" t="s">
        <v>81</v>
      </c>
      <c r="AY100" s="15" t="s">
        <v>118</v>
      </c>
      <c r="BE100" s="205">
        <f>IF(N100="základní",J100,0)</f>
        <v>0</v>
      </c>
      <c r="BF100" s="205">
        <f>IF(N100="snížená",J100,0)</f>
        <v>0</v>
      </c>
      <c r="BG100" s="205">
        <f>IF(N100="zákl. přenesená",J100,0)</f>
        <v>0</v>
      </c>
      <c r="BH100" s="205">
        <f>IF(N100="sníž. přenesená",J100,0)</f>
        <v>0</v>
      </c>
      <c r="BI100" s="205">
        <f>IF(N100="nulová",J100,0)</f>
        <v>0</v>
      </c>
      <c r="BJ100" s="15" t="s">
        <v>81</v>
      </c>
      <c r="BK100" s="205">
        <f>ROUND(I100*H100,2)</f>
        <v>0</v>
      </c>
      <c r="BL100" s="15" t="s">
        <v>123</v>
      </c>
      <c r="BM100" s="15" t="s">
        <v>145</v>
      </c>
    </row>
    <row r="101" s="1" customFormat="1" ht="22.5" customHeight="1">
      <c r="B101" s="36"/>
      <c r="C101" s="194" t="s">
        <v>325</v>
      </c>
      <c r="D101" s="194" t="s">
        <v>119</v>
      </c>
      <c r="E101" s="195" t="s">
        <v>146</v>
      </c>
      <c r="F101" s="196" t="s">
        <v>147</v>
      </c>
      <c r="G101" s="197" t="s">
        <v>148</v>
      </c>
      <c r="H101" s="198">
        <v>83.189999999999998</v>
      </c>
      <c r="I101" s="199"/>
      <c r="J101" s="200">
        <f>ROUND(I101*H101,2)</f>
        <v>0</v>
      </c>
      <c r="K101" s="196" t="s">
        <v>19</v>
      </c>
      <c r="L101" s="41"/>
      <c r="M101" s="201" t="s">
        <v>19</v>
      </c>
      <c r="N101" s="202" t="s">
        <v>44</v>
      </c>
      <c r="O101" s="77"/>
      <c r="P101" s="203">
        <f>O101*H101</f>
        <v>0</v>
      </c>
      <c r="Q101" s="203">
        <v>0.033579999999999999</v>
      </c>
      <c r="R101" s="203">
        <f>Q101*H101</f>
        <v>2.7935201999999997</v>
      </c>
      <c r="S101" s="203">
        <v>0</v>
      </c>
      <c r="T101" s="204">
        <f>S101*H101</f>
        <v>0</v>
      </c>
      <c r="AR101" s="15" t="s">
        <v>123</v>
      </c>
      <c r="AT101" s="15" t="s">
        <v>119</v>
      </c>
      <c r="AU101" s="15" t="s">
        <v>81</v>
      </c>
      <c r="AY101" s="15" t="s">
        <v>118</v>
      </c>
      <c r="BE101" s="205">
        <f>IF(N101="základní",J101,0)</f>
        <v>0</v>
      </c>
      <c r="BF101" s="205">
        <f>IF(N101="snížená",J101,0)</f>
        <v>0</v>
      </c>
      <c r="BG101" s="205">
        <f>IF(N101="zákl. přenesená",J101,0)</f>
        <v>0</v>
      </c>
      <c r="BH101" s="205">
        <f>IF(N101="sníž. přenesená",J101,0)</f>
        <v>0</v>
      </c>
      <c r="BI101" s="205">
        <f>IF(N101="nulová",J101,0)</f>
        <v>0</v>
      </c>
      <c r="BJ101" s="15" t="s">
        <v>81</v>
      </c>
      <c r="BK101" s="205">
        <f>ROUND(I101*H101,2)</f>
        <v>0</v>
      </c>
      <c r="BL101" s="15" t="s">
        <v>123</v>
      </c>
      <c r="BM101" s="15" t="s">
        <v>149</v>
      </c>
    </row>
    <row r="102" s="1" customFormat="1" ht="33.75" customHeight="1">
      <c r="B102" s="36"/>
      <c r="C102" s="194" t="s">
        <v>513</v>
      </c>
      <c r="D102" s="194" t="s">
        <v>119</v>
      </c>
      <c r="E102" s="195" t="s">
        <v>150</v>
      </c>
      <c r="F102" s="196" t="s">
        <v>151</v>
      </c>
      <c r="G102" s="197" t="s">
        <v>144</v>
      </c>
      <c r="H102" s="198">
        <v>831.89599999999996</v>
      </c>
      <c r="I102" s="199"/>
      <c r="J102" s="200">
        <f>ROUND(I102*H102,2)</f>
        <v>0</v>
      </c>
      <c r="K102" s="196" t="s">
        <v>19</v>
      </c>
      <c r="L102" s="41"/>
      <c r="M102" s="201" t="s">
        <v>19</v>
      </c>
      <c r="N102" s="202" t="s">
        <v>44</v>
      </c>
      <c r="O102" s="77"/>
      <c r="P102" s="203">
        <f>O102*H102</f>
        <v>0</v>
      </c>
      <c r="Q102" s="203">
        <v>0</v>
      </c>
      <c r="R102" s="203">
        <f>Q102*H102</f>
        <v>0</v>
      </c>
      <c r="S102" s="203">
        <v>0</v>
      </c>
      <c r="T102" s="204">
        <f>S102*H102</f>
        <v>0</v>
      </c>
      <c r="AR102" s="15" t="s">
        <v>123</v>
      </c>
      <c r="AT102" s="15" t="s">
        <v>119</v>
      </c>
      <c r="AU102" s="15" t="s">
        <v>81</v>
      </c>
      <c r="AY102" s="15" t="s">
        <v>118</v>
      </c>
      <c r="BE102" s="205">
        <f>IF(N102="základní",J102,0)</f>
        <v>0</v>
      </c>
      <c r="BF102" s="205">
        <f>IF(N102="snížená",J102,0)</f>
        <v>0</v>
      </c>
      <c r="BG102" s="205">
        <f>IF(N102="zákl. přenesená",J102,0)</f>
        <v>0</v>
      </c>
      <c r="BH102" s="205">
        <f>IF(N102="sníž. přenesená",J102,0)</f>
        <v>0</v>
      </c>
      <c r="BI102" s="205">
        <f>IF(N102="nulová",J102,0)</f>
        <v>0</v>
      </c>
      <c r="BJ102" s="15" t="s">
        <v>81</v>
      </c>
      <c r="BK102" s="205">
        <f>ROUND(I102*H102,2)</f>
        <v>0</v>
      </c>
      <c r="BL102" s="15" t="s">
        <v>123</v>
      </c>
      <c r="BM102" s="15" t="s">
        <v>152</v>
      </c>
    </row>
    <row r="103" s="1" customFormat="1" ht="16.5" customHeight="1">
      <c r="B103" s="36"/>
      <c r="C103" s="239" t="s">
        <v>329</v>
      </c>
      <c r="D103" s="239" t="s">
        <v>153</v>
      </c>
      <c r="E103" s="240" t="s">
        <v>154</v>
      </c>
      <c r="F103" s="241" t="s">
        <v>155</v>
      </c>
      <c r="G103" s="242" t="s">
        <v>144</v>
      </c>
      <c r="H103" s="243">
        <v>873.49099999999999</v>
      </c>
      <c r="I103" s="244"/>
      <c r="J103" s="245">
        <f>ROUND(I103*H103,2)</f>
        <v>0</v>
      </c>
      <c r="K103" s="241" t="s">
        <v>19</v>
      </c>
      <c r="L103" s="246"/>
      <c r="M103" s="247" t="s">
        <v>19</v>
      </c>
      <c r="N103" s="248" t="s">
        <v>44</v>
      </c>
      <c r="O103" s="77"/>
      <c r="P103" s="203">
        <f>O103*H103</f>
        <v>0</v>
      </c>
      <c r="Q103" s="203">
        <v>4.0000000000000003E-05</v>
      </c>
      <c r="R103" s="203">
        <f>Q103*H103</f>
        <v>0.034939640000000001</v>
      </c>
      <c r="S103" s="203">
        <v>0</v>
      </c>
      <c r="T103" s="204">
        <f>S103*H103</f>
        <v>0</v>
      </c>
      <c r="AR103" s="15" t="s">
        <v>149</v>
      </c>
      <c r="AT103" s="15" t="s">
        <v>153</v>
      </c>
      <c r="AU103" s="15" t="s">
        <v>81</v>
      </c>
      <c r="AY103" s="15" t="s">
        <v>118</v>
      </c>
      <c r="BE103" s="205">
        <f>IF(N103="základní",J103,0)</f>
        <v>0</v>
      </c>
      <c r="BF103" s="205">
        <f>IF(N103="snížená",J103,0)</f>
        <v>0</v>
      </c>
      <c r="BG103" s="205">
        <f>IF(N103="zákl. přenesená",J103,0)</f>
        <v>0</v>
      </c>
      <c r="BH103" s="205">
        <f>IF(N103="sníž. přenesená",J103,0)</f>
        <v>0</v>
      </c>
      <c r="BI103" s="205">
        <f>IF(N103="nulová",J103,0)</f>
        <v>0</v>
      </c>
      <c r="BJ103" s="15" t="s">
        <v>81</v>
      </c>
      <c r="BK103" s="205">
        <f>ROUND(I103*H103,2)</f>
        <v>0</v>
      </c>
      <c r="BL103" s="15" t="s">
        <v>123</v>
      </c>
      <c r="BM103" s="15" t="s">
        <v>156</v>
      </c>
    </row>
    <row r="104" s="1" customFormat="1" ht="45" customHeight="1">
      <c r="B104" s="36"/>
      <c r="C104" s="194" t="s">
        <v>514</v>
      </c>
      <c r="D104" s="194" t="s">
        <v>119</v>
      </c>
      <c r="E104" s="195" t="s">
        <v>515</v>
      </c>
      <c r="F104" s="196" t="s">
        <v>516</v>
      </c>
      <c r="G104" s="197" t="s">
        <v>148</v>
      </c>
      <c r="H104" s="198">
        <v>11</v>
      </c>
      <c r="I104" s="199"/>
      <c r="J104" s="200">
        <f>ROUND(I104*H104,2)</f>
        <v>0</v>
      </c>
      <c r="K104" s="196" t="s">
        <v>19</v>
      </c>
      <c r="L104" s="41"/>
      <c r="M104" s="201" t="s">
        <v>19</v>
      </c>
      <c r="N104" s="202" t="s">
        <v>44</v>
      </c>
      <c r="O104" s="77"/>
      <c r="P104" s="203">
        <f>O104*H104</f>
        <v>0</v>
      </c>
      <c r="Q104" s="203">
        <v>0.041529999999999997</v>
      </c>
      <c r="R104" s="203">
        <f>Q104*H104</f>
        <v>0.45682999999999996</v>
      </c>
      <c r="S104" s="203">
        <v>0</v>
      </c>
      <c r="T104" s="204">
        <f>S104*H104</f>
        <v>0</v>
      </c>
      <c r="AR104" s="15" t="s">
        <v>123</v>
      </c>
      <c r="AT104" s="15" t="s">
        <v>119</v>
      </c>
      <c r="AU104" s="15" t="s">
        <v>81</v>
      </c>
      <c r="AY104" s="15" t="s">
        <v>118</v>
      </c>
      <c r="BE104" s="205">
        <f>IF(N104="základní",J104,0)</f>
        <v>0</v>
      </c>
      <c r="BF104" s="205">
        <f>IF(N104="snížená",J104,0)</f>
        <v>0</v>
      </c>
      <c r="BG104" s="205">
        <f>IF(N104="zákl. přenesená",J104,0)</f>
        <v>0</v>
      </c>
      <c r="BH104" s="205">
        <f>IF(N104="sníž. přenesená",J104,0)</f>
        <v>0</v>
      </c>
      <c r="BI104" s="205">
        <f>IF(N104="nulová",J104,0)</f>
        <v>0</v>
      </c>
      <c r="BJ104" s="15" t="s">
        <v>81</v>
      </c>
      <c r="BK104" s="205">
        <f>ROUND(I104*H104,2)</f>
        <v>0</v>
      </c>
      <c r="BL104" s="15" t="s">
        <v>123</v>
      </c>
      <c r="BM104" s="15" t="s">
        <v>162</v>
      </c>
    </row>
    <row r="105" s="11" customFormat="1">
      <c r="B105" s="217"/>
      <c r="C105" s="218"/>
      <c r="D105" s="208" t="s">
        <v>124</v>
      </c>
      <c r="E105" s="219" t="s">
        <v>19</v>
      </c>
      <c r="F105" s="220" t="s">
        <v>517</v>
      </c>
      <c r="G105" s="218"/>
      <c r="H105" s="221">
        <v>11</v>
      </c>
      <c r="I105" s="222"/>
      <c r="J105" s="218"/>
      <c r="K105" s="218"/>
      <c r="L105" s="223"/>
      <c r="M105" s="224"/>
      <c r="N105" s="225"/>
      <c r="O105" s="225"/>
      <c r="P105" s="225"/>
      <c r="Q105" s="225"/>
      <c r="R105" s="225"/>
      <c r="S105" s="225"/>
      <c r="T105" s="226"/>
      <c r="AT105" s="227" t="s">
        <v>124</v>
      </c>
      <c r="AU105" s="227" t="s">
        <v>81</v>
      </c>
      <c r="AV105" s="11" t="s">
        <v>83</v>
      </c>
      <c r="AW105" s="11" t="s">
        <v>35</v>
      </c>
      <c r="AX105" s="11" t="s">
        <v>73</v>
      </c>
      <c r="AY105" s="227" t="s">
        <v>118</v>
      </c>
    </row>
    <row r="106" s="12" customFormat="1">
      <c r="B106" s="228"/>
      <c r="C106" s="229"/>
      <c r="D106" s="208" t="s">
        <v>124</v>
      </c>
      <c r="E106" s="230" t="s">
        <v>19</v>
      </c>
      <c r="F106" s="231" t="s">
        <v>132</v>
      </c>
      <c r="G106" s="229"/>
      <c r="H106" s="232">
        <v>11</v>
      </c>
      <c r="I106" s="233"/>
      <c r="J106" s="229"/>
      <c r="K106" s="229"/>
      <c r="L106" s="234"/>
      <c r="M106" s="235"/>
      <c r="N106" s="236"/>
      <c r="O106" s="236"/>
      <c r="P106" s="236"/>
      <c r="Q106" s="236"/>
      <c r="R106" s="236"/>
      <c r="S106" s="236"/>
      <c r="T106" s="237"/>
      <c r="AT106" s="238" t="s">
        <v>124</v>
      </c>
      <c r="AU106" s="238" t="s">
        <v>81</v>
      </c>
      <c r="AV106" s="12" t="s">
        <v>123</v>
      </c>
      <c r="AW106" s="12" t="s">
        <v>35</v>
      </c>
      <c r="AX106" s="12" t="s">
        <v>81</v>
      </c>
      <c r="AY106" s="238" t="s">
        <v>118</v>
      </c>
    </row>
    <row r="107" s="9" customFormat="1" ht="25.92" customHeight="1">
      <c r="B107" s="180"/>
      <c r="C107" s="181"/>
      <c r="D107" s="182" t="s">
        <v>72</v>
      </c>
      <c r="E107" s="183" t="s">
        <v>157</v>
      </c>
      <c r="F107" s="183" t="s">
        <v>158</v>
      </c>
      <c r="G107" s="181"/>
      <c r="H107" s="181"/>
      <c r="I107" s="184"/>
      <c r="J107" s="185">
        <f>BK107</f>
        <v>0</v>
      </c>
      <c r="K107" s="181"/>
      <c r="L107" s="186"/>
      <c r="M107" s="187"/>
      <c r="N107" s="188"/>
      <c r="O107" s="188"/>
      <c r="P107" s="189">
        <f>SUM(P108:P128)</f>
        <v>0</v>
      </c>
      <c r="Q107" s="188"/>
      <c r="R107" s="189">
        <f>SUM(R108:R128)</f>
        <v>0</v>
      </c>
      <c r="S107" s="188"/>
      <c r="T107" s="190">
        <f>SUM(T108:T128)</f>
        <v>30.058627999999999</v>
      </c>
      <c r="AR107" s="191" t="s">
        <v>81</v>
      </c>
      <c r="AT107" s="192" t="s">
        <v>72</v>
      </c>
      <c r="AU107" s="192" t="s">
        <v>73</v>
      </c>
      <c r="AY107" s="191" t="s">
        <v>118</v>
      </c>
      <c r="BK107" s="193">
        <f>SUM(BK108:BK128)</f>
        <v>0</v>
      </c>
    </row>
    <row r="108" s="1" customFormat="1" ht="33.75" customHeight="1">
      <c r="B108" s="36"/>
      <c r="C108" s="194" t="s">
        <v>332</v>
      </c>
      <c r="D108" s="194" t="s">
        <v>119</v>
      </c>
      <c r="E108" s="195" t="s">
        <v>191</v>
      </c>
      <c r="F108" s="196" t="s">
        <v>192</v>
      </c>
      <c r="G108" s="197" t="s">
        <v>148</v>
      </c>
      <c r="H108" s="198">
        <v>4.7999999999999998</v>
      </c>
      <c r="I108" s="199"/>
      <c r="J108" s="200">
        <f>ROUND(I108*H108,2)</f>
        <v>0</v>
      </c>
      <c r="K108" s="196" t="s">
        <v>19</v>
      </c>
      <c r="L108" s="41"/>
      <c r="M108" s="201" t="s">
        <v>19</v>
      </c>
      <c r="N108" s="202" t="s">
        <v>44</v>
      </c>
      <c r="O108" s="77"/>
      <c r="P108" s="203">
        <f>O108*H108</f>
        <v>0</v>
      </c>
      <c r="Q108" s="203">
        <v>0</v>
      </c>
      <c r="R108" s="203">
        <f>Q108*H108</f>
        <v>0</v>
      </c>
      <c r="S108" s="203">
        <v>0.082000000000000003</v>
      </c>
      <c r="T108" s="204">
        <f>S108*H108</f>
        <v>0.39360000000000001</v>
      </c>
      <c r="AR108" s="15" t="s">
        <v>123</v>
      </c>
      <c r="AT108" s="15" t="s">
        <v>119</v>
      </c>
      <c r="AU108" s="15" t="s">
        <v>81</v>
      </c>
      <c r="AY108" s="15" t="s">
        <v>118</v>
      </c>
      <c r="BE108" s="205">
        <f>IF(N108="základní",J108,0)</f>
        <v>0</v>
      </c>
      <c r="BF108" s="205">
        <f>IF(N108="snížená",J108,0)</f>
        <v>0</v>
      </c>
      <c r="BG108" s="205">
        <f>IF(N108="zákl. přenesená",J108,0)</f>
        <v>0</v>
      </c>
      <c r="BH108" s="205">
        <f>IF(N108="sníž. přenesená",J108,0)</f>
        <v>0</v>
      </c>
      <c r="BI108" s="205">
        <f>IF(N108="nulová",J108,0)</f>
        <v>0</v>
      </c>
      <c r="BJ108" s="15" t="s">
        <v>81</v>
      </c>
      <c r="BK108" s="205">
        <f>ROUND(I108*H108,2)</f>
        <v>0</v>
      </c>
      <c r="BL108" s="15" t="s">
        <v>123</v>
      </c>
      <c r="BM108" s="15" t="s">
        <v>165</v>
      </c>
    </row>
    <row r="109" s="11" customFormat="1">
      <c r="B109" s="217"/>
      <c r="C109" s="218"/>
      <c r="D109" s="208" t="s">
        <v>124</v>
      </c>
      <c r="E109" s="219" t="s">
        <v>19</v>
      </c>
      <c r="F109" s="220" t="s">
        <v>518</v>
      </c>
      <c r="G109" s="218"/>
      <c r="H109" s="221">
        <v>4.7999999999999998</v>
      </c>
      <c r="I109" s="222"/>
      <c r="J109" s="218"/>
      <c r="K109" s="218"/>
      <c r="L109" s="223"/>
      <c r="M109" s="224"/>
      <c r="N109" s="225"/>
      <c r="O109" s="225"/>
      <c r="P109" s="225"/>
      <c r="Q109" s="225"/>
      <c r="R109" s="225"/>
      <c r="S109" s="225"/>
      <c r="T109" s="226"/>
      <c r="AT109" s="227" t="s">
        <v>124</v>
      </c>
      <c r="AU109" s="227" t="s">
        <v>81</v>
      </c>
      <c r="AV109" s="11" t="s">
        <v>83</v>
      </c>
      <c r="AW109" s="11" t="s">
        <v>35</v>
      </c>
      <c r="AX109" s="11" t="s">
        <v>73</v>
      </c>
      <c r="AY109" s="227" t="s">
        <v>118</v>
      </c>
    </row>
    <row r="110" s="12" customFormat="1">
      <c r="B110" s="228"/>
      <c r="C110" s="229"/>
      <c r="D110" s="208" t="s">
        <v>124</v>
      </c>
      <c r="E110" s="230" t="s">
        <v>19</v>
      </c>
      <c r="F110" s="231" t="s">
        <v>132</v>
      </c>
      <c r="G110" s="229"/>
      <c r="H110" s="232">
        <v>4.7999999999999998</v>
      </c>
      <c r="I110" s="233"/>
      <c r="J110" s="229"/>
      <c r="K110" s="229"/>
      <c r="L110" s="234"/>
      <c r="M110" s="235"/>
      <c r="N110" s="236"/>
      <c r="O110" s="236"/>
      <c r="P110" s="236"/>
      <c r="Q110" s="236"/>
      <c r="R110" s="236"/>
      <c r="S110" s="236"/>
      <c r="T110" s="237"/>
      <c r="AT110" s="238" t="s">
        <v>124</v>
      </c>
      <c r="AU110" s="238" t="s">
        <v>81</v>
      </c>
      <c r="AV110" s="12" t="s">
        <v>123</v>
      </c>
      <c r="AW110" s="12" t="s">
        <v>35</v>
      </c>
      <c r="AX110" s="12" t="s">
        <v>81</v>
      </c>
      <c r="AY110" s="238" t="s">
        <v>118</v>
      </c>
    </row>
    <row r="111" s="1" customFormat="1" ht="45" customHeight="1">
      <c r="B111" s="36"/>
      <c r="C111" s="194" t="s">
        <v>519</v>
      </c>
      <c r="D111" s="194" t="s">
        <v>119</v>
      </c>
      <c r="E111" s="195" t="s">
        <v>160</v>
      </c>
      <c r="F111" s="196" t="s">
        <v>161</v>
      </c>
      <c r="G111" s="197" t="s">
        <v>148</v>
      </c>
      <c r="H111" s="198">
        <v>3.6000000000000001</v>
      </c>
      <c r="I111" s="199"/>
      <c r="J111" s="200">
        <f>ROUND(I111*H111,2)</f>
        <v>0</v>
      </c>
      <c r="K111" s="196" t="s">
        <v>19</v>
      </c>
      <c r="L111" s="41"/>
      <c r="M111" s="201" t="s">
        <v>19</v>
      </c>
      <c r="N111" s="202" t="s">
        <v>44</v>
      </c>
      <c r="O111" s="77"/>
      <c r="P111" s="203">
        <f>O111*H111</f>
        <v>0</v>
      </c>
      <c r="Q111" s="203">
        <v>0</v>
      </c>
      <c r="R111" s="203">
        <f>Q111*H111</f>
        <v>0</v>
      </c>
      <c r="S111" s="203">
        <v>0.041000000000000002</v>
      </c>
      <c r="T111" s="204">
        <f>S111*H111</f>
        <v>0.14760000000000001</v>
      </c>
      <c r="AR111" s="15" t="s">
        <v>123</v>
      </c>
      <c r="AT111" s="15" t="s">
        <v>119</v>
      </c>
      <c r="AU111" s="15" t="s">
        <v>81</v>
      </c>
      <c r="AY111" s="15" t="s">
        <v>118</v>
      </c>
      <c r="BE111" s="205">
        <f>IF(N111="základní",J111,0)</f>
        <v>0</v>
      </c>
      <c r="BF111" s="205">
        <f>IF(N111="snížená",J111,0)</f>
        <v>0</v>
      </c>
      <c r="BG111" s="205">
        <f>IF(N111="zákl. přenesená",J111,0)</f>
        <v>0</v>
      </c>
      <c r="BH111" s="205">
        <f>IF(N111="sníž. přenesená",J111,0)</f>
        <v>0</v>
      </c>
      <c r="BI111" s="205">
        <f>IF(N111="nulová",J111,0)</f>
        <v>0</v>
      </c>
      <c r="BJ111" s="15" t="s">
        <v>81</v>
      </c>
      <c r="BK111" s="205">
        <f>ROUND(I111*H111,2)</f>
        <v>0</v>
      </c>
      <c r="BL111" s="15" t="s">
        <v>123</v>
      </c>
      <c r="BM111" s="15" t="s">
        <v>169</v>
      </c>
    </row>
    <row r="112" s="1" customFormat="1" ht="45" customHeight="1">
      <c r="B112" s="36"/>
      <c r="C112" s="194" t="s">
        <v>336</v>
      </c>
      <c r="D112" s="194" t="s">
        <v>119</v>
      </c>
      <c r="E112" s="195" t="s">
        <v>520</v>
      </c>
      <c r="F112" s="196" t="s">
        <v>521</v>
      </c>
      <c r="G112" s="197" t="s">
        <v>148</v>
      </c>
      <c r="H112" s="198">
        <v>7.0800000000000001</v>
      </c>
      <c r="I112" s="199"/>
      <c r="J112" s="200">
        <f>ROUND(I112*H112,2)</f>
        <v>0</v>
      </c>
      <c r="K112" s="196" t="s">
        <v>19</v>
      </c>
      <c r="L112" s="41"/>
      <c r="M112" s="201" t="s">
        <v>19</v>
      </c>
      <c r="N112" s="202" t="s">
        <v>44</v>
      </c>
      <c r="O112" s="77"/>
      <c r="P112" s="203">
        <f>O112*H112</f>
        <v>0</v>
      </c>
      <c r="Q112" s="203">
        <v>0</v>
      </c>
      <c r="R112" s="203">
        <f>Q112*H112</f>
        <v>0</v>
      </c>
      <c r="S112" s="203">
        <v>0.031</v>
      </c>
      <c r="T112" s="204">
        <f>S112*H112</f>
        <v>0.21948000000000001</v>
      </c>
      <c r="AR112" s="15" t="s">
        <v>123</v>
      </c>
      <c r="AT112" s="15" t="s">
        <v>119</v>
      </c>
      <c r="AU112" s="15" t="s">
        <v>81</v>
      </c>
      <c r="AY112" s="15" t="s">
        <v>118</v>
      </c>
      <c r="BE112" s="205">
        <f>IF(N112="základní",J112,0)</f>
        <v>0</v>
      </c>
      <c r="BF112" s="205">
        <f>IF(N112="snížená",J112,0)</f>
        <v>0</v>
      </c>
      <c r="BG112" s="205">
        <f>IF(N112="zákl. přenesená",J112,0)</f>
        <v>0</v>
      </c>
      <c r="BH112" s="205">
        <f>IF(N112="sníž. přenesená",J112,0)</f>
        <v>0</v>
      </c>
      <c r="BI112" s="205">
        <f>IF(N112="nulová",J112,0)</f>
        <v>0</v>
      </c>
      <c r="BJ112" s="15" t="s">
        <v>81</v>
      </c>
      <c r="BK112" s="205">
        <f>ROUND(I112*H112,2)</f>
        <v>0</v>
      </c>
      <c r="BL112" s="15" t="s">
        <v>123</v>
      </c>
      <c r="BM112" s="15" t="s">
        <v>172</v>
      </c>
    </row>
    <row r="113" s="1" customFormat="1" ht="45" customHeight="1">
      <c r="B113" s="36"/>
      <c r="C113" s="194" t="s">
        <v>522</v>
      </c>
      <c r="D113" s="194" t="s">
        <v>119</v>
      </c>
      <c r="E113" s="195" t="s">
        <v>163</v>
      </c>
      <c r="F113" s="196" t="s">
        <v>164</v>
      </c>
      <c r="G113" s="197" t="s">
        <v>148</v>
      </c>
      <c r="H113" s="198">
        <v>156.44999999999999</v>
      </c>
      <c r="I113" s="199"/>
      <c r="J113" s="200">
        <f>ROUND(I113*H113,2)</f>
        <v>0</v>
      </c>
      <c r="K113" s="196" t="s">
        <v>19</v>
      </c>
      <c r="L113" s="41"/>
      <c r="M113" s="201" t="s">
        <v>19</v>
      </c>
      <c r="N113" s="202" t="s">
        <v>44</v>
      </c>
      <c r="O113" s="77"/>
      <c r="P113" s="203">
        <f>O113*H113</f>
        <v>0</v>
      </c>
      <c r="Q113" s="203">
        <v>0</v>
      </c>
      <c r="R113" s="203">
        <f>Q113*H113</f>
        <v>0</v>
      </c>
      <c r="S113" s="203">
        <v>0.027</v>
      </c>
      <c r="T113" s="204">
        <f>S113*H113</f>
        <v>4.2241499999999998</v>
      </c>
      <c r="AR113" s="15" t="s">
        <v>123</v>
      </c>
      <c r="AT113" s="15" t="s">
        <v>119</v>
      </c>
      <c r="AU113" s="15" t="s">
        <v>81</v>
      </c>
      <c r="AY113" s="15" t="s">
        <v>118</v>
      </c>
      <c r="BE113" s="205">
        <f>IF(N113="základní",J113,0)</f>
        <v>0</v>
      </c>
      <c r="BF113" s="205">
        <f>IF(N113="snížená",J113,0)</f>
        <v>0</v>
      </c>
      <c r="BG113" s="205">
        <f>IF(N113="zákl. přenesená",J113,0)</f>
        <v>0</v>
      </c>
      <c r="BH113" s="205">
        <f>IF(N113="sníž. přenesená",J113,0)</f>
        <v>0</v>
      </c>
      <c r="BI113" s="205">
        <f>IF(N113="nulová",J113,0)</f>
        <v>0</v>
      </c>
      <c r="BJ113" s="15" t="s">
        <v>81</v>
      </c>
      <c r="BK113" s="205">
        <f>ROUND(I113*H113,2)</f>
        <v>0</v>
      </c>
      <c r="BL113" s="15" t="s">
        <v>123</v>
      </c>
      <c r="BM113" s="15" t="s">
        <v>176</v>
      </c>
    </row>
    <row r="114" s="1" customFormat="1" ht="33.75" customHeight="1">
      <c r="B114" s="36"/>
      <c r="C114" s="194" t="s">
        <v>342</v>
      </c>
      <c r="D114" s="194" t="s">
        <v>119</v>
      </c>
      <c r="E114" s="195" t="s">
        <v>167</v>
      </c>
      <c r="F114" s="196" t="s">
        <v>168</v>
      </c>
      <c r="G114" s="197" t="s">
        <v>148</v>
      </c>
      <c r="H114" s="198">
        <v>28.192</v>
      </c>
      <c r="I114" s="199"/>
      <c r="J114" s="200">
        <f>ROUND(I114*H114,2)</f>
        <v>0</v>
      </c>
      <c r="K114" s="196" t="s">
        <v>19</v>
      </c>
      <c r="L114" s="41"/>
      <c r="M114" s="201" t="s">
        <v>19</v>
      </c>
      <c r="N114" s="202" t="s">
        <v>44</v>
      </c>
      <c r="O114" s="77"/>
      <c r="P114" s="203">
        <f>O114*H114</f>
        <v>0</v>
      </c>
      <c r="Q114" s="203">
        <v>0</v>
      </c>
      <c r="R114" s="203">
        <f>Q114*H114</f>
        <v>0</v>
      </c>
      <c r="S114" s="203">
        <v>0.067000000000000004</v>
      </c>
      <c r="T114" s="204">
        <f>S114*H114</f>
        <v>1.8888640000000001</v>
      </c>
      <c r="AR114" s="15" t="s">
        <v>123</v>
      </c>
      <c r="AT114" s="15" t="s">
        <v>119</v>
      </c>
      <c r="AU114" s="15" t="s">
        <v>81</v>
      </c>
      <c r="AY114" s="15" t="s">
        <v>118</v>
      </c>
      <c r="BE114" s="205">
        <f>IF(N114="základní",J114,0)</f>
        <v>0</v>
      </c>
      <c r="BF114" s="205">
        <f>IF(N114="snížená",J114,0)</f>
        <v>0</v>
      </c>
      <c r="BG114" s="205">
        <f>IF(N114="zákl. přenesená",J114,0)</f>
        <v>0</v>
      </c>
      <c r="BH114" s="205">
        <f>IF(N114="sníž. přenesená",J114,0)</f>
        <v>0</v>
      </c>
      <c r="BI114" s="205">
        <f>IF(N114="nulová",J114,0)</f>
        <v>0</v>
      </c>
      <c r="BJ114" s="15" t="s">
        <v>81</v>
      </c>
      <c r="BK114" s="205">
        <f>ROUND(I114*H114,2)</f>
        <v>0</v>
      </c>
      <c r="BL114" s="15" t="s">
        <v>123</v>
      </c>
      <c r="BM114" s="15" t="s">
        <v>179</v>
      </c>
    </row>
    <row r="115" s="1" customFormat="1" ht="45" customHeight="1">
      <c r="B115" s="36"/>
      <c r="C115" s="194" t="s">
        <v>523</v>
      </c>
      <c r="D115" s="194" t="s">
        <v>119</v>
      </c>
      <c r="E115" s="195" t="s">
        <v>170</v>
      </c>
      <c r="F115" s="196" t="s">
        <v>171</v>
      </c>
      <c r="G115" s="197" t="s">
        <v>122</v>
      </c>
      <c r="H115" s="198">
        <v>7.7539999999999996</v>
      </c>
      <c r="I115" s="199"/>
      <c r="J115" s="200">
        <f>ROUND(I115*H115,2)</f>
        <v>0</v>
      </c>
      <c r="K115" s="196" t="s">
        <v>19</v>
      </c>
      <c r="L115" s="41"/>
      <c r="M115" s="201" t="s">
        <v>19</v>
      </c>
      <c r="N115" s="202" t="s">
        <v>44</v>
      </c>
      <c r="O115" s="77"/>
      <c r="P115" s="203">
        <f>O115*H115</f>
        <v>0</v>
      </c>
      <c r="Q115" s="203">
        <v>0</v>
      </c>
      <c r="R115" s="203">
        <f>Q115*H115</f>
        <v>0</v>
      </c>
      <c r="S115" s="203">
        <v>1.671</v>
      </c>
      <c r="T115" s="204">
        <f>S115*H115</f>
        <v>12.956934</v>
      </c>
      <c r="AR115" s="15" t="s">
        <v>123</v>
      </c>
      <c r="AT115" s="15" t="s">
        <v>119</v>
      </c>
      <c r="AU115" s="15" t="s">
        <v>81</v>
      </c>
      <c r="AY115" s="15" t="s">
        <v>118</v>
      </c>
      <c r="BE115" s="205">
        <f>IF(N115="základní",J115,0)</f>
        <v>0</v>
      </c>
      <c r="BF115" s="205">
        <f>IF(N115="snížená",J115,0)</f>
        <v>0</v>
      </c>
      <c r="BG115" s="205">
        <f>IF(N115="zákl. přenesená",J115,0)</f>
        <v>0</v>
      </c>
      <c r="BH115" s="205">
        <f>IF(N115="sníž. přenesená",J115,0)</f>
        <v>0</v>
      </c>
      <c r="BI115" s="205">
        <f>IF(N115="nulová",J115,0)</f>
        <v>0</v>
      </c>
      <c r="BJ115" s="15" t="s">
        <v>81</v>
      </c>
      <c r="BK115" s="205">
        <f>ROUND(I115*H115,2)</f>
        <v>0</v>
      </c>
      <c r="BL115" s="15" t="s">
        <v>123</v>
      </c>
      <c r="BM115" s="15" t="s">
        <v>184</v>
      </c>
    </row>
    <row r="116" s="1" customFormat="1" ht="45" customHeight="1">
      <c r="B116" s="36"/>
      <c r="C116" s="194" t="s">
        <v>346</v>
      </c>
      <c r="D116" s="194" t="s">
        <v>119</v>
      </c>
      <c r="E116" s="195" t="s">
        <v>174</v>
      </c>
      <c r="F116" s="196" t="s">
        <v>175</v>
      </c>
      <c r="G116" s="197" t="s">
        <v>148</v>
      </c>
      <c r="H116" s="198">
        <v>29.021999999999998</v>
      </c>
      <c r="I116" s="199"/>
      <c r="J116" s="200">
        <f>ROUND(I116*H116,2)</f>
        <v>0</v>
      </c>
      <c r="K116" s="196" t="s">
        <v>19</v>
      </c>
      <c r="L116" s="41"/>
      <c r="M116" s="201" t="s">
        <v>19</v>
      </c>
      <c r="N116" s="202" t="s">
        <v>44</v>
      </c>
      <c r="O116" s="77"/>
      <c r="P116" s="203">
        <f>O116*H116</f>
        <v>0</v>
      </c>
      <c r="Q116" s="203">
        <v>0</v>
      </c>
      <c r="R116" s="203">
        <f>Q116*H116</f>
        <v>0</v>
      </c>
      <c r="S116" s="203">
        <v>0</v>
      </c>
      <c r="T116" s="204">
        <f>S116*H116</f>
        <v>0</v>
      </c>
      <c r="AR116" s="15" t="s">
        <v>123</v>
      </c>
      <c r="AT116" s="15" t="s">
        <v>119</v>
      </c>
      <c r="AU116" s="15" t="s">
        <v>81</v>
      </c>
      <c r="AY116" s="15" t="s">
        <v>118</v>
      </c>
      <c r="BE116" s="205">
        <f>IF(N116="základní",J116,0)</f>
        <v>0</v>
      </c>
      <c r="BF116" s="205">
        <f>IF(N116="snížená",J116,0)</f>
        <v>0</v>
      </c>
      <c r="BG116" s="205">
        <f>IF(N116="zákl. přenesená",J116,0)</f>
        <v>0</v>
      </c>
      <c r="BH116" s="205">
        <f>IF(N116="sníž. přenesená",J116,0)</f>
        <v>0</v>
      </c>
      <c r="BI116" s="205">
        <f>IF(N116="nulová",J116,0)</f>
        <v>0</v>
      </c>
      <c r="BJ116" s="15" t="s">
        <v>81</v>
      </c>
      <c r="BK116" s="205">
        <f>ROUND(I116*H116,2)</f>
        <v>0</v>
      </c>
      <c r="BL116" s="15" t="s">
        <v>123</v>
      </c>
      <c r="BM116" s="15" t="s">
        <v>187</v>
      </c>
    </row>
    <row r="117" s="1" customFormat="1" ht="45" customHeight="1">
      <c r="B117" s="36"/>
      <c r="C117" s="194" t="s">
        <v>524</v>
      </c>
      <c r="D117" s="194" t="s">
        <v>119</v>
      </c>
      <c r="E117" s="195" t="s">
        <v>177</v>
      </c>
      <c r="F117" s="196" t="s">
        <v>178</v>
      </c>
      <c r="G117" s="197" t="s">
        <v>148</v>
      </c>
      <c r="H117" s="198">
        <v>450</v>
      </c>
      <c r="I117" s="199"/>
      <c r="J117" s="200">
        <f>ROUND(I117*H117,2)</f>
        <v>0</v>
      </c>
      <c r="K117" s="196" t="s">
        <v>19</v>
      </c>
      <c r="L117" s="41"/>
      <c r="M117" s="201" t="s">
        <v>19</v>
      </c>
      <c r="N117" s="202" t="s">
        <v>44</v>
      </c>
      <c r="O117" s="77"/>
      <c r="P117" s="203">
        <f>O117*H117</f>
        <v>0</v>
      </c>
      <c r="Q117" s="203">
        <v>0</v>
      </c>
      <c r="R117" s="203">
        <f>Q117*H117</f>
        <v>0</v>
      </c>
      <c r="S117" s="203">
        <v>0</v>
      </c>
      <c r="T117" s="204">
        <f>S117*H117</f>
        <v>0</v>
      </c>
      <c r="AR117" s="15" t="s">
        <v>123</v>
      </c>
      <c r="AT117" s="15" t="s">
        <v>119</v>
      </c>
      <c r="AU117" s="15" t="s">
        <v>81</v>
      </c>
      <c r="AY117" s="15" t="s">
        <v>118</v>
      </c>
      <c r="BE117" s="205">
        <f>IF(N117="základní",J117,0)</f>
        <v>0</v>
      </c>
      <c r="BF117" s="205">
        <f>IF(N117="snížená",J117,0)</f>
        <v>0</v>
      </c>
      <c r="BG117" s="205">
        <f>IF(N117="zákl. přenesená",J117,0)</f>
        <v>0</v>
      </c>
      <c r="BH117" s="205">
        <f>IF(N117="sníž. přenesená",J117,0)</f>
        <v>0</v>
      </c>
      <c r="BI117" s="205">
        <f>IF(N117="nulová",J117,0)</f>
        <v>0</v>
      </c>
      <c r="BJ117" s="15" t="s">
        <v>81</v>
      </c>
      <c r="BK117" s="205">
        <f>ROUND(I117*H117,2)</f>
        <v>0</v>
      </c>
      <c r="BL117" s="15" t="s">
        <v>123</v>
      </c>
      <c r="BM117" s="15" t="s">
        <v>193</v>
      </c>
    </row>
    <row r="118" s="11" customFormat="1">
      <c r="B118" s="217"/>
      <c r="C118" s="218"/>
      <c r="D118" s="208" t="s">
        <v>124</v>
      </c>
      <c r="E118" s="219" t="s">
        <v>19</v>
      </c>
      <c r="F118" s="220" t="s">
        <v>525</v>
      </c>
      <c r="G118" s="218"/>
      <c r="H118" s="221">
        <v>450</v>
      </c>
      <c r="I118" s="222"/>
      <c r="J118" s="218"/>
      <c r="K118" s="218"/>
      <c r="L118" s="223"/>
      <c r="M118" s="224"/>
      <c r="N118" s="225"/>
      <c r="O118" s="225"/>
      <c r="P118" s="225"/>
      <c r="Q118" s="225"/>
      <c r="R118" s="225"/>
      <c r="S118" s="225"/>
      <c r="T118" s="226"/>
      <c r="AT118" s="227" t="s">
        <v>124</v>
      </c>
      <c r="AU118" s="227" t="s">
        <v>81</v>
      </c>
      <c r="AV118" s="11" t="s">
        <v>83</v>
      </c>
      <c r="AW118" s="11" t="s">
        <v>35</v>
      </c>
      <c r="AX118" s="11" t="s">
        <v>73</v>
      </c>
      <c r="AY118" s="227" t="s">
        <v>118</v>
      </c>
    </row>
    <row r="119" s="12" customFormat="1">
      <c r="B119" s="228"/>
      <c r="C119" s="229"/>
      <c r="D119" s="208" t="s">
        <v>124</v>
      </c>
      <c r="E119" s="230" t="s">
        <v>19</v>
      </c>
      <c r="F119" s="231" t="s">
        <v>132</v>
      </c>
      <c r="G119" s="229"/>
      <c r="H119" s="232">
        <v>450</v>
      </c>
      <c r="I119" s="233"/>
      <c r="J119" s="229"/>
      <c r="K119" s="229"/>
      <c r="L119" s="234"/>
      <c r="M119" s="235"/>
      <c r="N119" s="236"/>
      <c r="O119" s="236"/>
      <c r="P119" s="236"/>
      <c r="Q119" s="236"/>
      <c r="R119" s="236"/>
      <c r="S119" s="236"/>
      <c r="T119" s="237"/>
      <c r="AT119" s="238" t="s">
        <v>124</v>
      </c>
      <c r="AU119" s="238" t="s">
        <v>81</v>
      </c>
      <c r="AV119" s="12" t="s">
        <v>123</v>
      </c>
      <c r="AW119" s="12" t="s">
        <v>35</v>
      </c>
      <c r="AX119" s="12" t="s">
        <v>81</v>
      </c>
      <c r="AY119" s="238" t="s">
        <v>118</v>
      </c>
    </row>
    <row r="120" s="1" customFormat="1" ht="45" customHeight="1">
      <c r="B120" s="36"/>
      <c r="C120" s="194" t="s">
        <v>349</v>
      </c>
      <c r="D120" s="194" t="s">
        <v>119</v>
      </c>
      <c r="E120" s="195" t="s">
        <v>182</v>
      </c>
      <c r="F120" s="196" t="s">
        <v>183</v>
      </c>
      <c r="G120" s="197" t="s">
        <v>148</v>
      </c>
      <c r="H120" s="198">
        <v>29.021999999999998</v>
      </c>
      <c r="I120" s="199"/>
      <c r="J120" s="200">
        <f>ROUND(I120*H120,2)</f>
        <v>0</v>
      </c>
      <c r="K120" s="196" t="s">
        <v>19</v>
      </c>
      <c r="L120" s="41"/>
      <c r="M120" s="201" t="s">
        <v>19</v>
      </c>
      <c r="N120" s="202" t="s">
        <v>44</v>
      </c>
      <c r="O120" s="77"/>
      <c r="P120" s="203">
        <f>O120*H120</f>
        <v>0</v>
      </c>
      <c r="Q120" s="203">
        <v>0</v>
      </c>
      <c r="R120" s="203">
        <f>Q120*H120</f>
        <v>0</v>
      </c>
      <c r="S120" s="203">
        <v>0</v>
      </c>
      <c r="T120" s="204">
        <f>S120*H120</f>
        <v>0</v>
      </c>
      <c r="AR120" s="15" t="s">
        <v>123</v>
      </c>
      <c r="AT120" s="15" t="s">
        <v>119</v>
      </c>
      <c r="AU120" s="15" t="s">
        <v>81</v>
      </c>
      <c r="AY120" s="15" t="s">
        <v>118</v>
      </c>
      <c r="BE120" s="205">
        <f>IF(N120="základní",J120,0)</f>
        <v>0</v>
      </c>
      <c r="BF120" s="205">
        <f>IF(N120="snížená",J120,0)</f>
        <v>0</v>
      </c>
      <c r="BG120" s="205">
        <f>IF(N120="zákl. přenesená",J120,0)</f>
        <v>0</v>
      </c>
      <c r="BH120" s="205">
        <f>IF(N120="sníž. přenesená",J120,0)</f>
        <v>0</v>
      </c>
      <c r="BI120" s="205">
        <f>IF(N120="nulová",J120,0)</f>
        <v>0</v>
      </c>
      <c r="BJ120" s="15" t="s">
        <v>81</v>
      </c>
      <c r="BK120" s="205">
        <f>ROUND(I120*H120,2)</f>
        <v>0</v>
      </c>
      <c r="BL120" s="15" t="s">
        <v>123</v>
      </c>
      <c r="BM120" s="15" t="s">
        <v>200</v>
      </c>
    </row>
    <row r="121" s="1" customFormat="1" ht="45" customHeight="1">
      <c r="B121" s="36"/>
      <c r="C121" s="194" t="s">
        <v>526</v>
      </c>
      <c r="D121" s="194" t="s">
        <v>119</v>
      </c>
      <c r="E121" s="195" t="s">
        <v>185</v>
      </c>
      <c r="F121" s="196" t="s">
        <v>186</v>
      </c>
      <c r="G121" s="197" t="s">
        <v>122</v>
      </c>
      <c r="H121" s="198">
        <v>5.04</v>
      </c>
      <c r="I121" s="199"/>
      <c r="J121" s="200">
        <f>ROUND(I121*H121,2)</f>
        <v>0</v>
      </c>
      <c r="K121" s="196" t="s">
        <v>19</v>
      </c>
      <c r="L121" s="41"/>
      <c r="M121" s="201" t="s">
        <v>19</v>
      </c>
      <c r="N121" s="202" t="s">
        <v>44</v>
      </c>
      <c r="O121" s="77"/>
      <c r="P121" s="203">
        <f>O121*H121</f>
        <v>0</v>
      </c>
      <c r="Q121" s="203">
        <v>0</v>
      </c>
      <c r="R121" s="203">
        <f>Q121*H121</f>
        <v>0</v>
      </c>
      <c r="S121" s="203">
        <v>1.95</v>
      </c>
      <c r="T121" s="204">
        <f>S121*H121</f>
        <v>9.8279999999999994</v>
      </c>
      <c r="AR121" s="15" t="s">
        <v>123</v>
      </c>
      <c r="AT121" s="15" t="s">
        <v>119</v>
      </c>
      <c r="AU121" s="15" t="s">
        <v>81</v>
      </c>
      <c r="AY121" s="15" t="s">
        <v>118</v>
      </c>
      <c r="BE121" s="205">
        <f>IF(N121="základní",J121,0)</f>
        <v>0</v>
      </c>
      <c r="BF121" s="205">
        <f>IF(N121="snížená",J121,0)</f>
        <v>0</v>
      </c>
      <c r="BG121" s="205">
        <f>IF(N121="zákl. přenesená",J121,0)</f>
        <v>0</v>
      </c>
      <c r="BH121" s="205">
        <f>IF(N121="sníž. přenesená",J121,0)</f>
        <v>0</v>
      </c>
      <c r="BI121" s="205">
        <f>IF(N121="nulová",J121,0)</f>
        <v>0</v>
      </c>
      <c r="BJ121" s="15" t="s">
        <v>81</v>
      </c>
      <c r="BK121" s="205">
        <f>ROUND(I121*H121,2)</f>
        <v>0</v>
      </c>
      <c r="BL121" s="15" t="s">
        <v>123</v>
      </c>
      <c r="BM121" s="15" t="s">
        <v>204</v>
      </c>
    </row>
    <row r="122" s="10" customFormat="1">
      <c r="B122" s="206"/>
      <c r="C122" s="207"/>
      <c r="D122" s="208" t="s">
        <v>124</v>
      </c>
      <c r="E122" s="209" t="s">
        <v>19</v>
      </c>
      <c r="F122" s="210" t="s">
        <v>527</v>
      </c>
      <c r="G122" s="207"/>
      <c r="H122" s="209" t="s">
        <v>19</v>
      </c>
      <c r="I122" s="211"/>
      <c r="J122" s="207"/>
      <c r="K122" s="207"/>
      <c r="L122" s="212"/>
      <c r="M122" s="213"/>
      <c r="N122" s="214"/>
      <c r="O122" s="214"/>
      <c r="P122" s="214"/>
      <c r="Q122" s="214"/>
      <c r="R122" s="214"/>
      <c r="S122" s="214"/>
      <c r="T122" s="215"/>
      <c r="AT122" s="216" t="s">
        <v>124</v>
      </c>
      <c r="AU122" s="216" t="s">
        <v>81</v>
      </c>
      <c r="AV122" s="10" t="s">
        <v>81</v>
      </c>
      <c r="AW122" s="10" t="s">
        <v>35</v>
      </c>
      <c r="AX122" s="10" t="s">
        <v>73</v>
      </c>
      <c r="AY122" s="216" t="s">
        <v>118</v>
      </c>
    </row>
    <row r="123" s="11" customFormat="1">
      <c r="B123" s="217"/>
      <c r="C123" s="218"/>
      <c r="D123" s="208" t="s">
        <v>124</v>
      </c>
      <c r="E123" s="219" t="s">
        <v>19</v>
      </c>
      <c r="F123" s="220" t="s">
        <v>528</v>
      </c>
      <c r="G123" s="218"/>
      <c r="H123" s="221">
        <v>1.6799999999999999</v>
      </c>
      <c r="I123" s="222"/>
      <c r="J123" s="218"/>
      <c r="K123" s="218"/>
      <c r="L123" s="223"/>
      <c r="M123" s="224"/>
      <c r="N123" s="225"/>
      <c r="O123" s="225"/>
      <c r="P123" s="225"/>
      <c r="Q123" s="225"/>
      <c r="R123" s="225"/>
      <c r="S123" s="225"/>
      <c r="T123" s="226"/>
      <c r="AT123" s="227" t="s">
        <v>124</v>
      </c>
      <c r="AU123" s="227" t="s">
        <v>81</v>
      </c>
      <c r="AV123" s="11" t="s">
        <v>83</v>
      </c>
      <c r="AW123" s="11" t="s">
        <v>35</v>
      </c>
      <c r="AX123" s="11" t="s">
        <v>73</v>
      </c>
      <c r="AY123" s="227" t="s">
        <v>118</v>
      </c>
    </row>
    <row r="124" s="10" customFormat="1">
      <c r="B124" s="206"/>
      <c r="C124" s="207"/>
      <c r="D124" s="208" t="s">
        <v>124</v>
      </c>
      <c r="E124" s="209" t="s">
        <v>19</v>
      </c>
      <c r="F124" s="210" t="s">
        <v>529</v>
      </c>
      <c r="G124" s="207"/>
      <c r="H124" s="209" t="s">
        <v>19</v>
      </c>
      <c r="I124" s="211"/>
      <c r="J124" s="207"/>
      <c r="K124" s="207"/>
      <c r="L124" s="212"/>
      <c r="M124" s="213"/>
      <c r="N124" s="214"/>
      <c r="O124" s="214"/>
      <c r="P124" s="214"/>
      <c r="Q124" s="214"/>
      <c r="R124" s="214"/>
      <c r="S124" s="214"/>
      <c r="T124" s="215"/>
      <c r="AT124" s="216" t="s">
        <v>124</v>
      </c>
      <c r="AU124" s="216" t="s">
        <v>81</v>
      </c>
      <c r="AV124" s="10" t="s">
        <v>81</v>
      </c>
      <c r="AW124" s="10" t="s">
        <v>35</v>
      </c>
      <c r="AX124" s="10" t="s">
        <v>73</v>
      </c>
      <c r="AY124" s="216" t="s">
        <v>118</v>
      </c>
    </row>
    <row r="125" s="11" customFormat="1">
      <c r="B125" s="217"/>
      <c r="C125" s="218"/>
      <c r="D125" s="208" t="s">
        <v>124</v>
      </c>
      <c r="E125" s="219" t="s">
        <v>19</v>
      </c>
      <c r="F125" s="220" t="s">
        <v>530</v>
      </c>
      <c r="G125" s="218"/>
      <c r="H125" s="221">
        <v>2.52</v>
      </c>
      <c r="I125" s="222"/>
      <c r="J125" s="218"/>
      <c r="K125" s="218"/>
      <c r="L125" s="223"/>
      <c r="M125" s="224"/>
      <c r="N125" s="225"/>
      <c r="O125" s="225"/>
      <c r="P125" s="225"/>
      <c r="Q125" s="225"/>
      <c r="R125" s="225"/>
      <c r="S125" s="225"/>
      <c r="T125" s="226"/>
      <c r="AT125" s="227" t="s">
        <v>124</v>
      </c>
      <c r="AU125" s="227" t="s">
        <v>81</v>
      </c>
      <c r="AV125" s="11" t="s">
        <v>83</v>
      </c>
      <c r="AW125" s="11" t="s">
        <v>35</v>
      </c>
      <c r="AX125" s="11" t="s">
        <v>73</v>
      </c>
      <c r="AY125" s="227" t="s">
        <v>118</v>
      </c>
    </row>
    <row r="126" s="11" customFormat="1">
      <c r="B126" s="217"/>
      <c r="C126" s="218"/>
      <c r="D126" s="208" t="s">
        <v>124</v>
      </c>
      <c r="E126" s="219" t="s">
        <v>19</v>
      </c>
      <c r="F126" s="220" t="s">
        <v>531</v>
      </c>
      <c r="G126" s="218"/>
      <c r="H126" s="221">
        <v>0.83999999999999997</v>
      </c>
      <c r="I126" s="222"/>
      <c r="J126" s="218"/>
      <c r="K126" s="218"/>
      <c r="L126" s="223"/>
      <c r="M126" s="224"/>
      <c r="N126" s="225"/>
      <c r="O126" s="225"/>
      <c r="P126" s="225"/>
      <c r="Q126" s="225"/>
      <c r="R126" s="225"/>
      <c r="S126" s="225"/>
      <c r="T126" s="226"/>
      <c r="AT126" s="227" t="s">
        <v>124</v>
      </c>
      <c r="AU126" s="227" t="s">
        <v>81</v>
      </c>
      <c r="AV126" s="11" t="s">
        <v>83</v>
      </c>
      <c r="AW126" s="11" t="s">
        <v>35</v>
      </c>
      <c r="AX126" s="11" t="s">
        <v>73</v>
      </c>
      <c r="AY126" s="227" t="s">
        <v>118</v>
      </c>
    </row>
    <row r="127" s="12" customFormat="1">
      <c r="B127" s="228"/>
      <c r="C127" s="229"/>
      <c r="D127" s="208" t="s">
        <v>124</v>
      </c>
      <c r="E127" s="230" t="s">
        <v>19</v>
      </c>
      <c r="F127" s="231" t="s">
        <v>132</v>
      </c>
      <c r="G127" s="229"/>
      <c r="H127" s="232">
        <v>5.04</v>
      </c>
      <c r="I127" s="233"/>
      <c r="J127" s="229"/>
      <c r="K127" s="229"/>
      <c r="L127" s="234"/>
      <c r="M127" s="235"/>
      <c r="N127" s="236"/>
      <c r="O127" s="236"/>
      <c r="P127" s="236"/>
      <c r="Q127" s="236"/>
      <c r="R127" s="236"/>
      <c r="S127" s="236"/>
      <c r="T127" s="237"/>
      <c r="AT127" s="238" t="s">
        <v>124</v>
      </c>
      <c r="AU127" s="238" t="s">
        <v>81</v>
      </c>
      <c r="AV127" s="12" t="s">
        <v>123</v>
      </c>
      <c r="AW127" s="12" t="s">
        <v>35</v>
      </c>
      <c r="AX127" s="12" t="s">
        <v>81</v>
      </c>
      <c r="AY127" s="238" t="s">
        <v>118</v>
      </c>
    </row>
    <row r="128" s="1" customFormat="1" ht="45" customHeight="1">
      <c r="B128" s="36"/>
      <c r="C128" s="194" t="s">
        <v>353</v>
      </c>
      <c r="D128" s="194" t="s">
        <v>119</v>
      </c>
      <c r="E128" s="195" t="s">
        <v>532</v>
      </c>
      <c r="F128" s="196" t="s">
        <v>533</v>
      </c>
      <c r="G128" s="197" t="s">
        <v>144</v>
      </c>
      <c r="H128" s="198">
        <v>200</v>
      </c>
      <c r="I128" s="199"/>
      <c r="J128" s="200">
        <f>ROUND(I128*H128,2)</f>
        <v>0</v>
      </c>
      <c r="K128" s="196" t="s">
        <v>19</v>
      </c>
      <c r="L128" s="41"/>
      <c r="M128" s="201" t="s">
        <v>19</v>
      </c>
      <c r="N128" s="202" t="s">
        <v>44</v>
      </c>
      <c r="O128" s="77"/>
      <c r="P128" s="203">
        <f>O128*H128</f>
        <v>0</v>
      </c>
      <c r="Q128" s="203">
        <v>0</v>
      </c>
      <c r="R128" s="203">
        <f>Q128*H128</f>
        <v>0</v>
      </c>
      <c r="S128" s="203">
        <v>0.002</v>
      </c>
      <c r="T128" s="204">
        <f>S128*H128</f>
        <v>0.40000000000000002</v>
      </c>
      <c r="AR128" s="15" t="s">
        <v>123</v>
      </c>
      <c r="AT128" s="15" t="s">
        <v>119</v>
      </c>
      <c r="AU128" s="15" t="s">
        <v>81</v>
      </c>
      <c r="AY128" s="15" t="s">
        <v>118</v>
      </c>
      <c r="BE128" s="205">
        <f>IF(N128="základní",J128,0)</f>
        <v>0</v>
      </c>
      <c r="BF128" s="205">
        <f>IF(N128="snížená",J128,0)</f>
        <v>0</v>
      </c>
      <c r="BG128" s="205">
        <f>IF(N128="zákl. přenesená",J128,0)</f>
        <v>0</v>
      </c>
      <c r="BH128" s="205">
        <f>IF(N128="sníž. přenesená",J128,0)</f>
        <v>0</v>
      </c>
      <c r="BI128" s="205">
        <f>IF(N128="nulová",J128,0)</f>
        <v>0</v>
      </c>
      <c r="BJ128" s="15" t="s">
        <v>81</v>
      </c>
      <c r="BK128" s="205">
        <f>ROUND(I128*H128,2)</f>
        <v>0</v>
      </c>
      <c r="BL128" s="15" t="s">
        <v>123</v>
      </c>
      <c r="BM128" s="15" t="s">
        <v>207</v>
      </c>
    </row>
    <row r="129" s="9" customFormat="1" ht="25.92" customHeight="1">
      <c r="B129" s="180"/>
      <c r="C129" s="181"/>
      <c r="D129" s="182" t="s">
        <v>72</v>
      </c>
      <c r="E129" s="183" t="s">
        <v>195</v>
      </c>
      <c r="F129" s="183" t="s">
        <v>196</v>
      </c>
      <c r="G129" s="181"/>
      <c r="H129" s="181"/>
      <c r="I129" s="184"/>
      <c r="J129" s="185">
        <f>BK129</f>
        <v>0</v>
      </c>
      <c r="K129" s="181"/>
      <c r="L129" s="186"/>
      <c r="M129" s="187"/>
      <c r="N129" s="188"/>
      <c r="O129" s="188"/>
      <c r="P129" s="189">
        <f>SUM(P130:P138)</f>
        <v>0</v>
      </c>
      <c r="Q129" s="188"/>
      <c r="R129" s="189">
        <f>SUM(R130:R138)</f>
        <v>0</v>
      </c>
      <c r="S129" s="188"/>
      <c r="T129" s="190">
        <f>SUM(T130:T138)</f>
        <v>0</v>
      </c>
      <c r="AR129" s="191" t="s">
        <v>81</v>
      </c>
      <c r="AT129" s="192" t="s">
        <v>72</v>
      </c>
      <c r="AU129" s="192" t="s">
        <v>73</v>
      </c>
      <c r="AY129" s="191" t="s">
        <v>118</v>
      </c>
      <c r="BK129" s="193">
        <f>SUM(BK130:BK138)</f>
        <v>0</v>
      </c>
    </row>
    <row r="130" s="1" customFormat="1" ht="56.25" customHeight="1">
      <c r="B130" s="36"/>
      <c r="C130" s="194" t="s">
        <v>534</v>
      </c>
      <c r="D130" s="194" t="s">
        <v>119</v>
      </c>
      <c r="E130" s="195" t="s">
        <v>197</v>
      </c>
      <c r="F130" s="196" t="s">
        <v>198</v>
      </c>
      <c r="G130" s="197" t="s">
        <v>199</v>
      </c>
      <c r="H130" s="198">
        <v>21.637</v>
      </c>
      <c r="I130" s="199"/>
      <c r="J130" s="200">
        <f>ROUND(I130*H130,2)</f>
        <v>0</v>
      </c>
      <c r="K130" s="196" t="s">
        <v>19</v>
      </c>
      <c r="L130" s="41"/>
      <c r="M130" s="201" t="s">
        <v>19</v>
      </c>
      <c r="N130" s="202" t="s">
        <v>44</v>
      </c>
      <c r="O130" s="77"/>
      <c r="P130" s="203">
        <f>O130*H130</f>
        <v>0</v>
      </c>
      <c r="Q130" s="203">
        <v>0</v>
      </c>
      <c r="R130" s="203">
        <f>Q130*H130</f>
        <v>0</v>
      </c>
      <c r="S130" s="203">
        <v>0</v>
      </c>
      <c r="T130" s="204">
        <f>S130*H130</f>
        <v>0</v>
      </c>
      <c r="AR130" s="15" t="s">
        <v>123</v>
      </c>
      <c r="AT130" s="15" t="s">
        <v>119</v>
      </c>
      <c r="AU130" s="15" t="s">
        <v>81</v>
      </c>
      <c r="AY130" s="15" t="s">
        <v>118</v>
      </c>
      <c r="BE130" s="205">
        <f>IF(N130="základní",J130,0)</f>
        <v>0</v>
      </c>
      <c r="BF130" s="205">
        <f>IF(N130="snížená",J130,0)</f>
        <v>0</v>
      </c>
      <c r="BG130" s="205">
        <f>IF(N130="zákl. přenesená",J130,0)</f>
        <v>0</v>
      </c>
      <c r="BH130" s="205">
        <f>IF(N130="sníž. přenesená",J130,0)</f>
        <v>0</v>
      </c>
      <c r="BI130" s="205">
        <f>IF(N130="nulová",J130,0)</f>
        <v>0</v>
      </c>
      <c r="BJ130" s="15" t="s">
        <v>81</v>
      </c>
      <c r="BK130" s="205">
        <f>ROUND(I130*H130,2)</f>
        <v>0</v>
      </c>
      <c r="BL130" s="15" t="s">
        <v>123</v>
      </c>
      <c r="BM130" s="15" t="s">
        <v>211</v>
      </c>
    </row>
    <row r="131" s="1" customFormat="1" ht="56.25" customHeight="1">
      <c r="B131" s="36"/>
      <c r="C131" s="194" t="s">
        <v>356</v>
      </c>
      <c r="D131" s="194" t="s">
        <v>119</v>
      </c>
      <c r="E131" s="195" t="s">
        <v>202</v>
      </c>
      <c r="F131" s="196" t="s">
        <v>203</v>
      </c>
      <c r="G131" s="197" t="s">
        <v>199</v>
      </c>
      <c r="H131" s="198">
        <v>21.637</v>
      </c>
      <c r="I131" s="199"/>
      <c r="J131" s="200">
        <f>ROUND(I131*H131,2)</f>
        <v>0</v>
      </c>
      <c r="K131" s="196" t="s">
        <v>19</v>
      </c>
      <c r="L131" s="41"/>
      <c r="M131" s="201" t="s">
        <v>19</v>
      </c>
      <c r="N131" s="202" t="s">
        <v>44</v>
      </c>
      <c r="O131" s="77"/>
      <c r="P131" s="203">
        <f>O131*H131</f>
        <v>0</v>
      </c>
      <c r="Q131" s="203">
        <v>0</v>
      </c>
      <c r="R131" s="203">
        <f>Q131*H131</f>
        <v>0</v>
      </c>
      <c r="S131" s="203">
        <v>0</v>
      </c>
      <c r="T131" s="204">
        <f>S131*H131</f>
        <v>0</v>
      </c>
      <c r="AR131" s="15" t="s">
        <v>123</v>
      </c>
      <c r="AT131" s="15" t="s">
        <v>119</v>
      </c>
      <c r="AU131" s="15" t="s">
        <v>81</v>
      </c>
      <c r="AY131" s="15" t="s">
        <v>118</v>
      </c>
      <c r="BE131" s="205">
        <f>IF(N131="základní",J131,0)</f>
        <v>0</v>
      </c>
      <c r="BF131" s="205">
        <f>IF(N131="snížená",J131,0)</f>
        <v>0</v>
      </c>
      <c r="BG131" s="205">
        <f>IF(N131="zákl. přenesená",J131,0)</f>
        <v>0</v>
      </c>
      <c r="BH131" s="205">
        <f>IF(N131="sníž. přenesená",J131,0)</f>
        <v>0</v>
      </c>
      <c r="BI131" s="205">
        <f>IF(N131="nulová",J131,0)</f>
        <v>0</v>
      </c>
      <c r="BJ131" s="15" t="s">
        <v>81</v>
      </c>
      <c r="BK131" s="205">
        <f>ROUND(I131*H131,2)</f>
        <v>0</v>
      </c>
      <c r="BL131" s="15" t="s">
        <v>123</v>
      </c>
      <c r="BM131" s="15" t="s">
        <v>214</v>
      </c>
    </row>
    <row r="132" s="1" customFormat="1" ht="56.25" customHeight="1">
      <c r="B132" s="36"/>
      <c r="C132" s="194" t="s">
        <v>535</v>
      </c>
      <c r="D132" s="194" t="s">
        <v>119</v>
      </c>
      <c r="E132" s="195" t="s">
        <v>205</v>
      </c>
      <c r="F132" s="196" t="s">
        <v>206</v>
      </c>
      <c r="G132" s="197" t="s">
        <v>199</v>
      </c>
      <c r="H132" s="198">
        <v>68.674999999999997</v>
      </c>
      <c r="I132" s="199"/>
      <c r="J132" s="200">
        <f>ROUND(I132*H132,2)</f>
        <v>0</v>
      </c>
      <c r="K132" s="196" t="s">
        <v>19</v>
      </c>
      <c r="L132" s="41"/>
      <c r="M132" s="201" t="s">
        <v>19</v>
      </c>
      <c r="N132" s="202" t="s">
        <v>44</v>
      </c>
      <c r="O132" s="77"/>
      <c r="P132" s="203">
        <f>O132*H132</f>
        <v>0</v>
      </c>
      <c r="Q132" s="203">
        <v>0</v>
      </c>
      <c r="R132" s="203">
        <f>Q132*H132</f>
        <v>0</v>
      </c>
      <c r="S132" s="203">
        <v>0</v>
      </c>
      <c r="T132" s="204">
        <f>S132*H132</f>
        <v>0</v>
      </c>
      <c r="AR132" s="15" t="s">
        <v>123</v>
      </c>
      <c r="AT132" s="15" t="s">
        <v>119</v>
      </c>
      <c r="AU132" s="15" t="s">
        <v>81</v>
      </c>
      <c r="AY132" s="15" t="s">
        <v>118</v>
      </c>
      <c r="BE132" s="205">
        <f>IF(N132="základní",J132,0)</f>
        <v>0</v>
      </c>
      <c r="BF132" s="205">
        <f>IF(N132="snížená",J132,0)</f>
        <v>0</v>
      </c>
      <c r="BG132" s="205">
        <f>IF(N132="zákl. přenesená",J132,0)</f>
        <v>0</v>
      </c>
      <c r="BH132" s="205">
        <f>IF(N132="sníž. přenesená",J132,0)</f>
        <v>0</v>
      </c>
      <c r="BI132" s="205">
        <f>IF(N132="nulová",J132,0)</f>
        <v>0</v>
      </c>
      <c r="BJ132" s="15" t="s">
        <v>81</v>
      </c>
      <c r="BK132" s="205">
        <f>ROUND(I132*H132,2)</f>
        <v>0</v>
      </c>
      <c r="BL132" s="15" t="s">
        <v>123</v>
      </c>
      <c r="BM132" s="15" t="s">
        <v>217</v>
      </c>
    </row>
    <row r="133" s="1" customFormat="1" ht="33.75" customHeight="1">
      <c r="B133" s="36"/>
      <c r="C133" s="194" t="s">
        <v>360</v>
      </c>
      <c r="D133" s="194" t="s">
        <v>119</v>
      </c>
      <c r="E133" s="195" t="s">
        <v>209</v>
      </c>
      <c r="F133" s="196" t="s">
        <v>210</v>
      </c>
      <c r="G133" s="197" t="s">
        <v>199</v>
      </c>
      <c r="H133" s="198">
        <v>68.674999999999997</v>
      </c>
      <c r="I133" s="199"/>
      <c r="J133" s="200">
        <f>ROUND(I133*H133,2)</f>
        <v>0</v>
      </c>
      <c r="K133" s="196" t="s">
        <v>19</v>
      </c>
      <c r="L133" s="41"/>
      <c r="M133" s="201" t="s">
        <v>19</v>
      </c>
      <c r="N133" s="202" t="s">
        <v>44</v>
      </c>
      <c r="O133" s="77"/>
      <c r="P133" s="203">
        <f>O133*H133</f>
        <v>0</v>
      </c>
      <c r="Q133" s="203">
        <v>0</v>
      </c>
      <c r="R133" s="203">
        <f>Q133*H133</f>
        <v>0</v>
      </c>
      <c r="S133" s="203">
        <v>0</v>
      </c>
      <c r="T133" s="204">
        <f>S133*H133</f>
        <v>0</v>
      </c>
      <c r="AR133" s="15" t="s">
        <v>123</v>
      </c>
      <c r="AT133" s="15" t="s">
        <v>119</v>
      </c>
      <c r="AU133" s="15" t="s">
        <v>81</v>
      </c>
      <c r="AY133" s="15" t="s">
        <v>118</v>
      </c>
      <c r="BE133" s="205">
        <f>IF(N133="základní",J133,0)</f>
        <v>0</v>
      </c>
      <c r="BF133" s="205">
        <f>IF(N133="snížená",J133,0)</f>
        <v>0</v>
      </c>
      <c r="BG133" s="205">
        <f>IF(N133="zákl. přenesená",J133,0)</f>
        <v>0</v>
      </c>
      <c r="BH133" s="205">
        <f>IF(N133="sníž. přenesená",J133,0)</f>
        <v>0</v>
      </c>
      <c r="BI133" s="205">
        <f>IF(N133="nulová",J133,0)</f>
        <v>0</v>
      </c>
      <c r="BJ133" s="15" t="s">
        <v>81</v>
      </c>
      <c r="BK133" s="205">
        <f>ROUND(I133*H133,2)</f>
        <v>0</v>
      </c>
      <c r="BL133" s="15" t="s">
        <v>123</v>
      </c>
      <c r="BM133" s="15" t="s">
        <v>221</v>
      </c>
    </row>
    <row r="134" s="1" customFormat="1" ht="45" customHeight="1">
      <c r="B134" s="36"/>
      <c r="C134" s="194" t="s">
        <v>536</v>
      </c>
      <c r="D134" s="194" t="s">
        <v>119</v>
      </c>
      <c r="E134" s="195" t="s">
        <v>212</v>
      </c>
      <c r="F134" s="196" t="s">
        <v>213</v>
      </c>
      <c r="G134" s="197" t="s">
        <v>199</v>
      </c>
      <c r="H134" s="198">
        <v>274.702</v>
      </c>
      <c r="I134" s="199"/>
      <c r="J134" s="200">
        <f>ROUND(I134*H134,2)</f>
        <v>0</v>
      </c>
      <c r="K134" s="196" t="s">
        <v>19</v>
      </c>
      <c r="L134" s="41"/>
      <c r="M134" s="201" t="s">
        <v>19</v>
      </c>
      <c r="N134" s="202" t="s">
        <v>44</v>
      </c>
      <c r="O134" s="77"/>
      <c r="P134" s="203">
        <f>O134*H134</f>
        <v>0</v>
      </c>
      <c r="Q134" s="203">
        <v>0</v>
      </c>
      <c r="R134" s="203">
        <f>Q134*H134</f>
        <v>0</v>
      </c>
      <c r="S134" s="203">
        <v>0</v>
      </c>
      <c r="T134" s="204">
        <f>S134*H134</f>
        <v>0</v>
      </c>
      <c r="AR134" s="15" t="s">
        <v>123</v>
      </c>
      <c r="AT134" s="15" t="s">
        <v>119</v>
      </c>
      <c r="AU134" s="15" t="s">
        <v>81</v>
      </c>
      <c r="AY134" s="15" t="s">
        <v>118</v>
      </c>
      <c r="BE134" s="205">
        <f>IF(N134="základní",J134,0)</f>
        <v>0</v>
      </c>
      <c r="BF134" s="205">
        <f>IF(N134="snížená",J134,0)</f>
        <v>0</v>
      </c>
      <c r="BG134" s="205">
        <f>IF(N134="zákl. přenesená",J134,0)</f>
        <v>0</v>
      </c>
      <c r="BH134" s="205">
        <f>IF(N134="sníž. přenesená",J134,0)</f>
        <v>0</v>
      </c>
      <c r="BI134" s="205">
        <f>IF(N134="nulová",J134,0)</f>
        <v>0</v>
      </c>
      <c r="BJ134" s="15" t="s">
        <v>81</v>
      </c>
      <c r="BK134" s="205">
        <f>ROUND(I134*H134,2)</f>
        <v>0</v>
      </c>
      <c r="BL134" s="15" t="s">
        <v>123</v>
      </c>
      <c r="BM134" s="15" t="s">
        <v>227</v>
      </c>
    </row>
    <row r="135" s="1" customFormat="1" ht="22.5" customHeight="1">
      <c r="B135" s="36"/>
      <c r="C135" s="194" t="s">
        <v>363</v>
      </c>
      <c r="D135" s="194" t="s">
        <v>119</v>
      </c>
      <c r="E135" s="195" t="s">
        <v>215</v>
      </c>
      <c r="F135" s="196" t="s">
        <v>216</v>
      </c>
      <c r="G135" s="197" t="s">
        <v>199</v>
      </c>
      <c r="H135" s="198">
        <v>63.343000000000004</v>
      </c>
      <c r="I135" s="199"/>
      <c r="J135" s="200">
        <f>ROUND(I135*H135,2)</f>
        <v>0</v>
      </c>
      <c r="K135" s="196" t="s">
        <v>19</v>
      </c>
      <c r="L135" s="41"/>
      <c r="M135" s="201" t="s">
        <v>19</v>
      </c>
      <c r="N135" s="202" t="s">
        <v>44</v>
      </c>
      <c r="O135" s="77"/>
      <c r="P135" s="203">
        <f>O135*H135</f>
        <v>0</v>
      </c>
      <c r="Q135" s="203">
        <v>0</v>
      </c>
      <c r="R135" s="203">
        <f>Q135*H135</f>
        <v>0</v>
      </c>
      <c r="S135" s="203">
        <v>0</v>
      </c>
      <c r="T135" s="204">
        <f>S135*H135</f>
        <v>0</v>
      </c>
      <c r="AR135" s="15" t="s">
        <v>123</v>
      </c>
      <c r="AT135" s="15" t="s">
        <v>119</v>
      </c>
      <c r="AU135" s="15" t="s">
        <v>81</v>
      </c>
      <c r="AY135" s="15" t="s">
        <v>118</v>
      </c>
      <c r="BE135" s="205">
        <f>IF(N135="základní",J135,0)</f>
        <v>0</v>
      </c>
      <c r="BF135" s="205">
        <f>IF(N135="snížená",J135,0)</f>
        <v>0</v>
      </c>
      <c r="BG135" s="205">
        <f>IF(N135="zákl. přenesená",J135,0)</f>
        <v>0</v>
      </c>
      <c r="BH135" s="205">
        <f>IF(N135="sníž. přenesená",J135,0)</f>
        <v>0</v>
      </c>
      <c r="BI135" s="205">
        <f>IF(N135="nulová",J135,0)</f>
        <v>0</v>
      </c>
      <c r="BJ135" s="15" t="s">
        <v>81</v>
      </c>
      <c r="BK135" s="205">
        <f>ROUND(I135*H135,2)</f>
        <v>0</v>
      </c>
      <c r="BL135" s="15" t="s">
        <v>123</v>
      </c>
      <c r="BM135" s="15" t="s">
        <v>230</v>
      </c>
    </row>
    <row r="136" s="11" customFormat="1">
      <c r="B136" s="217"/>
      <c r="C136" s="218"/>
      <c r="D136" s="208" t="s">
        <v>124</v>
      </c>
      <c r="E136" s="219" t="s">
        <v>19</v>
      </c>
      <c r="F136" s="220" t="s">
        <v>537</v>
      </c>
      <c r="G136" s="218"/>
      <c r="H136" s="221">
        <v>63.343000000000004</v>
      </c>
      <c r="I136" s="222"/>
      <c r="J136" s="218"/>
      <c r="K136" s="218"/>
      <c r="L136" s="223"/>
      <c r="M136" s="224"/>
      <c r="N136" s="225"/>
      <c r="O136" s="225"/>
      <c r="P136" s="225"/>
      <c r="Q136" s="225"/>
      <c r="R136" s="225"/>
      <c r="S136" s="225"/>
      <c r="T136" s="226"/>
      <c r="AT136" s="227" t="s">
        <v>124</v>
      </c>
      <c r="AU136" s="227" t="s">
        <v>81</v>
      </c>
      <c r="AV136" s="11" t="s">
        <v>83</v>
      </c>
      <c r="AW136" s="11" t="s">
        <v>35</v>
      </c>
      <c r="AX136" s="11" t="s">
        <v>73</v>
      </c>
      <c r="AY136" s="227" t="s">
        <v>118</v>
      </c>
    </row>
    <row r="137" s="12" customFormat="1">
      <c r="B137" s="228"/>
      <c r="C137" s="229"/>
      <c r="D137" s="208" t="s">
        <v>124</v>
      </c>
      <c r="E137" s="230" t="s">
        <v>19</v>
      </c>
      <c r="F137" s="231" t="s">
        <v>132</v>
      </c>
      <c r="G137" s="229"/>
      <c r="H137" s="232">
        <v>63.343000000000004</v>
      </c>
      <c r="I137" s="233"/>
      <c r="J137" s="229"/>
      <c r="K137" s="229"/>
      <c r="L137" s="234"/>
      <c r="M137" s="235"/>
      <c r="N137" s="236"/>
      <c r="O137" s="236"/>
      <c r="P137" s="236"/>
      <c r="Q137" s="236"/>
      <c r="R137" s="236"/>
      <c r="S137" s="236"/>
      <c r="T137" s="237"/>
      <c r="AT137" s="238" t="s">
        <v>124</v>
      </c>
      <c r="AU137" s="238" t="s">
        <v>81</v>
      </c>
      <c r="AV137" s="12" t="s">
        <v>123</v>
      </c>
      <c r="AW137" s="12" t="s">
        <v>35</v>
      </c>
      <c r="AX137" s="12" t="s">
        <v>81</v>
      </c>
      <c r="AY137" s="238" t="s">
        <v>118</v>
      </c>
    </row>
    <row r="138" s="1" customFormat="1" ht="16.5" customHeight="1">
      <c r="B138" s="36"/>
      <c r="C138" s="194" t="s">
        <v>538</v>
      </c>
      <c r="D138" s="194" t="s">
        <v>119</v>
      </c>
      <c r="E138" s="195" t="s">
        <v>219</v>
      </c>
      <c r="F138" s="196" t="s">
        <v>220</v>
      </c>
      <c r="G138" s="197" t="s">
        <v>199</v>
      </c>
      <c r="H138" s="198">
        <v>4.6459999999999999</v>
      </c>
      <c r="I138" s="199"/>
      <c r="J138" s="200">
        <f>ROUND(I138*H138,2)</f>
        <v>0</v>
      </c>
      <c r="K138" s="196" t="s">
        <v>19</v>
      </c>
      <c r="L138" s="41"/>
      <c r="M138" s="201" t="s">
        <v>19</v>
      </c>
      <c r="N138" s="202" t="s">
        <v>44</v>
      </c>
      <c r="O138" s="77"/>
      <c r="P138" s="203">
        <f>O138*H138</f>
        <v>0</v>
      </c>
      <c r="Q138" s="203">
        <v>0</v>
      </c>
      <c r="R138" s="203">
        <f>Q138*H138</f>
        <v>0</v>
      </c>
      <c r="S138" s="203">
        <v>0</v>
      </c>
      <c r="T138" s="204">
        <f>S138*H138</f>
        <v>0</v>
      </c>
      <c r="AR138" s="15" t="s">
        <v>123</v>
      </c>
      <c r="AT138" s="15" t="s">
        <v>119</v>
      </c>
      <c r="AU138" s="15" t="s">
        <v>81</v>
      </c>
      <c r="AY138" s="15" t="s">
        <v>118</v>
      </c>
      <c r="BE138" s="205">
        <f>IF(N138="základní",J138,0)</f>
        <v>0</v>
      </c>
      <c r="BF138" s="205">
        <f>IF(N138="snížená",J138,0)</f>
        <v>0</v>
      </c>
      <c r="BG138" s="205">
        <f>IF(N138="zákl. přenesená",J138,0)</f>
        <v>0</v>
      </c>
      <c r="BH138" s="205">
        <f>IF(N138="sníž. přenesená",J138,0)</f>
        <v>0</v>
      </c>
      <c r="BI138" s="205">
        <f>IF(N138="nulová",J138,0)</f>
        <v>0</v>
      </c>
      <c r="BJ138" s="15" t="s">
        <v>81</v>
      </c>
      <c r="BK138" s="205">
        <f>ROUND(I138*H138,2)</f>
        <v>0</v>
      </c>
      <c r="BL138" s="15" t="s">
        <v>123</v>
      </c>
      <c r="BM138" s="15" t="s">
        <v>239</v>
      </c>
    </row>
    <row r="139" s="9" customFormat="1" ht="25.92" customHeight="1">
      <c r="B139" s="180"/>
      <c r="C139" s="181"/>
      <c r="D139" s="182" t="s">
        <v>72</v>
      </c>
      <c r="E139" s="183" t="s">
        <v>539</v>
      </c>
      <c r="F139" s="183" t="s">
        <v>540</v>
      </c>
      <c r="G139" s="181"/>
      <c r="H139" s="181"/>
      <c r="I139" s="184"/>
      <c r="J139" s="185">
        <f>BK139</f>
        <v>0</v>
      </c>
      <c r="K139" s="181"/>
      <c r="L139" s="186"/>
      <c r="M139" s="187"/>
      <c r="N139" s="188"/>
      <c r="O139" s="188"/>
      <c r="P139" s="189">
        <f>SUM(P140:P153)</f>
        <v>0</v>
      </c>
      <c r="Q139" s="188"/>
      <c r="R139" s="189">
        <f>SUM(R140:R153)</f>
        <v>0.016112417400000002</v>
      </c>
      <c r="S139" s="188"/>
      <c r="T139" s="190">
        <f>SUM(T140:T153)</f>
        <v>13.452758000000001</v>
      </c>
      <c r="AR139" s="191" t="s">
        <v>83</v>
      </c>
      <c r="AT139" s="192" t="s">
        <v>72</v>
      </c>
      <c r="AU139" s="192" t="s">
        <v>73</v>
      </c>
      <c r="AY139" s="191" t="s">
        <v>118</v>
      </c>
      <c r="BK139" s="193">
        <f>SUM(BK140:BK153)</f>
        <v>0</v>
      </c>
    </row>
    <row r="140" s="1" customFormat="1" ht="33.75" customHeight="1">
      <c r="B140" s="36"/>
      <c r="C140" s="194" t="s">
        <v>367</v>
      </c>
      <c r="D140" s="194" t="s">
        <v>119</v>
      </c>
      <c r="E140" s="195" t="s">
        <v>541</v>
      </c>
      <c r="F140" s="196" t="s">
        <v>542</v>
      </c>
      <c r="G140" s="197" t="s">
        <v>148</v>
      </c>
      <c r="H140" s="198">
        <v>611.48900000000003</v>
      </c>
      <c r="I140" s="199"/>
      <c r="J140" s="200">
        <f>ROUND(I140*H140,2)</f>
        <v>0</v>
      </c>
      <c r="K140" s="196" t="s">
        <v>19</v>
      </c>
      <c r="L140" s="41"/>
      <c r="M140" s="201" t="s">
        <v>19</v>
      </c>
      <c r="N140" s="202" t="s">
        <v>44</v>
      </c>
      <c r="O140" s="77"/>
      <c r="P140" s="203">
        <f>O140*H140</f>
        <v>0</v>
      </c>
      <c r="Q140" s="203">
        <v>0</v>
      </c>
      <c r="R140" s="203">
        <f>Q140*H140</f>
        <v>0</v>
      </c>
      <c r="S140" s="203">
        <v>0.01</v>
      </c>
      <c r="T140" s="204">
        <f>S140*H140</f>
        <v>6.1148900000000008</v>
      </c>
      <c r="AR140" s="15" t="s">
        <v>165</v>
      </c>
      <c r="AT140" s="15" t="s">
        <v>119</v>
      </c>
      <c r="AU140" s="15" t="s">
        <v>81</v>
      </c>
      <c r="AY140" s="15" t="s">
        <v>118</v>
      </c>
      <c r="BE140" s="205">
        <f>IF(N140="základní",J140,0)</f>
        <v>0</v>
      </c>
      <c r="BF140" s="205">
        <f>IF(N140="snížená",J140,0)</f>
        <v>0</v>
      </c>
      <c r="BG140" s="205">
        <f>IF(N140="zákl. přenesená",J140,0)</f>
        <v>0</v>
      </c>
      <c r="BH140" s="205">
        <f>IF(N140="sníž. přenesená",J140,0)</f>
        <v>0</v>
      </c>
      <c r="BI140" s="205">
        <f>IF(N140="nulová",J140,0)</f>
        <v>0</v>
      </c>
      <c r="BJ140" s="15" t="s">
        <v>81</v>
      </c>
      <c r="BK140" s="205">
        <f>ROUND(I140*H140,2)</f>
        <v>0</v>
      </c>
      <c r="BL140" s="15" t="s">
        <v>165</v>
      </c>
      <c r="BM140" s="15" t="s">
        <v>242</v>
      </c>
    </row>
    <row r="141" s="1" customFormat="1" ht="45" customHeight="1">
      <c r="B141" s="36"/>
      <c r="C141" s="194" t="s">
        <v>543</v>
      </c>
      <c r="D141" s="194" t="s">
        <v>119</v>
      </c>
      <c r="E141" s="195" t="s">
        <v>544</v>
      </c>
      <c r="F141" s="196" t="s">
        <v>545</v>
      </c>
      <c r="G141" s="197" t="s">
        <v>148</v>
      </c>
      <c r="H141" s="198">
        <v>1222.9780000000001</v>
      </c>
      <c r="I141" s="199"/>
      <c r="J141" s="200">
        <f>ROUND(I141*H141,2)</f>
        <v>0</v>
      </c>
      <c r="K141" s="196" t="s">
        <v>19</v>
      </c>
      <c r="L141" s="41"/>
      <c r="M141" s="201" t="s">
        <v>19</v>
      </c>
      <c r="N141" s="202" t="s">
        <v>44</v>
      </c>
      <c r="O141" s="77"/>
      <c r="P141" s="203">
        <f>O141*H141</f>
        <v>0</v>
      </c>
      <c r="Q141" s="203">
        <v>0</v>
      </c>
      <c r="R141" s="203">
        <f>Q141*H141</f>
        <v>0</v>
      </c>
      <c r="S141" s="203">
        <v>0.0060000000000000001</v>
      </c>
      <c r="T141" s="204">
        <f>S141*H141</f>
        <v>7.3378680000000003</v>
      </c>
      <c r="AR141" s="15" t="s">
        <v>165</v>
      </c>
      <c r="AT141" s="15" t="s">
        <v>119</v>
      </c>
      <c r="AU141" s="15" t="s">
        <v>81</v>
      </c>
      <c r="AY141" s="15" t="s">
        <v>118</v>
      </c>
      <c r="BE141" s="205">
        <f>IF(N141="základní",J141,0)</f>
        <v>0</v>
      </c>
      <c r="BF141" s="205">
        <f>IF(N141="snížená",J141,0)</f>
        <v>0</v>
      </c>
      <c r="BG141" s="205">
        <f>IF(N141="zákl. přenesená",J141,0)</f>
        <v>0</v>
      </c>
      <c r="BH141" s="205">
        <f>IF(N141="sníž. přenesená",J141,0)</f>
        <v>0</v>
      </c>
      <c r="BI141" s="205">
        <f>IF(N141="nulová",J141,0)</f>
        <v>0</v>
      </c>
      <c r="BJ141" s="15" t="s">
        <v>81</v>
      </c>
      <c r="BK141" s="205">
        <f>ROUND(I141*H141,2)</f>
        <v>0</v>
      </c>
      <c r="BL141" s="15" t="s">
        <v>165</v>
      </c>
      <c r="BM141" s="15" t="s">
        <v>249</v>
      </c>
    </row>
    <row r="142" s="11" customFormat="1">
      <c r="B142" s="217"/>
      <c r="C142" s="218"/>
      <c r="D142" s="208" t="s">
        <v>124</v>
      </c>
      <c r="E142" s="219" t="s">
        <v>19</v>
      </c>
      <c r="F142" s="220" t="s">
        <v>546</v>
      </c>
      <c r="G142" s="218"/>
      <c r="H142" s="221">
        <v>1222.9780000000001</v>
      </c>
      <c r="I142" s="222"/>
      <c r="J142" s="218"/>
      <c r="K142" s="218"/>
      <c r="L142" s="223"/>
      <c r="M142" s="224"/>
      <c r="N142" s="225"/>
      <c r="O142" s="225"/>
      <c r="P142" s="225"/>
      <c r="Q142" s="225"/>
      <c r="R142" s="225"/>
      <c r="S142" s="225"/>
      <c r="T142" s="226"/>
      <c r="AT142" s="227" t="s">
        <v>124</v>
      </c>
      <c r="AU142" s="227" t="s">
        <v>81</v>
      </c>
      <c r="AV142" s="11" t="s">
        <v>83</v>
      </c>
      <c r="AW142" s="11" t="s">
        <v>35</v>
      </c>
      <c r="AX142" s="11" t="s">
        <v>73</v>
      </c>
      <c r="AY142" s="227" t="s">
        <v>118</v>
      </c>
    </row>
    <row r="143" s="12" customFormat="1">
      <c r="B143" s="228"/>
      <c r="C143" s="229"/>
      <c r="D143" s="208" t="s">
        <v>124</v>
      </c>
      <c r="E143" s="230" t="s">
        <v>19</v>
      </c>
      <c r="F143" s="231" t="s">
        <v>132</v>
      </c>
      <c r="G143" s="229"/>
      <c r="H143" s="232">
        <v>1222.9780000000001</v>
      </c>
      <c r="I143" s="233"/>
      <c r="J143" s="229"/>
      <c r="K143" s="229"/>
      <c r="L143" s="234"/>
      <c r="M143" s="235"/>
      <c r="N143" s="236"/>
      <c r="O143" s="236"/>
      <c r="P143" s="236"/>
      <c r="Q143" s="236"/>
      <c r="R143" s="236"/>
      <c r="S143" s="236"/>
      <c r="T143" s="237"/>
      <c r="AT143" s="238" t="s">
        <v>124</v>
      </c>
      <c r="AU143" s="238" t="s">
        <v>81</v>
      </c>
      <c r="AV143" s="12" t="s">
        <v>123</v>
      </c>
      <c r="AW143" s="12" t="s">
        <v>35</v>
      </c>
      <c r="AX143" s="12" t="s">
        <v>81</v>
      </c>
      <c r="AY143" s="238" t="s">
        <v>118</v>
      </c>
    </row>
    <row r="144" s="1" customFormat="1" ht="33.75" customHeight="1">
      <c r="B144" s="36"/>
      <c r="C144" s="194" t="s">
        <v>370</v>
      </c>
      <c r="D144" s="194" t="s">
        <v>119</v>
      </c>
      <c r="E144" s="195" t="s">
        <v>547</v>
      </c>
      <c r="F144" s="196" t="s">
        <v>548</v>
      </c>
      <c r="G144" s="197" t="s">
        <v>148</v>
      </c>
      <c r="H144" s="198">
        <v>7.9900000000000002</v>
      </c>
      <c r="I144" s="199"/>
      <c r="J144" s="200">
        <f>ROUND(I144*H144,2)</f>
        <v>0</v>
      </c>
      <c r="K144" s="196" t="s">
        <v>19</v>
      </c>
      <c r="L144" s="41"/>
      <c r="M144" s="201" t="s">
        <v>19</v>
      </c>
      <c r="N144" s="202" t="s">
        <v>44</v>
      </c>
      <c r="O144" s="77"/>
      <c r="P144" s="203">
        <f>O144*H144</f>
        <v>0</v>
      </c>
      <c r="Q144" s="203">
        <v>0</v>
      </c>
      <c r="R144" s="203">
        <f>Q144*H144</f>
        <v>0</v>
      </c>
      <c r="S144" s="203">
        <v>0</v>
      </c>
      <c r="T144" s="204">
        <f>S144*H144</f>
        <v>0</v>
      </c>
      <c r="AR144" s="15" t="s">
        <v>165</v>
      </c>
      <c r="AT144" s="15" t="s">
        <v>119</v>
      </c>
      <c r="AU144" s="15" t="s">
        <v>81</v>
      </c>
      <c r="AY144" s="15" t="s">
        <v>118</v>
      </c>
      <c r="BE144" s="205">
        <f>IF(N144="základní",J144,0)</f>
        <v>0</v>
      </c>
      <c r="BF144" s="205">
        <f>IF(N144="snížená",J144,0)</f>
        <v>0</v>
      </c>
      <c r="BG144" s="205">
        <f>IF(N144="zákl. přenesená",J144,0)</f>
        <v>0</v>
      </c>
      <c r="BH144" s="205">
        <f>IF(N144="sníž. přenesená",J144,0)</f>
        <v>0</v>
      </c>
      <c r="BI144" s="205">
        <f>IF(N144="nulová",J144,0)</f>
        <v>0</v>
      </c>
      <c r="BJ144" s="15" t="s">
        <v>81</v>
      </c>
      <c r="BK144" s="205">
        <f>ROUND(I144*H144,2)</f>
        <v>0</v>
      </c>
      <c r="BL144" s="15" t="s">
        <v>165</v>
      </c>
      <c r="BM144" s="15" t="s">
        <v>253</v>
      </c>
    </row>
    <row r="145" s="10" customFormat="1">
      <c r="B145" s="206"/>
      <c r="C145" s="207"/>
      <c r="D145" s="208" t="s">
        <v>124</v>
      </c>
      <c r="E145" s="209" t="s">
        <v>19</v>
      </c>
      <c r="F145" s="210" t="s">
        <v>549</v>
      </c>
      <c r="G145" s="207"/>
      <c r="H145" s="209" t="s">
        <v>19</v>
      </c>
      <c r="I145" s="211"/>
      <c r="J145" s="207"/>
      <c r="K145" s="207"/>
      <c r="L145" s="212"/>
      <c r="M145" s="213"/>
      <c r="N145" s="214"/>
      <c r="O145" s="214"/>
      <c r="P145" s="214"/>
      <c r="Q145" s="214"/>
      <c r="R145" s="214"/>
      <c r="S145" s="214"/>
      <c r="T145" s="215"/>
      <c r="AT145" s="216" t="s">
        <v>124</v>
      </c>
      <c r="AU145" s="216" t="s">
        <v>81</v>
      </c>
      <c r="AV145" s="10" t="s">
        <v>81</v>
      </c>
      <c r="AW145" s="10" t="s">
        <v>35</v>
      </c>
      <c r="AX145" s="10" t="s">
        <v>73</v>
      </c>
      <c r="AY145" s="216" t="s">
        <v>118</v>
      </c>
    </row>
    <row r="146" s="11" customFormat="1">
      <c r="B146" s="217"/>
      <c r="C146" s="218"/>
      <c r="D146" s="208" t="s">
        <v>124</v>
      </c>
      <c r="E146" s="219" t="s">
        <v>19</v>
      </c>
      <c r="F146" s="220" t="s">
        <v>550</v>
      </c>
      <c r="G146" s="218"/>
      <c r="H146" s="221">
        <v>7.9900000000000002</v>
      </c>
      <c r="I146" s="222"/>
      <c r="J146" s="218"/>
      <c r="K146" s="218"/>
      <c r="L146" s="223"/>
      <c r="M146" s="224"/>
      <c r="N146" s="225"/>
      <c r="O146" s="225"/>
      <c r="P146" s="225"/>
      <c r="Q146" s="225"/>
      <c r="R146" s="225"/>
      <c r="S146" s="225"/>
      <c r="T146" s="226"/>
      <c r="AT146" s="227" t="s">
        <v>124</v>
      </c>
      <c r="AU146" s="227" t="s">
        <v>81</v>
      </c>
      <c r="AV146" s="11" t="s">
        <v>83</v>
      </c>
      <c r="AW146" s="11" t="s">
        <v>35</v>
      </c>
      <c r="AX146" s="11" t="s">
        <v>73</v>
      </c>
      <c r="AY146" s="227" t="s">
        <v>118</v>
      </c>
    </row>
    <row r="147" s="12" customFormat="1">
      <c r="B147" s="228"/>
      <c r="C147" s="229"/>
      <c r="D147" s="208" t="s">
        <v>124</v>
      </c>
      <c r="E147" s="230" t="s">
        <v>19</v>
      </c>
      <c r="F147" s="231" t="s">
        <v>132</v>
      </c>
      <c r="G147" s="229"/>
      <c r="H147" s="232">
        <v>7.9900000000000002</v>
      </c>
      <c r="I147" s="233"/>
      <c r="J147" s="229"/>
      <c r="K147" s="229"/>
      <c r="L147" s="234"/>
      <c r="M147" s="235"/>
      <c r="N147" s="236"/>
      <c r="O147" s="236"/>
      <c r="P147" s="236"/>
      <c r="Q147" s="236"/>
      <c r="R147" s="236"/>
      <c r="S147" s="236"/>
      <c r="T147" s="237"/>
      <c r="AT147" s="238" t="s">
        <v>124</v>
      </c>
      <c r="AU147" s="238" t="s">
        <v>81</v>
      </c>
      <c r="AV147" s="12" t="s">
        <v>123</v>
      </c>
      <c r="AW147" s="12" t="s">
        <v>35</v>
      </c>
      <c r="AX147" s="12" t="s">
        <v>81</v>
      </c>
      <c r="AY147" s="238" t="s">
        <v>118</v>
      </c>
    </row>
    <row r="148" s="1" customFormat="1" ht="16.5" customHeight="1">
      <c r="B148" s="36"/>
      <c r="C148" s="239" t="s">
        <v>551</v>
      </c>
      <c r="D148" s="239" t="s">
        <v>153</v>
      </c>
      <c r="E148" s="240" t="s">
        <v>552</v>
      </c>
      <c r="F148" s="241" t="s">
        <v>553</v>
      </c>
      <c r="G148" s="242" t="s">
        <v>199</v>
      </c>
      <c r="H148" s="243">
        <v>0.002</v>
      </c>
      <c r="I148" s="244"/>
      <c r="J148" s="245">
        <f>ROUND(I148*H148,2)</f>
        <v>0</v>
      </c>
      <c r="K148" s="241" t="s">
        <v>19</v>
      </c>
      <c r="L148" s="246"/>
      <c r="M148" s="247" t="s">
        <v>19</v>
      </c>
      <c r="N148" s="248" t="s">
        <v>44</v>
      </c>
      <c r="O148" s="77"/>
      <c r="P148" s="203">
        <f>O148*H148</f>
        <v>0</v>
      </c>
      <c r="Q148" s="203">
        <v>1</v>
      </c>
      <c r="R148" s="203">
        <f>Q148*H148</f>
        <v>0.002</v>
      </c>
      <c r="S148" s="203">
        <v>0</v>
      </c>
      <c r="T148" s="204">
        <f>S148*H148</f>
        <v>0</v>
      </c>
      <c r="AR148" s="15" t="s">
        <v>200</v>
      </c>
      <c r="AT148" s="15" t="s">
        <v>153</v>
      </c>
      <c r="AU148" s="15" t="s">
        <v>81</v>
      </c>
      <c r="AY148" s="15" t="s">
        <v>118</v>
      </c>
      <c r="BE148" s="205">
        <f>IF(N148="základní",J148,0)</f>
        <v>0</v>
      </c>
      <c r="BF148" s="205">
        <f>IF(N148="snížená",J148,0)</f>
        <v>0</v>
      </c>
      <c r="BG148" s="205">
        <f>IF(N148="zákl. přenesená",J148,0)</f>
        <v>0</v>
      </c>
      <c r="BH148" s="205">
        <f>IF(N148="sníž. přenesená",J148,0)</f>
        <v>0</v>
      </c>
      <c r="BI148" s="205">
        <f>IF(N148="nulová",J148,0)</f>
        <v>0</v>
      </c>
      <c r="BJ148" s="15" t="s">
        <v>81</v>
      </c>
      <c r="BK148" s="205">
        <f>ROUND(I148*H148,2)</f>
        <v>0</v>
      </c>
      <c r="BL148" s="15" t="s">
        <v>165</v>
      </c>
      <c r="BM148" s="15" t="s">
        <v>257</v>
      </c>
    </row>
    <row r="149" s="1" customFormat="1" ht="33.75" customHeight="1">
      <c r="B149" s="36"/>
      <c r="C149" s="194" t="s">
        <v>376</v>
      </c>
      <c r="D149" s="194" t="s">
        <v>119</v>
      </c>
      <c r="E149" s="195" t="s">
        <v>554</v>
      </c>
      <c r="F149" s="196" t="s">
        <v>555</v>
      </c>
      <c r="G149" s="197" t="s">
        <v>148</v>
      </c>
      <c r="H149" s="198">
        <v>15.98</v>
      </c>
      <c r="I149" s="199"/>
      <c r="J149" s="200">
        <f>ROUND(I149*H149,2)</f>
        <v>0</v>
      </c>
      <c r="K149" s="196" t="s">
        <v>19</v>
      </c>
      <c r="L149" s="41"/>
      <c r="M149" s="201" t="s">
        <v>19</v>
      </c>
      <c r="N149" s="202" t="s">
        <v>44</v>
      </c>
      <c r="O149" s="77"/>
      <c r="P149" s="203">
        <f>O149*H149</f>
        <v>0</v>
      </c>
      <c r="Q149" s="203">
        <v>0.00088312999999999998</v>
      </c>
      <c r="R149" s="203">
        <f>Q149*H149</f>
        <v>0.014112417400000001</v>
      </c>
      <c r="S149" s="203">
        <v>0</v>
      </c>
      <c r="T149" s="204">
        <f>S149*H149</f>
        <v>0</v>
      </c>
      <c r="AR149" s="15" t="s">
        <v>165</v>
      </c>
      <c r="AT149" s="15" t="s">
        <v>119</v>
      </c>
      <c r="AU149" s="15" t="s">
        <v>81</v>
      </c>
      <c r="AY149" s="15" t="s">
        <v>118</v>
      </c>
      <c r="BE149" s="205">
        <f>IF(N149="základní",J149,0)</f>
        <v>0</v>
      </c>
      <c r="BF149" s="205">
        <f>IF(N149="snížená",J149,0)</f>
        <v>0</v>
      </c>
      <c r="BG149" s="205">
        <f>IF(N149="zákl. přenesená",J149,0)</f>
        <v>0</v>
      </c>
      <c r="BH149" s="205">
        <f>IF(N149="sníž. přenesená",J149,0)</f>
        <v>0</v>
      </c>
      <c r="BI149" s="205">
        <f>IF(N149="nulová",J149,0)</f>
        <v>0</v>
      </c>
      <c r="BJ149" s="15" t="s">
        <v>81</v>
      </c>
      <c r="BK149" s="205">
        <f>ROUND(I149*H149,2)</f>
        <v>0</v>
      </c>
      <c r="BL149" s="15" t="s">
        <v>165</v>
      </c>
      <c r="BM149" s="15" t="s">
        <v>260</v>
      </c>
    </row>
    <row r="150" s="10" customFormat="1">
      <c r="B150" s="206"/>
      <c r="C150" s="207"/>
      <c r="D150" s="208" t="s">
        <v>124</v>
      </c>
      <c r="E150" s="209" t="s">
        <v>19</v>
      </c>
      <c r="F150" s="210" t="s">
        <v>549</v>
      </c>
      <c r="G150" s="207"/>
      <c r="H150" s="209" t="s">
        <v>19</v>
      </c>
      <c r="I150" s="211"/>
      <c r="J150" s="207"/>
      <c r="K150" s="207"/>
      <c r="L150" s="212"/>
      <c r="M150" s="213"/>
      <c r="N150" s="214"/>
      <c r="O150" s="214"/>
      <c r="P150" s="214"/>
      <c r="Q150" s="214"/>
      <c r="R150" s="214"/>
      <c r="S150" s="214"/>
      <c r="T150" s="215"/>
      <c r="AT150" s="216" t="s">
        <v>124</v>
      </c>
      <c r="AU150" s="216" t="s">
        <v>81</v>
      </c>
      <c r="AV150" s="10" t="s">
        <v>81</v>
      </c>
      <c r="AW150" s="10" t="s">
        <v>35</v>
      </c>
      <c r="AX150" s="10" t="s">
        <v>73</v>
      </c>
      <c r="AY150" s="216" t="s">
        <v>118</v>
      </c>
    </row>
    <row r="151" s="11" customFormat="1">
      <c r="B151" s="217"/>
      <c r="C151" s="218"/>
      <c r="D151" s="208" t="s">
        <v>124</v>
      </c>
      <c r="E151" s="219" t="s">
        <v>19</v>
      </c>
      <c r="F151" s="220" t="s">
        <v>556</v>
      </c>
      <c r="G151" s="218"/>
      <c r="H151" s="221">
        <v>15.98</v>
      </c>
      <c r="I151" s="222"/>
      <c r="J151" s="218"/>
      <c r="K151" s="218"/>
      <c r="L151" s="223"/>
      <c r="M151" s="224"/>
      <c r="N151" s="225"/>
      <c r="O151" s="225"/>
      <c r="P151" s="225"/>
      <c r="Q151" s="225"/>
      <c r="R151" s="225"/>
      <c r="S151" s="225"/>
      <c r="T151" s="226"/>
      <c r="AT151" s="227" t="s">
        <v>124</v>
      </c>
      <c r="AU151" s="227" t="s">
        <v>81</v>
      </c>
      <c r="AV151" s="11" t="s">
        <v>83</v>
      </c>
      <c r="AW151" s="11" t="s">
        <v>35</v>
      </c>
      <c r="AX151" s="11" t="s">
        <v>73</v>
      </c>
      <c r="AY151" s="227" t="s">
        <v>118</v>
      </c>
    </row>
    <row r="152" s="12" customFormat="1">
      <c r="B152" s="228"/>
      <c r="C152" s="229"/>
      <c r="D152" s="208" t="s">
        <v>124</v>
      </c>
      <c r="E152" s="230" t="s">
        <v>19</v>
      </c>
      <c r="F152" s="231" t="s">
        <v>132</v>
      </c>
      <c r="G152" s="229"/>
      <c r="H152" s="232">
        <v>15.98</v>
      </c>
      <c r="I152" s="233"/>
      <c r="J152" s="229"/>
      <c r="K152" s="229"/>
      <c r="L152" s="234"/>
      <c r="M152" s="235"/>
      <c r="N152" s="236"/>
      <c r="O152" s="236"/>
      <c r="P152" s="236"/>
      <c r="Q152" s="236"/>
      <c r="R152" s="236"/>
      <c r="S152" s="236"/>
      <c r="T152" s="237"/>
      <c r="AT152" s="238" t="s">
        <v>124</v>
      </c>
      <c r="AU152" s="238" t="s">
        <v>81</v>
      </c>
      <c r="AV152" s="12" t="s">
        <v>123</v>
      </c>
      <c r="AW152" s="12" t="s">
        <v>35</v>
      </c>
      <c r="AX152" s="12" t="s">
        <v>81</v>
      </c>
      <c r="AY152" s="238" t="s">
        <v>118</v>
      </c>
    </row>
    <row r="153" s="1" customFormat="1" ht="16.5" customHeight="1">
      <c r="B153" s="36"/>
      <c r="C153" s="239" t="s">
        <v>557</v>
      </c>
      <c r="D153" s="239" t="s">
        <v>153</v>
      </c>
      <c r="E153" s="240" t="s">
        <v>558</v>
      </c>
      <c r="F153" s="241" t="s">
        <v>559</v>
      </c>
      <c r="G153" s="242" t="s">
        <v>148</v>
      </c>
      <c r="H153" s="243">
        <v>18.376999999999999</v>
      </c>
      <c r="I153" s="244"/>
      <c r="J153" s="245">
        <f>ROUND(I153*H153,2)</f>
        <v>0</v>
      </c>
      <c r="K153" s="241" t="s">
        <v>19</v>
      </c>
      <c r="L153" s="246"/>
      <c r="M153" s="247" t="s">
        <v>19</v>
      </c>
      <c r="N153" s="248" t="s">
        <v>44</v>
      </c>
      <c r="O153" s="77"/>
      <c r="P153" s="203">
        <f>O153*H153</f>
        <v>0</v>
      </c>
      <c r="Q153" s="203">
        <v>0</v>
      </c>
      <c r="R153" s="203">
        <f>Q153*H153</f>
        <v>0</v>
      </c>
      <c r="S153" s="203">
        <v>0</v>
      </c>
      <c r="T153" s="204">
        <f>S153*H153</f>
        <v>0</v>
      </c>
      <c r="AR153" s="15" t="s">
        <v>200</v>
      </c>
      <c r="AT153" s="15" t="s">
        <v>153</v>
      </c>
      <c r="AU153" s="15" t="s">
        <v>81</v>
      </c>
      <c r="AY153" s="15" t="s">
        <v>118</v>
      </c>
      <c r="BE153" s="205">
        <f>IF(N153="základní",J153,0)</f>
        <v>0</v>
      </c>
      <c r="BF153" s="205">
        <f>IF(N153="snížená",J153,0)</f>
        <v>0</v>
      </c>
      <c r="BG153" s="205">
        <f>IF(N153="zákl. přenesená",J153,0)</f>
        <v>0</v>
      </c>
      <c r="BH153" s="205">
        <f>IF(N153="sníž. přenesená",J153,0)</f>
        <v>0</v>
      </c>
      <c r="BI153" s="205">
        <f>IF(N153="nulová",J153,0)</f>
        <v>0</v>
      </c>
      <c r="BJ153" s="15" t="s">
        <v>81</v>
      </c>
      <c r="BK153" s="205">
        <f>ROUND(I153*H153,2)</f>
        <v>0</v>
      </c>
      <c r="BL153" s="15" t="s">
        <v>165</v>
      </c>
      <c r="BM153" s="15" t="s">
        <v>264</v>
      </c>
    </row>
    <row r="154" s="9" customFormat="1" ht="25.92" customHeight="1">
      <c r="B154" s="180"/>
      <c r="C154" s="181"/>
      <c r="D154" s="182" t="s">
        <v>72</v>
      </c>
      <c r="E154" s="183" t="s">
        <v>560</v>
      </c>
      <c r="F154" s="183" t="s">
        <v>561</v>
      </c>
      <c r="G154" s="181"/>
      <c r="H154" s="181"/>
      <c r="I154" s="184"/>
      <c r="J154" s="185">
        <f>BK154</f>
        <v>0</v>
      </c>
      <c r="K154" s="181"/>
      <c r="L154" s="186"/>
      <c r="M154" s="187"/>
      <c r="N154" s="188"/>
      <c r="O154" s="188"/>
      <c r="P154" s="189">
        <f>SUM(P155:P186)</f>
        <v>0</v>
      </c>
      <c r="Q154" s="188"/>
      <c r="R154" s="189">
        <f>SUM(R155:R186)</f>
        <v>0.013999999999999999</v>
      </c>
      <c r="S154" s="188"/>
      <c r="T154" s="190">
        <f>SUM(T155:T186)</f>
        <v>0</v>
      </c>
      <c r="AR154" s="191" t="s">
        <v>83</v>
      </c>
      <c r="AT154" s="192" t="s">
        <v>72</v>
      </c>
      <c r="AU154" s="192" t="s">
        <v>73</v>
      </c>
      <c r="AY154" s="191" t="s">
        <v>118</v>
      </c>
      <c r="BK154" s="193">
        <f>SUM(BK155:BK186)</f>
        <v>0</v>
      </c>
    </row>
    <row r="155" s="1" customFormat="1" ht="16.5" customHeight="1">
      <c r="B155" s="36"/>
      <c r="C155" s="194" t="s">
        <v>379</v>
      </c>
      <c r="D155" s="194" t="s">
        <v>119</v>
      </c>
      <c r="E155" s="195" t="s">
        <v>562</v>
      </c>
      <c r="F155" s="196" t="s">
        <v>563</v>
      </c>
      <c r="G155" s="197" t="s">
        <v>564</v>
      </c>
      <c r="H155" s="198">
        <v>1</v>
      </c>
      <c r="I155" s="199"/>
      <c r="J155" s="200">
        <f>ROUND(I155*H155,2)</f>
        <v>0</v>
      </c>
      <c r="K155" s="196" t="s">
        <v>19</v>
      </c>
      <c r="L155" s="41"/>
      <c r="M155" s="201" t="s">
        <v>19</v>
      </c>
      <c r="N155" s="202" t="s">
        <v>44</v>
      </c>
      <c r="O155" s="77"/>
      <c r="P155" s="203">
        <f>O155*H155</f>
        <v>0</v>
      </c>
      <c r="Q155" s="203">
        <v>0</v>
      </c>
      <c r="R155" s="203">
        <f>Q155*H155</f>
        <v>0</v>
      </c>
      <c r="S155" s="203">
        <v>0</v>
      </c>
      <c r="T155" s="204">
        <f>S155*H155</f>
        <v>0</v>
      </c>
      <c r="AR155" s="15" t="s">
        <v>165</v>
      </c>
      <c r="AT155" s="15" t="s">
        <v>119</v>
      </c>
      <c r="AU155" s="15" t="s">
        <v>81</v>
      </c>
      <c r="AY155" s="15" t="s">
        <v>118</v>
      </c>
      <c r="BE155" s="205">
        <f>IF(N155="základní",J155,0)</f>
        <v>0</v>
      </c>
      <c r="BF155" s="205">
        <f>IF(N155="snížená",J155,0)</f>
        <v>0</v>
      </c>
      <c r="BG155" s="205">
        <f>IF(N155="zákl. přenesená",J155,0)</f>
        <v>0</v>
      </c>
      <c r="BH155" s="205">
        <f>IF(N155="sníž. přenesená",J155,0)</f>
        <v>0</v>
      </c>
      <c r="BI155" s="205">
        <f>IF(N155="nulová",J155,0)</f>
        <v>0</v>
      </c>
      <c r="BJ155" s="15" t="s">
        <v>81</v>
      </c>
      <c r="BK155" s="205">
        <f>ROUND(I155*H155,2)</f>
        <v>0</v>
      </c>
      <c r="BL155" s="15" t="s">
        <v>165</v>
      </c>
      <c r="BM155" s="15" t="s">
        <v>269</v>
      </c>
    </row>
    <row r="156" s="1" customFormat="1" ht="16.5" customHeight="1">
      <c r="B156" s="36"/>
      <c r="C156" s="194" t="s">
        <v>565</v>
      </c>
      <c r="D156" s="194" t="s">
        <v>119</v>
      </c>
      <c r="E156" s="195" t="s">
        <v>566</v>
      </c>
      <c r="F156" s="196" t="s">
        <v>567</v>
      </c>
      <c r="G156" s="197" t="s">
        <v>564</v>
      </c>
      <c r="H156" s="198">
        <v>1</v>
      </c>
      <c r="I156" s="199"/>
      <c r="J156" s="200">
        <f>ROUND(I156*H156,2)</f>
        <v>0</v>
      </c>
      <c r="K156" s="196" t="s">
        <v>19</v>
      </c>
      <c r="L156" s="41"/>
      <c r="M156" s="201" t="s">
        <v>19</v>
      </c>
      <c r="N156" s="202" t="s">
        <v>44</v>
      </c>
      <c r="O156" s="77"/>
      <c r="P156" s="203">
        <f>O156*H156</f>
        <v>0</v>
      </c>
      <c r="Q156" s="203">
        <v>0</v>
      </c>
      <c r="R156" s="203">
        <f>Q156*H156</f>
        <v>0</v>
      </c>
      <c r="S156" s="203">
        <v>0</v>
      </c>
      <c r="T156" s="204">
        <f>S156*H156</f>
        <v>0</v>
      </c>
      <c r="AR156" s="15" t="s">
        <v>165</v>
      </c>
      <c r="AT156" s="15" t="s">
        <v>119</v>
      </c>
      <c r="AU156" s="15" t="s">
        <v>81</v>
      </c>
      <c r="AY156" s="15" t="s">
        <v>118</v>
      </c>
      <c r="BE156" s="205">
        <f>IF(N156="základní",J156,0)</f>
        <v>0</v>
      </c>
      <c r="BF156" s="205">
        <f>IF(N156="snížená",J156,0)</f>
        <v>0</v>
      </c>
      <c r="BG156" s="205">
        <f>IF(N156="zákl. přenesená",J156,0)</f>
        <v>0</v>
      </c>
      <c r="BH156" s="205">
        <f>IF(N156="sníž. přenesená",J156,0)</f>
        <v>0</v>
      </c>
      <c r="BI156" s="205">
        <f>IF(N156="nulová",J156,0)</f>
        <v>0</v>
      </c>
      <c r="BJ156" s="15" t="s">
        <v>81</v>
      </c>
      <c r="BK156" s="205">
        <f>ROUND(I156*H156,2)</f>
        <v>0</v>
      </c>
      <c r="BL156" s="15" t="s">
        <v>165</v>
      </c>
      <c r="BM156" s="15" t="s">
        <v>273</v>
      </c>
    </row>
    <row r="157" s="1" customFormat="1" ht="16.5" customHeight="1">
      <c r="B157" s="36"/>
      <c r="C157" s="194" t="s">
        <v>385</v>
      </c>
      <c r="D157" s="194" t="s">
        <v>119</v>
      </c>
      <c r="E157" s="195" t="s">
        <v>568</v>
      </c>
      <c r="F157" s="196" t="s">
        <v>569</v>
      </c>
      <c r="G157" s="197" t="s">
        <v>564</v>
      </c>
      <c r="H157" s="198">
        <v>5</v>
      </c>
      <c r="I157" s="199"/>
      <c r="J157" s="200">
        <f>ROUND(I157*H157,2)</f>
        <v>0</v>
      </c>
      <c r="K157" s="196" t="s">
        <v>19</v>
      </c>
      <c r="L157" s="41"/>
      <c r="M157" s="201" t="s">
        <v>19</v>
      </c>
      <c r="N157" s="202" t="s">
        <v>44</v>
      </c>
      <c r="O157" s="77"/>
      <c r="P157" s="203">
        <f>O157*H157</f>
        <v>0</v>
      </c>
      <c r="Q157" s="203">
        <v>0</v>
      </c>
      <c r="R157" s="203">
        <f>Q157*H157</f>
        <v>0</v>
      </c>
      <c r="S157" s="203">
        <v>0</v>
      </c>
      <c r="T157" s="204">
        <f>S157*H157</f>
        <v>0</v>
      </c>
      <c r="AR157" s="15" t="s">
        <v>165</v>
      </c>
      <c r="AT157" s="15" t="s">
        <v>119</v>
      </c>
      <c r="AU157" s="15" t="s">
        <v>81</v>
      </c>
      <c r="AY157" s="15" t="s">
        <v>118</v>
      </c>
      <c r="BE157" s="205">
        <f>IF(N157="základní",J157,0)</f>
        <v>0</v>
      </c>
      <c r="BF157" s="205">
        <f>IF(N157="snížená",J157,0)</f>
        <v>0</v>
      </c>
      <c r="BG157" s="205">
        <f>IF(N157="zákl. přenesená",J157,0)</f>
        <v>0</v>
      </c>
      <c r="BH157" s="205">
        <f>IF(N157="sníž. přenesená",J157,0)</f>
        <v>0</v>
      </c>
      <c r="BI157" s="205">
        <f>IF(N157="nulová",J157,0)</f>
        <v>0</v>
      </c>
      <c r="BJ157" s="15" t="s">
        <v>81</v>
      </c>
      <c r="BK157" s="205">
        <f>ROUND(I157*H157,2)</f>
        <v>0</v>
      </c>
      <c r="BL157" s="15" t="s">
        <v>165</v>
      </c>
      <c r="BM157" s="15" t="s">
        <v>276</v>
      </c>
    </row>
    <row r="158" s="10" customFormat="1">
      <c r="B158" s="206"/>
      <c r="C158" s="207"/>
      <c r="D158" s="208" t="s">
        <v>124</v>
      </c>
      <c r="E158" s="209" t="s">
        <v>19</v>
      </c>
      <c r="F158" s="210" t="s">
        <v>570</v>
      </c>
      <c r="G158" s="207"/>
      <c r="H158" s="209" t="s">
        <v>19</v>
      </c>
      <c r="I158" s="211"/>
      <c r="J158" s="207"/>
      <c r="K158" s="207"/>
      <c r="L158" s="212"/>
      <c r="M158" s="213"/>
      <c r="N158" s="214"/>
      <c r="O158" s="214"/>
      <c r="P158" s="214"/>
      <c r="Q158" s="214"/>
      <c r="R158" s="214"/>
      <c r="S158" s="214"/>
      <c r="T158" s="215"/>
      <c r="AT158" s="216" t="s">
        <v>124</v>
      </c>
      <c r="AU158" s="216" t="s">
        <v>81</v>
      </c>
      <c r="AV158" s="10" t="s">
        <v>81</v>
      </c>
      <c r="AW158" s="10" t="s">
        <v>35</v>
      </c>
      <c r="AX158" s="10" t="s">
        <v>73</v>
      </c>
      <c r="AY158" s="216" t="s">
        <v>118</v>
      </c>
    </row>
    <row r="159" s="11" customFormat="1">
      <c r="B159" s="217"/>
      <c r="C159" s="218"/>
      <c r="D159" s="208" t="s">
        <v>124</v>
      </c>
      <c r="E159" s="219" t="s">
        <v>19</v>
      </c>
      <c r="F159" s="220" t="s">
        <v>136</v>
      </c>
      <c r="G159" s="218"/>
      <c r="H159" s="221">
        <v>5</v>
      </c>
      <c r="I159" s="222"/>
      <c r="J159" s="218"/>
      <c r="K159" s="218"/>
      <c r="L159" s="223"/>
      <c r="M159" s="224"/>
      <c r="N159" s="225"/>
      <c r="O159" s="225"/>
      <c r="P159" s="225"/>
      <c r="Q159" s="225"/>
      <c r="R159" s="225"/>
      <c r="S159" s="225"/>
      <c r="T159" s="226"/>
      <c r="AT159" s="227" t="s">
        <v>124</v>
      </c>
      <c r="AU159" s="227" t="s">
        <v>81</v>
      </c>
      <c r="AV159" s="11" t="s">
        <v>83</v>
      </c>
      <c r="AW159" s="11" t="s">
        <v>35</v>
      </c>
      <c r="AX159" s="11" t="s">
        <v>73</v>
      </c>
      <c r="AY159" s="227" t="s">
        <v>118</v>
      </c>
    </row>
    <row r="160" s="12" customFormat="1">
      <c r="B160" s="228"/>
      <c r="C160" s="229"/>
      <c r="D160" s="208" t="s">
        <v>124</v>
      </c>
      <c r="E160" s="230" t="s">
        <v>19</v>
      </c>
      <c r="F160" s="231" t="s">
        <v>132</v>
      </c>
      <c r="G160" s="229"/>
      <c r="H160" s="232">
        <v>5</v>
      </c>
      <c r="I160" s="233"/>
      <c r="J160" s="229"/>
      <c r="K160" s="229"/>
      <c r="L160" s="234"/>
      <c r="M160" s="235"/>
      <c r="N160" s="236"/>
      <c r="O160" s="236"/>
      <c r="P160" s="236"/>
      <c r="Q160" s="236"/>
      <c r="R160" s="236"/>
      <c r="S160" s="236"/>
      <c r="T160" s="237"/>
      <c r="AT160" s="238" t="s">
        <v>124</v>
      </c>
      <c r="AU160" s="238" t="s">
        <v>81</v>
      </c>
      <c r="AV160" s="12" t="s">
        <v>123</v>
      </c>
      <c r="AW160" s="12" t="s">
        <v>35</v>
      </c>
      <c r="AX160" s="12" t="s">
        <v>81</v>
      </c>
      <c r="AY160" s="238" t="s">
        <v>118</v>
      </c>
    </row>
    <row r="161" s="1" customFormat="1" ht="16.5" customHeight="1">
      <c r="B161" s="36"/>
      <c r="C161" s="194" t="s">
        <v>571</v>
      </c>
      <c r="D161" s="194" t="s">
        <v>119</v>
      </c>
      <c r="E161" s="195" t="s">
        <v>572</v>
      </c>
      <c r="F161" s="196" t="s">
        <v>573</v>
      </c>
      <c r="G161" s="197" t="s">
        <v>564</v>
      </c>
      <c r="H161" s="198">
        <v>5</v>
      </c>
      <c r="I161" s="199"/>
      <c r="J161" s="200">
        <f>ROUND(I161*H161,2)</f>
        <v>0</v>
      </c>
      <c r="K161" s="196" t="s">
        <v>19</v>
      </c>
      <c r="L161" s="41"/>
      <c r="M161" s="201" t="s">
        <v>19</v>
      </c>
      <c r="N161" s="202" t="s">
        <v>44</v>
      </c>
      <c r="O161" s="77"/>
      <c r="P161" s="203">
        <f>O161*H161</f>
        <v>0</v>
      </c>
      <c r="Q161" s="203">
        <v>0</v>
      </c>
      <c r="R161" s="203">
        <f>Q161*H161</f>
        <v>0</v>
      </c>
      <c r="S161" s="203">
        <v>0</v>
      </c>
      <c r="T161" s="204">
        <f>S161*H161</f>
        <v>0</v>
      </c>
      <c r="AR161" s="15" t="s">
        <v>165</v>
      </c>
      <c r="AT161" s="15" t="s">
        <v>119</v>
      </c>
      <c r="AU161" s="15" t="s">
        <v>81</v>
      </c>
      <c r="AY161" s="15" t="s">
        <v>118</v>
      </c>
      <c r="BE161" s="205">
        <f>IF(N161="základní",J161,0)</f>
        <v>0</v>
      </c>
      <c r="BF161" s="205">
        <f>IF(N161="snížená",J161,0)</f>
        <v>0</v>
      </c>
      <c r="BG161" s="205">
        <f>IF(N161="zákl. přenesená",J161,0)</f>
        <v>0</v>
      </c>
      <c r="BH161" s="205">
        <f>IF(N161="sníž. přenesená",J161,0)</f>
        <v>0</v>
      </c>
      <c r="BI161" s="205">
        <f>IF(N161="nulová",J161,0)</f>
        <v>0</v>
      </c>
      <c r="BJ161" s="15" t="s">
        <v>81</v>
      </c>
      <c r="BK161" s="205">
        <f>ROUND(I161*H161,2)</f>
        <v>0</v>
      </c>
      <c r="BL161" s="15" t="s">
        <v>165</v>
      </c>
      <c r="BM161" s="15" t="s">
        <v>280</v>
      </c>
    </row>
    <row r="162" s="11" customFormat="1">
      <c r="B162" s="217"/>
      <c r="C162" s="218"/>
      <c r="D162" s="208" t="s">
        <v>124</v>
      </c>
      <c r="E162" s="219" t="s">
        <v>19</v>
      </c>
      <c r="F162" s="220" t="s">
        <v>136</v>
      </c>
      <c r="G162" s="218"/>
      <c r="H162" s="221">
        <v>5</v>
      </c>
      <c r="I162" s="222"/>
      <c r="J162" s="218"/>
      <c r="K162" s="218"/>
      <c r="L162" s="223"/>
      <c r="M162" s="224"/>
      <c r="N162" s="225"/>
      <c r="O162" s="225"/>
      <c r="P162" s="225"/>
      <c r="Q162" s="225"/>
      <c r="R162" s="225"/>
      <c r="S162" s="225"/>
      <c r="T162" s="226"/>
      <c r="AT162" s="227" t="s">
        <v>124</v>
      </c>
      <c r="AU162" s="227" t="s">
        <v>81</v>
      </c>
      <c r="AV162" s="11" t="s">
        <v>83</v>
      </c>
      <c r="AW162" s="11" t="s">
        <v>35</v>
      </c>
      <c r="AX162" s="11" t="s">
        <v>73</v>
      </c>
      <c r="AY162" s="227" t="s">
        <v>118</v>
      </c>
    </row>
    <row r="163" s="10" customFormat="1">
      <c r="B163" s="206"/>
      <c r="C163" s="207"/>
      <c r="D163" s="208" t="s">
        <v>124</v>
      </c>
      <c r="E163" s="209" t="s">
        <v>19</v>
      </c>
      <c r="F163" s="210" t="s">
        <v>574</v>
      </c>
      <c r="G163" s="207"/>
      <c r="H163" s="209" t="s">
        <v>19</v>
      </c>
      <c r="I163" s="211"/>
      <c r="J163" s="207"/>
      <c r="K163" s="207"/>
      <c r="L163" s="212"/>
      <c r="M163" s="213"/>
      <c r="N163" s="214"/>
      <c r="O163" s="214"/>
      <c r="P163" s="214"/>
      <c r="Q163" s="214"/>
      <c r="R163" s="214"/>
      <c r="S163" s="214"/>
      <c r="T163" s="215"/>
      <c r="AT163" s="216" t="s">
        <v>124</v>
      </c>
      <c r="AU163" s="216" t="s">
        <v>81</v>
      </c>
      <c r="AV163" s="10" t="s">
        <v>81</v>
      </c>
      <c r="AW163" s="10" t="s">
        <v>35</v>
      </c>
      <c r="AX163" s="10" t="s">
        <v>73</v>
      </c>
      <c r="AY163" s="216" t="s">
        <v>118</v>
      </c>
    </row>
    <row r="164" s="12" customFormat="1">
      <c r="B164" s="228"/>
      <c r="C164" s="229"/>
      <c r="D164" s="208" t="s">
        <v>124</v>
      </c>
      <c r="E164" s="230" t="s">
        <v>19</v>
      </c>
      <c r="F164" s="231" t="s">
        <v>132</v>
      </c>
      <c r="G164" s="229"/>
      <c r="H164" s="232">
        <v>5</v>
      </c>
      <c r="I164" s="233"/>
      <c r="J164" s="229"/>
      <c r="K164" s="229"/>
      <c r="L164" s="234"/>
      <c r="M164" s="235"/>
      <c r="N164" s="236"/>
      <c r="O164" s="236"/>
      <c r="P164" s="236"/>
      <c r="Q164" s="236"/>
      <c r="R164" s="236"/>
      <c r="S164" s="236"/>
      <c r="T164" s="237"/>
      <c r="AT164" s="238" t="s">
        <v>124</v>
      </c>
      <c r="AU164" s="238" t="s">
        <v>81</v>
      </c>
      <c r="AV164" s="12" t="s">
        <v>123</v>
      </c>
      <c r="AW164" s="12" t="s">
        <v>35</v>
      </c>
      <c r="AX164" s="12" t="s">
        <v>81</v>
      </c>
      <c r="AY164" s="238" t="s">
        <v>118</v>
      </c>
    </row>
    <row r="165" s="1" customFormat="1" ht="16.5" customHeight="1">
      <c r="B165" s="36"/>
      <c r="C165" s="194" t="s">
        <v>391</v>
      </c>
      <c r="D165" s="194" t="s">
        <v>119</v>
      </c>
      <c r="E165" s="195" t="s">
        <v>575</v>
      </c>
      <c r="F165" s="196" t="s">
        <v>576</v>
      </c>
      <c r="G165" s="197" t="s">
        <v>564</v>
      </c>
      <c r="H165" s="198">
        <v>1</v>
      </c>
      <c r="I165" s="199"/>
      <c r="J165" s="200">
        <f>ROUND(I165*H165,2)</f>
        <v>0</v>
      </c>
      <c r="K165" s="196" t="s">
        <v>19</v>
      </c>
      <c r="L165" s="41"/>
      <c r="M165" s="201" t="s">
        <v>19</v>
      </c>
      <c r="N165" s="202" t="s">
        <v>44</v>
      </c>
      <c r="O165" s="77"/>
      <c r="P165" s="203">
        <f>O165*H165</f>
        <v>0</v>
      </c>
      <c r="Q165" s="203">
        <v>0</v>
      </c>
      <c r="R165" s="203">
        <f>Q165*H165</f>
        <v>0</v>
      </c>
      <c r="S165" s="203">
        <v>0</v>
      </c>
      <c r="T165" s="204">
        <f>S165*H165</f>
        <v>0</v>
      </c>
      <c r="AR165" s="15" t="s">
        <v>165</v>
      </c>
      <c r="AT165" s="15" t="s">
        <v>119</v>
      </c>
      <c r="AU165" s="15" t="s">
        <v>81</v>
      </c>
      <c r="AY165" s="15" t="s">
        <v>118</v>
      </c>
      <c r="BE165" s="205">
        <f>IF(N165="základní",J165,0)</f>
        <v>0</v>
      </c>
      <c r="BF165" s="205">
        <f>IF(N165="snížená",J165,0)</f>
        <v>0</v>
      </c>
      <c r="BG165" s="205">
        <f>IF(N165="zákl. přenesená",J165,0)</f>
        <v>0</v>
      </c>
      <c r="BH165" s="205">
        <f>IF(N165="sníž. přenesená",J165,0)</f>
        <v>0</v>
      </c>
      <c r="BI165" s="205">
        <f>IF(N165="nulová",J165,0)</f>
        <v>0</v>
      </c>
      <c r="BJ165" s="15" t="s">
        <v>81</v>
      </c>
      <c r="BK165" s="205">
        <f>ROUND(I165*H165,2)</f>
        <v>0</v>
      </c>
      <c r="BL165" s="15" t="s">
        <v>165</v>
      </c>
      <c r="BM165" s="15" t="s">
        <v>283</v>
      </c>
    </row>
    <row r="166" s="1" customFormat="1" ht="16.5" customHeight="1">
      <c r="B166" s="36"/>
      <c r="C166" s="194" t="s">
        <v>577</v>
      </c>
      <c r="D166" s="194" t="s">
        <v>119</v>
      </c>
      <c r="E166" s="195" t="s">
        <v>578</v>
      </c>
      <c r="F166" s="196" t="s">
        <v>579</v>
      </c>
      <c r="G166" s="197" t="s">
        <v>564</v>
      </c>
      <c r="H166" s="198">
        <v>1</v>
      </c>
      <c r="I166" s="199"/>
      <c r="J166" s="200">
        <f>ROUND(I166*H166,2)</f>
        <v>0</v>
      </c>
      <c r="K166" s="196" t="s">
        <v>19</v>
      </c>
      <c r="L166" s="41"/>
      <c r="M166" s="201" t="s">
        <v>19</v>
      </c>
      <c r="N166" s="202" t="s">
        <v>44</v>
      </c>
      <c r="O166" s="77"/>
      <c r="P166" s="203">
        <f>O166*H166</f>
        <v>0</v>
      </c>
      <c r="Q166" s="203">
        <v>0</v>
      </c>
      <c r="R166" s="203">
        <f>Q166*H166</f>
        <v>0</v>
      </c>
      <c r="S166" s="203">
        <v>0</v>
      </c>
      <c r="T166" s="204">
        <f>S166*H166</f>
        <v>0</v>
      </c>
      <c r="AR166" s="15" t="s">
        <v>165</v>
      </c>
      <c r="AT166" s="15" t="s">
        <v>119</v>
      </c>
      <c r="AU166" s="15" t="s">
        <v>81</v>
      </c>
      <c r="AY166" s="15" t="s">
        <v>118</v>
      </c>
      <c r="BE166" s="205">
        <f>IF(N166="základní",J166,0)</f>
        <v>0</v>
      </c>
      <c r="BF166" s="205">
        <f>IF(N166="snížená",J166,0)</f>
        <v>0</v>
      </c>
      <c r="BG166" s="205">
        <f>IF(N166="zákl. přenesená",J166,0)</f>
        <v>0</v>
      </c>
      <c r="BH166" s="205">
        <f>IF(N166="sníž. přenesená",J166,0)</f>
        <v>0</v>
      </c>
      <c r="BI166" s="205">
        <f>IF(N166="nulová",J166,0)</f>
        <v>0</v>
      </c>
      <c r="BJ166" s="15" t="s">
        <v>81</v>
      </c>
      <c r="BK166" s="205">
        <f>ROUND(I166*H166,2)</f>
        <v>0</v>
      </c>
      <c r="BL166" s="15" t="s">
        <v>165</v>
      </c>
      <c r="BM166" s="15" t="s">
        <v>287</v>
      </c>
    </row>
    <row r="167" s="1" customFormat="1" ht="16.5" customHeight="1">
      <c r="B167" s="36"/>
      <c r="C167" s="194" t="s">
        <v>395</v>
      </c>
      <c r="D167" s="194" t="s">
        <v>119</v>
      </c>
      <c r="E167" s="195" t="s">
        <v>580</v>
      </c>
      <c r="F167" s="196" t="s">
        <v>581</v>
      </c>
      <c r="G167" s="197" t="s">
        <v>135</v>
      </c>
      <c r="H167" s="198">
        <v>8</v>
      </c>
      <c r="I167" s="199"/>
      <c r="J167" s="200">
        <f>ROUND(I167*H167,2)</f>
        <v>0</v>
      </c>
      <c r="K167" s="196" t="s">
        <v>19</v>
      </c>
      <c r="L167" s="41"/>
      <c r="M167" s="201" t="s">
        <v>19</v>
      </c>
      <c r="N167" s="202" t="s">
        <v>44</v>
      </c>
      <c r="O167" s="77"/>
      <c r="P167" s="203">
        <f>O167*H167</f>
        <v>0</v>
      </c>
      <c r="Q167" s="203">
        <v>0</v>
      </c>
      <c r="R167" s="203">
        <f>Q167*H167</f>
        <v>0</v>
      </c>
      <c r="S167" s="203">
        <v>0</v>
      </c>
      <c r="T167" s="204">
        <f>S167*H167</f>
        <v>0</v>
      </c>
      <c r="AR167" s="15" t="s">
        <v>165</v>
      </c>
      <c r="AT167" s="15" t="s">
        <v>119</v>
      </c>
      <c r="AU167" s="15" t="s">
        <v>81</v>
      </c>
      <c r="AY167" s="15" t="s">
        <v>118</v>
      </c>
      <c r="BE167" s="205">
        <f>IF(N167="základní",J167,0)</f>
        <v>0</v>
      </c>
      <c r="BF167" s="205">
        <f>IF(N167="snížená",J167,0)</f>
        <v>0</v>
      </c>
      <c r="BG167" s="205">
        <f>IF(N167="zákl. přenesená",J167,0)</f>
        <v>0</v>
      </c>
      <c r="BH167" s="205">
        <f>IF(N167="sníž. přenesená",J167,0)</f>
        <v>0</v>
      </c>
      <c r="BI167" s="205">
        <f>IF(N167="nulová",J167,0)</f>
        <v>0</v>
      </c>
      <c r="BJ167" s="15" t="s">
        <v>81</v>
      </c>
      <c r="BK167" s="205">
        <f>ROUND(I167*H167,2)</f>
        <v>0</v>
      </c>
      <c r="BL167" s="15" t="s">
        <v>165</v>
      </c>
      <c r="BM167" s="15" t="s">
        <v>293</v>
      </c>
    </row>
    <row r="168" s="1" customFormat="1" ht="16.5" customHeight="1">
      <c r="B168" s="36"/>
      <c r="C168" s="194" t="s">
        <v>582</v>
      </c>
      <c r="D168" s="194" t="s">
        <v>119</v>
      </c>
      <c r="E168" s="195" t="s">
        <v>583</v>
      </c>
      <c r="F168" s="196" t="s">
        <v>584</v>
      </c>
      <c r="G168" s="197" t="s">
        <v>135</v>
      </c>
      <c r="H168" s="198">
        <v>4</v>
      </c>
      <c r="I168" s="199"/>
      <c r="J168" s="200">
        <f>ROUND(I168*H168,2)</f>
        <v>0</v>
      </c>
      <c r="K168" s="196" t="s">
        <v>19</v>
      </c>
      <c r="L168" s="41"/>
      <c r="M168" s="201" t="s">
        <v>19</v>
      </c>
      <c r="N168" s="202" t="s">
        <v>44</v>
      </c>
      <c r="O168" s="77"/>
      <c r="P168" s="203">
        <f>O168*H168</f>
        <v>0</v>
      </c>
      <c r="Q168" s="203">
        <v>0</v>
      </c>
      <c r="R168" s="203">
        <f>Q168*H168</f>
        <v>0</v>
      </c>
      <c r="S168" s="203">
        <v>0</v>
      </c>
      <c r="T168" s="204">
        <f>S168*H168</f>
        <v>0</v>
      </c>
      <c r="AR168" s="15" t="s">
        <v>165</v>
      </c>
      <c r="AT168" s="15" t="s">
        <v>119</v>
      </c>
      <c r="AU168" s="15" t="s">
        <v>81</v>
      </c>
      <c r="AY168" s="15" t="s">
        <v>118</v>
      </c>
      <c r="BE168" s="205">
        <f>IF(N168="základní",J168,0)</f>
        <v>0</v>
      </c>
      <c r="BF168" s="205">
        <f>IF(N168="snížená",J168,0)</f>
        <v>0</v>
      </c>
      <c r="BG168" s="205">
        <f>IF(N168="zákl. přenesená",J168,0)</f>
        <v>0</v>
      </c>
      <c r="BH168" s="205">
        <f>IF(N168="sníž. přenesená",J168,0)</f>
        <v>0</v>
      </c>
      <c r="BI168" s="205">
        <f>IF(N168="nulová",J168,0)</f>
        <v>0</v>
      </c>
      <c r="BJ168" s="15" t="s">
        <v>81</v>
      </c>
      <c r="BK168" s="205">
        <f>ROUND(I168*H168,2)</f>
        <v>0</v>
      </c>
      <c r="BL168" s="15" t="s">
        <v>165</v>
      </c>
      <c r="BM168" s="15" t="s">
        <v>297</v>
      </c>
    </row>
    <row r="169" s="1" customFormat="1" ht="16.5" customHeight="1">
      <c r="B169" s="36"/>
      <c r="C169" s="194" t="s">
        <v>401</v>
      </c>
      <c r="D169" s="194" t="s">
        <v>119</v>
      </c>
      <c r="E169" s="195" t="s">
        <v>585</v>
      </c>
      <c r="F169" s="196" t="s">
        <v>586</v>
      </c>
      <c r="G169" s="197" t="s">
        <v>564</v>
      </c>
      <c r="H169" s="198">
        <v>4</v>
      </c>
      <c r="I169" s="199"/>
      <c r="J169" s="200">
        <f>ROUND(I169*H169,2)</f>
        <v>0</v>
      </c>
      <c r="K169" s="196" t="s">
        <v>19</v>
      </c>
      <c r="L169" s="41"/>
      <c r="M169" s="201" t="s">
        <v>19</v>
      </c>
      <c r="N169" s="202" t="s">
        <v>44</v>
      </c>
      <c r="O169" s="77"/>
      <c r="P169" s="203">
        <f>O169*H169</f>
        <v>0</v>
      </c>
      <c r="Q169" s="203">
        <v>0</v>
      </c>
      <c r="R169" s="203">
        <f>Q169*H169</f>
        <v>0</v>
      </c>
      <c r="S169" s="203">
        <v>0</v>
      </c>
      <c r="T169" s="204">
        <f>S169*H169</f>
        <v>0</v>
      </c>
      <c r="AR169" s="15" t="s">
        <v>165</v>
      </c>
      <c r="AT169" s="15" t="s">
        <v>119</v>
      </c>
      <c r="AU169" s="15" t="s">
        <v>81</v>
      </c>
      <c r="AY169" s="15" t="s">
        <v>118</v>
      </c>
      <c r="BE169" s="205">
        <f>IF(N169="základní",J169,0)</f>
        <v>0</v>
      </c>
      <c r="BF169" s="205">
        <f>IF(N169="snížená",J169,0)</f>
        <v>0</v>
      </c>
      <c r="BG169" s="205">
        <f>IF(N169="zákl. přenesená",J169,0)</f>
        <v>0</v>
      </c>
      <c r="BH169" s="205">
        <f>IF(N169="sníž. přenesená",J169,0)</f>
        <v>0</v>
      </c>
      <c r="BI169" s="205">
        <f>IF(N169="nulová",J169,0)</f>
        <v>0</v>
      </c>
      <c r="BJ169" s="15" t="s">
        <v>81</v>
      </c>
      <c r="BK169" s="205">
        <f>ROUND(I169*H169,2)</f>
        <v>0</v>
      </c>
      <c r="BL169" s="15" t="s">
        <v>165</v>
      </c>
      <c r="BM169" s="15" t="s">
        <v>302</v>
      </c>
    </row>
    <row r="170" s="10" customFormat="1">
      <c r="B170" s="206"/>
      <c r="C170" s="207"/>
      <c r="D170" s="208" t="s">
        <v>124</v>
      </c>
      <c r="E170" s="209" t="s">
        <v>19</v>
      </c>
      <c r="F170" s="210" t="s">
        <v>587</v>
      </c>
      <c r="G170" s="207"/>
      <c r="H170" s="209" t="s">
        <v>19</v>
      </c>
      <c r="I170" s="211"/>
      <c r="J170" s="207"/>
      <c r="K170" s="207"/>
      <c r="L170" s="212"/>
      <c r="M170" s="213"/>
      <c r="N170" s="214"/>
      <c r="O170" s="214"/>
      <c r="P170" s="214"/>
      <c r="Q170" s="214"/>
      <c r="R170" s="214"/>
      <c r="S170" s="214"/>
      <c r="T170" s="215"/>
      <c r="AT170" s="216" t="s">
        <v>124</v>
      </c>
      <c r="AU170" s="216" t="s">
        <v>81</v>
      </c>
      <c r="AV170" s="10" t="s">
        <v>81</v>
      </c>
      <c r="AW170" s="10" t="s">
        <v>35</v>
      </c>
      <c r="AX170" s="10" t="s">
        <v>73</v>
      </c>
      <c r="AY170" s="216" t="s">
        <v>118</v>
      </c>
    </row>
    <row r="171" s="10" customFormat="1">
      <c r="B171" s="206"/>
      <c r="C171" s="207"/>
      <c r="D171" s="208" t="s">
        <v>124</v>
      </c>
      <c r="E171" s="209" t="s">
        <v>19</v>
      </c>
      <c r="F171" s="210" t="s">
        <v>588</v>
      </c>
      <c r="G171" s="207"/>
      <c r="H171" s="209" t="s">
        <v>19</v>
      </c>
      <c r="I171" s="211"/>
      <c r="J171" s="207"/>
      <c r="K171" s="207"/>
      <c r="L171" s="212"/>
      <c r="M171" s="213"/>
      <c r="N171" s="214"/>
      <c r="O171" s="214"/>
      <c r="P171" s="214"/>
      <c r="Q171" s="214"/>
      <c r="R171" s="214"/>
      <c r="S171" s="214"/>
      <c r="T171" s="215"/>
      <c r="AT171" s="216" t="s">
        <v>124</v>
      </c>
      <c r="AU171" s="216" t="s">
        <v>81</v>
      </c>
      <c r="AV171" s="10" t="s">
        <v>81</v>
      </c>
      <c r="AW171" s="10" t="s">
        <v>35</v>
      </c>
      <c r="AX171" s="10" t="s">
        <v>73</v>
      </c>
      <c r="AY171" s="216" t="s">
        <v>118</v>
      </c>
    </row>
    <row r="172" s="10" customFormat="1">
      <c r="B172" s="206"/>
      <c r="C172" s="207"/>
      <c r="D172" s="208" t="s">
        <v>124</v>
      </c>
      <c r="E172" s="209" t="s">
        <v>19</v>
      </c>
      <c r="F172" s="210" t="s">
        <v>589</v>
      </c>
      <c r="G172" s="207"/>
      <c r="H172" s="209" t="s">
        <v>19</v>
      </c>
      <c r="I172" s="211"/>
      <c r="J172" s="207"/>
      <c r="K172" s="207"/>
      <c r="L172" s="212"/>
      <c r="M172" s="213"/>
      <c r="N172" s="214"/>
      <c r="O172" s="214"/>
      <c r="P172" s="214"/>
      <c r="Q172" s="214"/>
      <c r="R172" s="214"/>
      <c r="S172" s="214"/>
      <c r="T172" s="215"/>
      <c r="AT172" s="216" t="s">
        <v>124</v>
      </c>
      <c r="AU172" s="216" t="s">
        <v>81</v>
      </c>
      <c r="AV172" s="10" t="s">
        <v>81</v>
      </c>
      <c r="AW172" s="10" t="s">
        <v>35</v>
      </c>
      <c r="AX172" s="10" t="s">
        <v>73</v>
      </c>
      <c r="AY172" s="216" t="s">
        <v>118</v>
      </c>
    </row>
    <row r="173" s="10" customFormat="1">
      <c r="B173" s="206"/>
      <c r="C173" s="207"/>
      <c r="D173" s="208" t="s">
        <v>124</v>
      </c>
      <c r="E173" s="209" t="s">
        <v>19</v>
      </c>
      <c r="F173" s="210" t="s">
        <v>590</v>
      </c>
      <c r="G173" s="207"/>
      <c r="H173" s="209" t="s">
        <v>19</v>
      </c>
      <c r="I173" s="211"/>
      <c r="J173" s="207"/>
      <c r="K173" s="207"/>
      <c r="L173" s="212"/>
      <c r="M173" s="213"/>
      <c r="N173" s="214"/>
      <c r="O173" s="214"/>
      <c r="P173" s="214"/>
      <c r="Q173" s="214"/>
      <c r="R173" s="214"/>
      <c r="S173" s="214"/>
      <c r="T173" s="215"/>
      <c r="AT173" s="216" t="s">
        <v>124</v>
      </c>
      <c r="AU173" s="216" t="s">
        <v>81</v>
      </c>
      <c r="AV173" s="10" t="s">
        <v>81</v>
      </c>
      <c r="AW173" s="10" t="s">
        <v>35</v>
      </c>
      <c r="AX173" s="10" t="s">
        <v>73</v>
      </c>
      <c r="AY173" s="216" t="s">
        <v>118</v>
      </c>
    </row>
    <row r="174" s="10" customFormat="1">
      <c r="B174" s="206"/>
      <c r="C174" s="207"/>
      <c r="D174" s="208" t="s">
        <v>124</v>
      </c>
      <c r="E174" s="209" t="s">
        <v>19</v>
      </c>
      <c r="F174" s="210" t="s">
        <v>591</v>
      </c>
      <c r="G174" s="207"/>
      <c r="H174" s="209" t="s">
        <v>19</v>
      </c>
      <c r="I174" s="211"/>
      <c r="J174" s="207"/>
      <c r="K174" s="207"/>
      <c r="L174" s="212"/>
      <c r="M174" s="213"/>
      <c r="N174" s="214"/>
      <c r="O174" s="214"/>
      <c r="P174" s="214"/>
      <c r="Q174" s="214"/>
      <c r="R174" s="214"/>
      <c r="S174" s="214"/>
      <c r="T174" s="215"/>
      <c r="AT174" s="216" t="s">
        <v>124</v>
      </c>
      <c r="AU174" s="216" t="s">
        <v>81</v>
      </c>
      <c r="AV174" s="10" t="s">
        <v>81</v>
      </c>
      <c r="AW174" s="10" t="s">
        <v>35</v>
      </c>
      <c r="AX174" s="10" t="s">
        <v>73</v>
      </c>
      <c r="AY174" s="216" t="s">
        <v>118</v>
      </c>
    </row>
    <row r="175" s="10" customFormat="1">
      <c r="B175" s="206"/>
      <c r="C175" s="207"/>
      <c r="D175" s="208" t="s">
        <v>124</v>
      </c>
      <c r="E175" s="209" t="s">
        <v>19</v>
      </c>
      <c r="F175" s="210" t="s">
        <v>592</v>
      </c>
      <c r="G175" s="207"/>
      <c r="H175" s="209" t="s">
        <v>19</v>
      </c>
      <c r="I175" s="211"/>
      <c r="J175" s="207"/>
      <c r="K175" s="207"/>
      <c r="L175" s="212"/>
      <c r="M175" s="213"/>
      <c r="N175" s="214"/>
      <c r="O175" s="214"/>
      <c r="P175" s="214"/>
      <c r="Q175" s="214"/>
      <c r="R175" s="214"/>
      <c r="S175" s="214"/>
      <c r="T175" s="215"/>
      <c r="AT175" s="216" t="s">
        <v>124</v>
      </c>
      <c r="AU175" s="216" t="s">
        <v>81</v>
      </c>
      <c r="AV175" s="10" t="s">
        <v>81</v>
      </c>
      <c r="AW175" s="10" t="s">
        <v>35</v>
      </c>
      <c r="AX175" s="10" t="s">
        <v>73</v>
      </c>
      <c r="AY175" s="216" t="s">
        <v>118</v>
      </c>
    </row>
    <row r="176" s="10" customFormat="1">
      <c r="B176" s="206"/>
      <c r="C176" s="207"/>
      <c r="D176" s="208" t="s">
        <v>124</v>
      </c>
      <c r="E176" s="209" t="s">
        <v>19</v>
      </c>
      <c r="F176" s="210" t="s">
        <v>593</v>
      </c>
      <c r="G176" s="207"/>
      <c r="H176" s="209" t="s">
        <v>19</v>
      </c>
      <c r="I176" s="211"/>
      <c r="J176" s="207"/>
      <c r="K176" s="207"/>
      <c r="L176" s="212"/>
      <c r="M176" s="213"/>
      <c r="N176" s="214"/>
      <c r="O176" s="214"/>
      <c r="P176" s="214"/>
      <c r="Q176" s="214"/>
      <c r="R176" s="214"/>
      <c r="S176" s="214"/>
      <c r="T176" s="215"/>
      <c r="AT176" s="216" t="s">
        <v>124</v>
      </c>
      <c r="AU176" s="216" t="s">
        <v>81</v>
      </c>
      <c r="AV176" s="10" t="s">
        <v>81</v>
      </c>
      <c r="AW176" s="10" t="s">
        <v>35</v>
      </c>
      <c r="AX176" s="10" t="s">
        <v>73</v>
      </c>
      <c r="AY176" s="216" t="s">
        <v>118</v>
      </c>
    </row>
    <row r="177" s="10" customFormat="1">
      <c r="B177" s="206"/>
      <c r="C177" s="207"/>
      <c r="D177" s="208" t="s">
        <v>124</v>
      </c>
      <c r="E177" s="209" t="s">
        <v>19</v>
      </c>
      <c r="F177" s="210" t="s">
        <v>594</v>
      </c>
      <c r="G177" s="207"/>
      <c r="H177" s="209" t="s">
        <v>19</v>
      </c>
      <c r="I177" s="211"/>
      <c r="J177" s="207"/>
      <c r="K177" s="207"/>
      <c r="L177" s="212"/>
      <c r="M177" s="213"/>
      <c r="N177" s="214"/>
      <c r="O177" s="214"/>
      <c r="P177" s="214"/>
      <c r="Q177" s="214"/>
      <c r="R177" s="214"/>
      <c r="S177" s="214"/>
      <c r="T177" s="215"/>
      <c r="AT177" s="216" t="s">
        <v>124</v>
      </c>
      <c r="AU177" s="216" t="s">
        <v>81</v>
      </c>
      <c r="AV177" s="10" t="s">
        <v>81</v>
      </c>
      <c r="AW177" s="10" t="s">
        <v>35</v>
      </c>
      <c r="AX177" s="10" t="s">
        <v>73</v>
      </c>
      <c r="AY177" s="216" t="s">
        <v>118</v>
      </c>
    </row>
    <row r="178" s="10" customFormat="1">
      <c r="B178" s="206"/>
      <c r="C178" s="207"/>
      <c r="D178" s="208" t="s">
        <v>124</v>
      </c>
      <c r="E178" s="209" t="s">
        <v>19</v>
      </c>
      <c r="F178" s="210" t="s">
        <v>595</v>
      </c>
      <c r="G178" s="207"/>
      <c r="H178" s="209" t="s">
        <v>19</v>
      </c>
      <c r="I178" s="211"/>
      <c r="J178" s="207"/>
      <c r="K178" s="207"/>
      <c r="L178" s="212"/>
      <c r="M178" s="213"/>
      <c r="N178" s="214"/>
      <c r="O178" s="214"/>
      <c r="P178" s="214"/>
      <c r="Q178" s="214"/>
      <c r="R178" s="214"/>
      <c r="S178" s="214"/>
      <c r="T178" s="215"/>
      <c r="AT178" s="216" t="s">
        <v>124</v>
      </c>
      <c r="AU178" s="216" t="s">
        <v>81</v>
      </c>
      <c r="AV178" s="10" t="s">
        <v>81</v>
      </c>
      <c r="AW178" s="10" t="s">
        <v>35</v>
      </c>
      <c r="AX178" s="10" t="s">
        <v>73</v>
      </c>
      <c r="AY178" s="216" t="s">
        <v>118</v>
      </c>
    </row>
    <row r="179" s="10" customFormat="1">
      <c r="B179" s="206"/>
      <c r="C179" s="207"/>
      <c r="D179" s="208" t="s">
        <v>124</v>
      </c>
      <c r="E179" s="209" t="s">
        <v>19</v>
      </c>
      <c r="F179" s="210" t="s">
        <v>596</v>
      </c>
      <c r="G179" s="207"/>
      <c r="H179" s="209" t="s">
        <v>19</v>
      </c>
      <c r="I179" s="211"/>
      <c r="J179" s="207"/>
      <c r="K179" s="207"/>
      <c r="L179" s="212"/>
      <c r="M179" s="213"/>
      <c r="N179" s="214"/>
      <c r="O179" s="214"/>
      <c r="P179" s="214"/>
      <c r="Q179" s="214"/>
      <c r="R179" s="214"/>
      <c r="S179" s="214"/>
      <c r="T179" s="215"/>
      <c r="AT179" s="216" t="s">
        <v>124</v>
      </c>
      <c r="AU179" s="216" t="s">
        <v>81</v>
      </c>
      <c r="AV179" s="10" t="s">
        <v>81</v>
      </c>
      <c r="AW179" s="10" t="s">
        <v>35</v>
      </c>
      <c r="AX179" s="10" t="s">
        <v>73</v>
      </c>
      <c r="AY179" s="216" t="s">
        <v>118</v>
      </c>
    </row>
    <row r="180" s="10" customFormat="1">
      <c r="B180" s="206"/>
      <c r="C180" s="207"/>
      <c r="D180" s="208" t="s">
        <v>124</v>
      </c>
      <c r="E180" s="209" t="s">
        <v>19</v>
      </c>
      <c r="F180" s="210" t="s">
        <v>597</v>
      </c>
      <c r="G180" s="207"/>
      <c r="H180" s="209" t="s">
        <v>19</v>
      </c>
      <c r="I180" s="211"/>
      <c r="J180" s="207"/>
      <c r="K180" s="207"/>
      <c r="L180" s="212"/>
      <c r="M180" s="213"/>
      <c r="N180" s="214"/>
      <c r="O180" s="214"/>
      <c r="P180" s="214"/>
      <c r="Q180" s="214"/>
      <c r="R180" s="214"/>
      <c r="S180" s="214"/>
      <c r="T180" s="215"/>
      <c r="AT180" s="216" t="s">
        <v>124</v>
      </c>
      <c r="AU180" s="216" t="s">
        <v>81</v>
      </c>
      <c r="AV180" s="10" t="s">
        <v>81</v>
      </c>
      <c r="AW180" s="10" t="s">
        <v>35</v>
      </c>
      <c r="AX180" s="10" t="s">
        <v>73</v>
      </c>
      <c r="AY180" s="216" t="s">
        <v>118</v>
      </c>
    </row>
    <row r="181" s="10" customFormat="1">
      <c r="B181" s="206"/>
      <c r="C181" s="207"/>
      <c r="D181" s="208" t="s">
        <v>124</v>
      </c>
      <c r="E181" s="209" t="s">
        <v>19</v>
      </c>
      <c r="F181" s="210" t="s">
        <v>598</v>
      </c>
      <c r="G181" s="207"/>
      <c r="H181" s="209" t="s">
        <v>19</v>
      </c>
      <c r="I181" s="211"/>
      <c r="J181" s="207"/>
      <c r="K181" s="207"/>
      <c r="L181" s="212"/>
      <c r="M181" s="213"/>
      <c r="N181" s="214"/>
      <c r="O181" s="214"/>
      <c r="P181" s="214"/>
      <c r="Q181" s="214"/>
      <c r="R181" s="214"/>
      <c r="S181" s="214"/>
      <c r="T181" s="215"/>
      <c r="AT181" s="216" t="s">
        <v>124</v>
      </c>
      <c r="AU181" s="216" t="s">
        <v>81</v>
      </c>
      <c r="AV181" s="10" t="s">
        <v>81</v>
      </c>
      <c r="AW181" s="10" t="s">
        <v>35</v>
      </c>
      <c r="AX181" s="10" t="s">
        <v>73</v>
      </c>
      <c r="AY181" s="216" t="s">
        <v>118</v>
      </c>
    </row>
    <row r="182" s="10" customFormat="1">
      <c r="B182" s="206"/>
      <c r="C182" s="207"/>
      <c r="D182" s="208" t="s">
        <v>124</v>
      </c>
      <c r="E182" s="209" t="s">
        <v>19</v>
      </c>
      <c r="F182" s="210" t="s">
        <v>599</v>
      </c>
      <c r="G182" s="207"/>
      <c r="H182" s="209" t="s">
        <v>19</v>
      </c>
      <c r="I182" s="211"/>
      <c r="J182" s="207"/>
      <c r="K182" s="207"/>
      <c r="L182" s="212"/>
      <c r="M182" s="213"/>
      <c r="N182" s="214"/>
      <c r="O182" s="214"/>
      <c r="P182" s="214"/>
      <c r="Q182" s="214"/>
      <c r="R182" s="214"/>
      <c r="S182" s="214"/>
      <c r="T182" s="215"/>
      <c r="AT182" s="216" t="s">
        <v>124</v>
      </c>
      <c r="AU182" s="216" t="s">
        <v>81</v>
      </c>
      <c r="AV182" s="10" t="s">
        <v>81</v>
      </c>
      <c r="AW182" s="10" t="s">
        <v>35</v>
      </c>
      <c r="AX182" s="10" t="s">
        <v>73</v>
      </c>
      <c r="AY182" s="216" t="s">
        <v>118</v>
      </c>
    </row>
    <row r="183" s="11" customFormat="1">
      <c r="B183" s="217"/>
      <c r="C183" s="218"/>
      <c r="D183" s="208" t="s">
        <v>124</v>
      </c>
      <c r="E183" s="219" t="s">
        <v>19</v>
      </c>
      <c r="F183" s="220" t="s">
        <v>123</v>
      </c>
      <c r="G183" s="218"/>
      <c r="H183" s="221">
        <v>4</v>
      </c>
      <c r="I183" s="222"/>
      <c r="J183" s="218"/>
      <c r="K183" s="218"/>
      <c r="L183" s="223"/>
      <c r="M183" s="224"/>
      <c r="N183" s="225"/>
      <c r="O183" s="225"/>
      <c r="P183" s="225"/>
      <c r="Q183" s="225"/>
      <c r="R183" s="225"/>
      <c r="S183" s="225"/>
      <c r="T183" s="226"/>
      <c r="AT183" s="227" t="s">
        <v>124</v>
      </c>
      <c r="AU183" s="227" t="s">
        <v>81</v>
      </c>
      <c r="AV183" s="11" t="s">
        <v>83</v>
      </c>
      <c r="AW183" s="11" t="s">
        <v>35</v>
      </c>
      <c r="AX183" s="11" t="s">
        <v>73</v>
      </c>
      <c r="AY183" s="227" t="s">
        <v>118</v>
      </c>
    </row>
    <row r="184" s="12" customFormat="1">
      <c r="B184" s="228"/>
      <c r="C184" s="229"/>
      <c r="D184" s="208" t="s">
        <v>124</v>
      </c>
      <c r="E184" s="230" t="s">
        <v>19</v>
      </c>
      <c r="F184" s="231" t="s">
        <v>132</v>
      </c>
      <c r="G184" s="229"/>
      <c r="H184" s="232">
        <v>4</v>
      </c>
      <c r="I184" s="233"/>
      <c r="J184" s="229"/>
      <c r="K184" s="229"/>
      <c r="L184" s="234"/>
      <c r="M184" s="235"/>
      <c r="N184" s="236"/>
      <c r="O184" s="236"/>
      <c r="P184" s="236"/>
      <c r="Q184" s="236"/>
      <c r="R184" s="236"/>
      <c r="S184" s="236"/>
      <c r="T184" s="237"/>
      <c r="AT184" s="238" t="s">
        <v>124</v>
      </c>
      <c r="AU184" s="238" t="s">
        <v>81</v>
      </c>
      <c r="AV184" s="12" t="s">
        <v>123</v>
      </c>
      <c r="AW184" s="12" t="s">
        <v>35</v>
      </c>
      <c r="AX184" s="12" t="s">
        <v>81</v>
      </c>
      <c r="AY184" s="238" t="s">
        <v>118</v>
      </c>
    </row>
    <row r="185" s="1" customFormat="1" ht="33.75" customHeight="1">
      <c r="B185" s="36"/>
      <c r="C185" s="194" t="s">
        <v>600</v>
      </c>
      <c r="D185" s="194" t="s">
        <v>119</v>
      </c>
      <c r="E185" s="195" t="s">
        <v>601</v>
      </c>
      <c r="F185" s="196" t="s">
        <v>602</v>
      </c>
      <c r="G185" s="197" t="s">
        <v>144</v>
      </c>
      <c r="H185" s="198">
        <v>200</v>
      </c>
      <c r="I185" s="199"/>
      <c r="J185" s="200">
        <f>ROUND(I185*H185,2)</f>
        <v>0</v>
      </c>
      <c r="K185" s="196" t="s">
        <v>19</v>
      </c>
      <c r="L185" s="41"/>
      <c r="M185" s="201" t="s">
        <v>19</v>
      </c>
      <c r="N185" s="202" t="s">
        <v>44</v>
      </c>
      <c r="O185" s="77"/>
      <c r="P185" s="203">
        <f>O185*H185</f>
        <v>0</v>
      </c>
      <c r="Q185" s="203">
        <v>0</v>
      </c>
      <c r="R185" s="203">
        <f>Q185*H185</f>
        <v>0</v>
      </c>
      <c r="S185" s="203">
        <v>0</v>
      </c>
      <c r="T185" s="204">
        <f>S185*H185</f>
        <v>0</v>
      </c>
      <c r="AR185" s="15" t="s">
        <v>165</v>
      </c>
      <c r="AT185" s="15" t="s">
        <v>119</v>
      </c>
      <c r="AU185" s="15" t="s">
        <v>81</v>
      </c>
      <c r="AY185" s="15" t="s">
        <v>118</v>
      </c>
      <c r="BE185" s="205">
        <f>IF(N185="základní",J185,0)</f>
        <v>0</v>
      </c>
      <c r="BF185" s="205">
        <f>IF(N185="snížená",J185,0)</f>
        <v>0</v>
      </c>
      <c r="BG185" s="205">
        <f>IF(N185="zákl. přenesená",J185,0)</f>
        <v>0</v>
      </c>
      <c r="BH185" s="205">
        <f>IF(N185="sníž. přenesená",J185,0)</f>
        <v>0</v>
      </c>
      <c r="BI185" s="205">
        <f>IF(N185="nulová",J185,0)</f>
        <v>0</v>
      </c>
      <c r="BJ185" s="15" t="s">
        <v>81</v>
      </c>
      <c r="BK185" s="205">
        <f>ROUND(I185*H185,2)</f>
        <v>0</v>
      </c>
      <c r="BL185" s="15" t="s">
        <v>165</v>
      </c>
      <c r="BM185" s="15" t="s">
        <v>308</v>
      </c>
    </row>
    <row r="186" s="1" customFormat="1" ht="16.5" customHeight="1">
      <c r="B186" s="36"/>
      <c r="C186" s="239" t="s">
        <v>405</v>
      </c>
      <c r="D186" s="239" t="s">
        <v>153</v>
      </c>
      <c r="E186" s="240" t="s">
        <v>603</v>
      </c>
      <c r="F186" s="241" t="s">
        <v>604</v>
      </c>
      <c r="G186" s="242" t="s">
        <v>144</v>
      </c>
      <c r="H186" s="243">
        <v>200</v>
      </c>
      <c r="I186" s="244"/>
      <c r="J186" s="245">
        <f>ROUND(I186*H186,2)</f>
        <v>0</v>
      </c>
      <c r="K186" s="241" t="s">
        <v>19</v>
      </c>
      <c r="L186" s="246"/>
      <c r="M186" s="247" t="s">
        <v>19</v>
      </c>
      <c r="N186" s="248" t="s">
        <v>44</v>
      </c>
      <c r="O186" s="77"/>
      <c r="P186" s="203">
        <f>O186*H186</f>
        <v>0</v>
      </c>
      <c r="Q186" s="203">
        <v>6.9999999999999994E-05</v>
      </c>
      <c r="R186" s="203">
        <f>Q186*H186</f>
        <v>0.013999999999999999</v>
      </c>
      <c r="S186" s="203">
        <v>0</v>
      </c>
      <c r="T186" s="204">
        <f>S186*H186</f>
        <v>0</v>
      </c>
      <c r="AR186" s="15" t="s">
        <v>200</v>
      </c>
      <c r="AT186" s="15" t="s">
        <v>153</v>
      </c>
      <c r="AU186" s="15" t="s">
        <v>81</v>
      </c>
      <c r="AY186" s="15" t="s">
        <v>118</v>
      </c>
      <c r="BE186" s="205">
        <f>IF(N186="základní",J186,0)</f>
        <v>0</v>
      </c>
      <c r="BF186" s="205">
        <f>IF(N186="snížená",J186,0)</f>
        <v>0</v>
      </c>
      <c r="BG186" s="205">
        <f>IF(N186="zákl. přenesená",J186,0)</f>
        <v>0</v>
      </c>
      <c r="BH186" s="205">
        <f>IF(N186="sníž. přenesená",J186,0)</f>
        <v>0</v>
      </c>
      <c r="BI186" s="205">
        <f>IF(N186="nulová",J186,0)</f>
        <v>0</v>
      </c>
      <c r="BJ186" s="15" t="s">
        <v>81</v>
      </c>
      <c r="BK186" s="205">
        <f>ROUND(I186*H186,2)</f>
        <v>0</v>
      </c>
      <c r="BL186" s="15" t="s">
        <v>165</v>
      </c>
      <c r="BM186" s="15" t="s">
        <v>311</v>
      </c>
    </row>
    <row r="187" s="9" customFormat="1" ht="25.92" customHeight="1">
      <c r="B187" s="180"/>
      <c r="C187" s="181"/>
      <c r="D187" s="182" t="s">
        <v>72</v>
      </c>
      <c r="E187" s="183" t="s">
        <v>222</v>
      </c>
      <c r="F187" s="183" t="s">
        <v>223</v>
      </c>
      <c r="G187" s="181"/>
      <c r="H187" s="181"/>
      <c r="I187" s="184"/>
      <c r="J187" s="185">
        <f>BK187</f>
        <v>0</v>
      </c>
      <c r="K187" s="181"/>
      <c r="L187" s="186"/>
      <c r="M187" s="187"/>
      <c r="N187" s="188"/>
      <c r="O187" s="188"/>
      <c r="P187" s="189">
        <f>SUM(P188:P245)</f>
        <v>0</v>
      </c>
      <c r="Q187" s="188"/>
      <c r="R187" s="189">
        <f>SUM(R188:R245)</f>
        <v>21.033026339374999</v>
      </c>
      <c r="S187" s="188"/>
      <c r="T187" s="190">
        <f>SUM(T188:T245)</f>
        <v>18.562605999999999</v>
      </c>
      <c r="AR187" s="191" t="s">
        <v>83</v>
      </c>
      <c r="AT187" s="192" t="s">
        <v>72</v>
      </c>
      <c r="AU187" s="192" t="s">
        <v>73</v>
      </c>
      <c r="AY187" s="191" t="s">
        <v>118</v>
      </c>
      <c r="BK187" s="193">
        <f>SUM(BK188:BK245)</f>
        <v>0</v>
      </c>
    </row>
    <row r="188" s="1" customFormat="1" ht="33.75" customHeight="1">
      <c r="B188" s="36"/>
      <c r="C188" s="194" t="s">
        <v>605</v>
      </c>
      <c r="D188" s="194" t="s">
        <v>119</v>
      </c>
      <c r="E188" s="195" t="s">
        <v>225</v>
      </c>
      <c r="F188" s="196" t="s">
        <v>226</v>
      </c>
      <c r="G188" s="197" t="s">
        <v>148</v>
      </c>
      <c r="H188" s="198">
        <v>1091.9179999999999</v>
      </c>
      <c r="I188" s="199"/>
      <c r="J188" s="200">
        <f>ROUND(I188*H188,2)</f>
        <v>0</v>
      </c>
      <c r="K188" s="196" t="s">
        <v>19</v>
      </c>
      <c r="L188" s="41"/>
      <c r="M188" s="201" t="s">
        <v>19</v>
      </c>
      <c r="N188" s="202" t="s">
        <v>44</v>
      </c>
      <c r="O188" s="77"/>
      <c r="P188" s="203">
        <f>O188*H188</f>
        <v>0</v>
      </c>
      <c r="Q188" s="203">
        <v>0</v>
      </c>
      <c r="R188" s="203">
        <f>Q188*H188</f>
        <v>0</v>
      </c>
      <c r="S188" s="203">
        <v>0.017000000000000001</v>
      </c>
      <c r="T188" s="204">
        <f>S188*H188</f>
        <v>18.562605999999999</v>
      </c>
      <c r="AR188" s="15" t="s">
        <v>165</v>
      </c>
      <c r="AT188" s="15" t="s">
        <v>119</v>
      </c>
      <c r="AU188" s="15" t="s">
        <v>81</v>
      </c>
      <c r="AY188" s="15" t="s">
        <v>118</v>
      </c>
      <c r="BE188" s="205">
        <f>IF(N188="základní",J188,0)</f>
        <v>0</v>
      </c>
      <c r="BF188" s="205">
        <f>IF(N188="snížená",J188,0)</f>
        <v>0</v>
      </c>
      <c r="BG188" s="205">
        <f>IF(N188="zákl. přenesená",J188,0)</f>
        <v>0</v>
      </c>
      <c r="BH188" s="205">
        <f>IF(N188="sníž. přenesená",J188,0)</f>
        <v>0</v>
      </c>
      <c r="BI188" s="205">
        <f>IF(N188="nulová",J188,0)</f>
        <v>0</v>
      </c>
      <c r="BJ188" s="15" t="s">
        <v>81</v>
      </c>
      <c r="BK188" s="205">
        <f>ROUND(I188*H188,2)</f>
        <v>0</v>
      </c>
      <c r="BL188" s="15" t="s">
        <v>165</v>
      </c>
      <c r="BM188" s="15" t="s">
        <v>315</v>
      </c>
    </row>
    <row r="189" s="10" customFormat="1">
      <c r="B189" s="206"/>
      <c r="C189" s="207"/>
      <c r="D189" s="208" t="s">
        <v>124</v>
      </c>
      <c r="E189" s="209" t="s">
        <v>19</v>
      </c>
      <c r="F189" s="210" t="s">
        <v>606</v>
      </c>
      <c r="G189" s="207"/>
      <c r="H189" s="209" t="s">
        <v>19</v>
      </c>
      <c r="I189" s="211"/>
      <c r="J189" s="207"/>
      <c r="K189" s="207"/>
      <c r="L189" s="212"/>
      <c r="M189" s="213"/>
      <c r="N189" s="214"/>
      <c r="O189" s="214"/>
      <c r="P189" s="214"/>
      <c r="Q189" s="214"/>
      <c r="R189" s="214"/>
      <c r="S189" s="214"/>
      <c r="T189" s="215"/>
      <c r="AT189" s="216" t="s">
        <v>124</v>
      </c>
      <c r="AU189" s="216" t="s">
        <v>81</v>
      </c>
      <c r="AV189" s="10" t="s">
        <v>81</v>
      </c>
      <c r="AW189" s="10" t="s">
        <v>35</v>
      </c>
      <c r="AX189" s="10" t="s">
        <v>73</v>
      </c>
      <c r="AY189" s="216" t="s">
        <v>118</v>
      </c>
    </row>
    <row r="190" s="11" customFormat="1">
      <c r="B190" s="217"/>
      <c r="C190" s="218"/>
      <c r="D190" s="208" t="s">
        <v>124</v>
      </c>
      <c r="E190" s="219" t="s">
        <v>19</v>
      </c>
      <c r="F190" s="220" t="s">
        <v>607</v>
      </c>
      <c r="G190" s="218"/>
      <c r="H190" s="221">
        <v>301.75</v>
      </c>
      <c r="I190" s="222"/>
      <c r="J190" s="218"/>
      <c r="K190" s="218"/>
      <c r="L190" s="223"/>
      <c r="M190" s="224"/>
      <c r="N190" s="225"/>
      <c r="O190" s="225"/>
      <c r="P190" s="225"/>
      <c r="Q190" s="225"/>
      <c r="R190" s="225"/>
      <c r="S190" s="225"/>
      <c r="T190" s="226"/>
      <c r="AT190" s="227" t="s">
        <v>124</v>
      </c>
      <c r="AU190" s="227" t="s">
        <v>81</v>
      </c>
      <c r="AV190" s="11" t="s">
        <v>83</v>
      </c>
      <c r="AW190" s="11" t="s">
        <v>35</v>
      </c>
      <c r="AX190" s="11" t="s">
        <v>73</v>
      </c>
      <c r="AY190" s="227" t="s">
        <v>118</v>
      </c>
    </row>
    <row r="191" s="10" customFormat="1">
      <c r="B191" s="206"/>
      <c r="C191" s="207"/>
      <c r="D191" s="208" t="s">
        <v>124</v>
      </c>
      <c r="E191" s="209" t="s">
        <v>19</v>
      </c>
      <c r="F191" s="210" t="s">
        <v>608</v>
      </c>
      <c r="G191" s="207"/>
      <c r="H191" s="209" t="s">
        <v>19</v>
      </c>
      <c r="I191" s="211"/>
      <c r="J191" s="207"/>
      <c r="K191" s="207"/>
      <c r="L191" s="212"/>
      <c r="M191" s="213"/>
      <c r="N191" s="214"/>
      <c r="O191" s="214"/>
      <c r="P191" s="214"/>
      <c r="Q191" s="214"/>
      <c r="R191" s="214"/>
      <c r="S191" s="214"/>
      <c r="T191" s="215"/>
      <c r="AT191" s="216" t="s">
        <v>124</v>
      </c>
      <c r="AU191" s="216" t="s">
        <v>81</v>
      </c>
      <c r="AV191" s="10" t="s">
        <v>81</v>
      </c>
      <c r="AW191" s="10" t="s">
        <v>35</v>
      </c>
      <c r="AX191" s="10" t="s">
        <v>73</v>
      </c>
      <c r="AY191" s="216" t="s">
        <v>118</v>
      </c>
    </row>
    <row r="192" s="11" customFormat="1">
      <c r="B192" s="217"/>
      <c r="C192" s="218"/>
      <c r="D192" s="208" t="s">
        <v>124</v>
      </c>
      <c r="E192" s="219" t="s">
        <v>19</v>
      </c>
      <c r="F192" s="220" t="s">
        <v>609</v>
      </c>
      <c r="G192" s="218"/>
      <c r="H192" s="221">
        <v>508.19999999999999</v>
      </c>
      <c r="I192" s="222"/>
      <c r="J192" s="218"/>
      <c r="K192" s="218"/>
      <c r="L192" s="223"/>
      <c r="M192" s="224"/>
      <c r="N192" s="225"/>
      <c r="O192" s="225"/>
      <c r="P192" s="225"/>
      <c r="Q192" s="225"/>
      <c r="R192" s="225"/>
      <c r="S192" s="225"/>
      <c r="T192" s="226"/>
      <c r="AT192" s="227" t="s">
        <v>124</v>
      </c>
      <c r="AU192" s="227" t="s">
        <v>81</v>
      </c>
      <c r="AV192" s="11" t="s">
        <v>83</v>
      </c>
      <c r="AW192" s="11" t="s">
        <v>35</v>
      </c>
      <c r="AX192" s="11" t="s">
        <v>73</v>
      </c>
      <c r="AY192" s="227" t="s">
        <v>118</v>
      </c>
    </row>
    <row r="193" s="11" customFormat="1">
      <c r="B193" s="217"/>
      <c r="C193" s="218"/>
      <c r="D193" s="208" t="s">
        <v>124</v>
      </c>
      <c r="E193" s="219" t="s">
        <v>19</v>
      </c>
      <c r="F193" s="220" t="s">
        <v>610</v>
      </c>
      <c r="G193" s="218"/>
      <c r="H193" s="221">
        <v>53.899999999999999</v>
      </c>
      <c r="I193" s="222"/>
      <c r="J193" s="218"/>
      <c r="K193" s="218"/>
      <c r="L193" s="223"/>
      <c r="M193" s="224"/>
      <c r="N193" s="225"/>
      <c r="O193" s="225"/>
      <c r="P193" s="225"/>
      <c r="Q193" s="225"/>
      <c r="R193" s="225"/>
      <c r="S193" s="225"/>
      <c r="T193" s="226"/>
      <c r="AT193" s="227" t="s">
        <v>124</v>
      </c>
      <c r="AU193" s="227" t="s">
        <v>81</v>
      </c>
      <c r="AV193" s="11" t="s">
        <v>83</v>
      </c>
      <c r="AW193" s="11" t="s">
        <v>35</v>
      </c>
      <c r="AX193" s="11" t="s">
        <v>73</v>
      </c>
      <c r="AY193" s="227" t="s">
        <v>118</v>
      </c>
    </row>
    <row r="194" s="11" customFormat="1">
      <c r="B194" s="217"/>
      <c r="C194" s="218"/>
      <c r="D194" s="208" t="s">
        <v>124</v>
      </c>
      <c r="E194" s="219" t="s">
        <v>19</v>
      </c>
      <c r="F194" s="220" t="s">
        <v>611</v>
      </c>
      <c r="G194" s="218"/>
      <c r="H194" s="221">
        <v>-42.350000000000001</v>
      </c>
      <c r="I194" s="222"/>
      <c r="J194" s="218"/>
      <c r="K194" s="218"/>
      <c r="L194" s="223"/>
      <c r="M194" s="224"/>
      <c r="N194" s="225"/>
      <c r="O194" s="225"/>
      <c r="P194" s="225"/>
      <c r="Q194" s="225"/>
      <c r="R194" s="225"/>
      <c r="S194" s="225"/>
      <c r="T194" s="226"/>
      <c r="AT194" s="227" t="s">
        <v>124</v>
      </c>
      <c r="AU194" s="227" t="s">
        <v>81</v>
      </c>
      <c r="AV194" s="11" t="s">
        <v>83</v>
      </c>
      <c r="AW194" s="11" t="s">
        <v>35</v>
      </c>
      <c r="AX194" s="11" t="s">
        <v>73</v>
      </c>
      <c r="AY194" s="227" t="s">
        <v>118</v>
      </c>
    </row>
    <row r="195" s="11" customFormat="1">
      <c r="B195" s="217"/>
      <c r="C195" s="218"/>
      <c r="D195" s="208" t="s">
        <v>124</v>
      </c>
      <c r="E195" s="219" t="s">
        <v>19</v>
      </c>
      <c r="F195" s="220" t="s">
        <v>612</v>
      </c>
      <c r="G195" s="218"/>
      <c r="H195" s="221">
        <v>34.164999999999999</v>
      </c>
      <c r="I195" s="222"/>
      <c r="J195" s="218"/>
      <c r="K195" s="218"/>
      <c r="L195" s="223"/>
      <c r="M195" s="224"/>
      <c r="N195" s="225"/>
      <c r="O195" s="225"/>
      <c r="P195" s="225"/>
      <c r="Q195" s="225"/>
      <c r="R195" s="225"/>
      <c r="S195" s="225"/>
      <c r="T195" s="226"/>
      <c r="AT195" s="227" t="s">
        <v>124</v>
      </c>
      <c r="AU195" s="227" t="s">
        <v>81</v>
      </c>
      <c r="AV195" s="11" t="s">
        <v>83</v>
      </c>
      <c r="AW195" s="11" t="s">
        <v>35</v>
      </c>
      <c r="AX195" s="11" t="s">
        <v>73</v>
      </c>
      <c r="AY195" s="227" t="s">
        <v>118</v>
      </c>
    </row>
    <row r="196" s="11" customFormat="1">
      <c r="B196" s="217"/>
      <c r="C196" s="218"/>
      <c r="D196" s="208" t="s">
        <v>124</v>
      </c>
      <c r="E196" s="219" t="s">
        <v>19</v>
      </c>
      <c r="F196" s="220" t="s">
        <v>613</v>
      </c>
      <c r="G196" s="218"/>
      <c r="H196" s="221">
        <v>34.203000000000003</v>
      </c>
      <c r="I196" s="222"/>
      <c r="J196" s="218"/>
      <c r="K196" s="218"/>
      <c r="L196" s="223"/>
      <c r="M196" s="224"/>
      <c r="N196" s="225"/>
      <c r="O196" s="225"/>
      <c r="P196" s="225"/>
      <c r="Q196" s="225"/>
      <c r="R196" s="225"/>
      <c r="S196" s="225"/>
      <c r="T196" s="226"/>
      <c r="AT196" s="227" t="s">
        <v>124</v>
      </c>
      <c r="AU196" s="227" t="s">
        <v>81</v>
      </c>
      <c r="AV196" s="11" t="s">
        <v>83</v>
      </c>
      <c r="AW196" s="11" t="s">
        <v>35</v>
      </c>
      <c r="AX196" s="11" t="s">
        <v>73</v>
      </c>
      <c r="AY196" s="227" t="s">
        <v>118</v>
      </c>
    </row>
    <row r="197" s="11" customFormat="1">
      <c r="B197" s="217"/>
      <c r="C197" s="218"/>
      <c r="D197" s="208" t="s">
        <v>124</v>
      </c>
      <c r="E197" s="219" t="s">
        <v>19</v>
      </c>
      <c r="F197" s="220" t="s">
        <v>614</v>
      </c>
      <c r="G197" s="218"/>
      <c r="H197" s="221">
        <v>39.369</v>
      </c>
      <c r="I197" s="222"/>
      <c r="J197" s="218"/>
      <c r="K197" s="218"/>
      <c r="L197" s="223"/>
      <c r="M197" s="224"/>
      <c r="N197" s="225"/>
      <c r="O197" s="225"/>
      <c r="P197" s="225"/>
      <c r="Q197" s="225"/>
      <c r="R197" s="225"/>
      <c r="S197" s="225"/>
      <c r="T197" s="226"/>
      <c r="AT197" s="227" t="s">
        <v>124</v>
      </c>
      <c r="AU197" s="227" t="s">
        <v>81</v>
      </c>
      <c r="AV197" s="11" t="s">
        <v>83</v>
      </c>
      <c r="AW197" s="11" t="s">
        <v>35</v>
      </c>
      <c r="AX197" s="11" t="s">
        <v>73</v>
      </c>
      <c r="AY197" s="227" t="s">
        <v>118</v>
      </c>
    </row>
    <row r="198" s="11" customFormat="1">
      <c r="B198" s="217"/>
      <c r="C198" s="218"/>
      <c r="D198" s="208" t="s">
        <v>124</v>
      </c>
      <c r="E198" s="219" t="s">
        <v>19</v>
      </c>
      <c r="F198" s="220" t="s">
        <v>615</v>
      </c>
      <c r="G198" s="218"/>
      <c r="H198" s="221">
        <v>59.674999999999997</v>
      </c>
      <c r="I198" s="222"/>
      <c r="J198" s="218"/>
      <c r="K198" s="218"/>
      <c r="L198" s="223"/>
      <c r="M198" s="224"/>
      <c r="N198" s="225"/>
      <c r="O198" s="225"/>
      <c r="P198" s="225"/>
      <c r="Q198" s="225"/>
      <c r="R198" s="225"/>
      <c r="S198" s="225"/>
      <c r="T198" s="226"/>
      <c r="AT198" s="227" t="s">
        <v>124</v>
      </c>
      <c r="AU198" s="227" t="s">
        <v>81</v>
      </c>
      <c r="AV198" s="11" t="s">
        <v>83</v>
      </c>
      <c r="AW198" s="11" t="s">
        <v>35</v>
      </c>
      <c r="AX198" s="11" t="s">
        <v>73</v>
      </c>
      <c r="AY198" s="227" t="s">
        <v>118</v>
      </c>
    </row>
    <row r="199" s="11" customFormat="1">
      <c r="B199" s="217"/>
      <c r="C199" s="218"/>
      <c r="D199" s="208" t="s">
        <v>124</v>
      </c>
      <c r="E199" s="219" t="s">
        <v>19</v>
      </c>
      <c r="F199" s="220" t="s">
        <v>616</v>
      </c>
      <c r="G199" s="218"/>
      <c r="H199" s="221">
        <v>50.840000000000003</v>
      </c>
      <c r="I199" s="222"/>
      <c r="J199" s="218"/>
      <c r="K199" s="218"/>
      <c r="L199" s="223"/>
      <c r="M199" s="224"/>
      <c r="N199" s="225"/>
      <c r="O199" s="225"/>
      <c r="P199" s="225"/>
      <c r="Q199" s="225"/>
      <c r="R199" s="225"/>
      <c r="S199" s="225"/>
      <c r="T199" s="226"/>
      <c r="AT199" s="227" t="s">
        <v>124</v>
      </c>
      <c r="AU199" s="227" t="s">
        <v>81</v>
      </c>
      <c r="AV199" s="11" t="s">
        <v>83</v>
      </c>
      <c r="AW199" s="11" t="s">
        <v>35</v>
      </c>
      <c r="AX199" s="11" t="s">
        <v>73</v>
      </c>
      <c r="AY199" s="227" t="s">
        <v>118</v>
      </c>
    </row>
    <row r="200" s="11" customFormat="1">
      <c r="B200" s="217"/>
      <c r="C200" s="218"/>
      <c r="D200" s="208" t="s">
        <v>124</v>
      </c>
      <c r="E200" s="219" t="s">
        <v>19</v>
      </c>
      <c r="F200" s="220" t="s">
        <v>617</v>
      </c>
      <c r="G200" s="218"/>
      <c r="H200" s="221">
        <v>33.774000000000001</v>
      </c>
      <c r="I200" s="222"/>
      <c r="J200" s="218"/>
      <c r="K200" s="218"/>
      <c r="L200" s="223"/>
      <c r="M200" s="224"/>
      <c r="N200" s="225"/>
      <c r="O200" s="225"/>
      <c r="P200" s="225"/>
      <c r="Q200" s="225"/>
      <c r="R200" s="225"/>
      <c r="S200" s="225"/>
      <c r="T200" s="226"/>
      <c r="AT200" s="227" t="s">
        <v>124</v>
      </c>
      <c r="AU200" s="227" t="s">
        <v>81</v>
      </c>
      <c r="AV200" s="11" t="s">
        <v>83</v>
      </c>
      <c r="AW200" s="11" t="s">
        <v>35</v>
      </c>
      <c r="AX200" s="11" t="s">
        <v>73</v>
      </c>
      <c r="AY200" s="227" t="s">
        <v>118</v>
      </c>
    </row>
    <row r="201" s="11" customFormat="1">
      <c r="B201" s="217"/>
      <c r="C201" s="218"/>
      <c r="D201" s="208" t="s">
        <v>124</v>
      </c>
      <c r="E201" s="219" t="s">
        <v>19</v>
      </c>
      <c r="F201" s="220" t="s">
        <v>618</v>
      </c>
      <c r="G201" s="218"/>
      <c r="H201" s="221">
        <v>-8.9160000000000004</v>
      </c>
      <c r="I201" s="222"/>
      <c r="J201" s="218"/>
      <c r="K201" s="218"/>
      <c r="L201" s="223"/>
      <c r="M201" s="224"/>
      <c r="N201" s="225"/>
      <c r="O201" s="225"/>
      <c r="P201" s="225"/>
      <c r="Q201" s="225"/>
      <c r="R201" s="225"/>
      <c r="S201" s="225"/>
      <c r="T201" s="226"/>
      <c r="AT201" s="227" t="s">
        <v>124</v>
      </c>
      <c r="AU201" s="227" t="s">
        <v>81</v>
      </c>
      <c r="AV201" s="11" t="s">
        <v>83</v>
      </c>
      <c r="AW201" s="11" t="s">
        <v>35</v>
      </c>
      <c r="AX201" s="11" t="s">
        <v>73</v>
      </c>
      <c r="AY201" s="227" t="s">
        <v>118</v>
      </c>
    </row>
    <row r="202" s="11" customFormat="1">
      <c r="B202" s="217"/>
      <c r="C202" s="218"/>
      <c r="D202" s="208" t="s">
        <v>124</v>
      </c>
      <c r="E202" s="219" t="s">
        <v>19</v>
      </c>
      <c r="F202" s="220" t="s">
        <v>619</v>
      </c>
      <c r="G202" s="218"/>
      <c r="H202" s="221">
        <v>19.318000000000001</v>
      </c>
      <c r="I202" s="222"/>
      <c r="J202" s="218"/>
      <c r="K202" s="218"/>
      <c r="L202" s="223"/>
      <c r="M202" s="224"/>
      <c r="N202" s="225"/>
      <c r="O202" s="225"/>
      <c r="P202" s="225"/>
      <c r="Q202" s="225"/>
      <c r="R202" s="225"/>
      <c r="S202" s="225"/>
      <c r="T202" s="226"/>
      <c r="AT202" s="227" t="s">
        <v>124</v>
      </c>
      <c r="AU202" s="227" t="s">
        <v>81</v>
      </c>
      <c r="AV202" s="11" t="s">
        <v>83</v>
      </c>
      <c r="AW202" s="11" t="s">
        <v>35</v>
      </c>
      <c r="AX202" s="11" t="s">
        <v>73</v>
      </c>
      <c r="AY202" s="227" t="s">
        <v>118</v>
      </c>
    </row>
    <row r="203" s="10" customFormat="1">
      <c r="B203" s="206"/>
      <c r="C203" s="207"/>
      <c r="D203" s="208" t="s">
        <v>124</v>
      </c>
      <c r="E203" s="209" t="s">
        <v>19</v>
      </c>
      <c r="F203" s="210" t="s">
        <v>620</v>
      </c>
      <c r="G203" s="207"/>
      <c r="H203" s="209" t="s">
        <v>19</v>
      </c>
      <c r="I203" s="211"/>
      <c r="J203" s="207"/>
      <c r="K203" s="207"/>
      <c r="L203" s="212"/>
      <c r="M203" s="213"/>
      <c r="N203" s="214"/>
      <c r="O203" s="214"/>
      <c r="P203" s="214"/>
      <c r="Q203" s="214"/>
      <c r="R203" s="214"/>
      <c r="S203" s="214"/>
      <c r="T203" s="215"/>
      <c r="AT203" s="216" t="s">
        <v>124</v>
      </c>
      <c r="AU203" s="216" t="s">
        <v>81</v>
      </c>
      <c r="AV203" s="10" t="s">
        <v>81</v>
      </c>
      <c r="AW203" s="10" t="s">
        <v>35</v>
      </c>
      <c r="AX203" s="10" t="s">
        <v>73</v>
      </c>
      <c r="AY203" s="216" t="s">
        <v>118</v>
      </c>
    </row>
    <row r="204" s="11" customFormat="1">
      <c r="B204" s="217"/>
      <c r="C204" s="218"/>
      <c r="D204" s="208" t="s">
        <v>124</v>
      </c>
      <c r="E204" s="219" t="s">
        <v>19</v>
      </c>
      <c r="F204" s="220" t="s">
        <v>550</v>
      </c>
      <c r="G204" s="218"/>
      <c r="H204" s="221">
        <v>7.9900000000000002</v>
      </c>
      <c r="I204" s="222"/>
      <c r="J204" s="218"/>
      <c r="K204" s="218"/>
      <c r="L204" s="223"/>
      <c r="M204" s="224"/>
      <c r="N204" s="225"/>
      <c r="O204" s="225"/>
      <c r="P204" s="225"/>
      <c r="Q204" s="225"/>
      <c r="R204" s="225"/>
      <c r="S204" s="225"/>
      <c r="T204" s="226"/>
      <c r="AT204" s="227" t="s">
        <v>124</v>
      </c>
      <c r="AU204" s="227" t="s">
        <v>81</v>
      </c>
      <c r="AV204" s="11" t="s">
        <v>83</v>
      </c>
      <c r="AW204" s="11" t="s">
        <v>35</v>
      </c>
      <c r="AX204" s="11" t="s">
        <v>73</v>
      </c>
      <c r="AY204" s="227" t="s">
        <v>118</v>
      </c>
    </row>
    <row r="205" s="12" customFormat="1">
      <c r="B205" s="228"/>
      <c r="C205" s="229"/>
      <c r="D205" s="208" t="s">
        <v>124</v>
      </c>
      <c r="E205" s="230" t="s">
        <v>19</v>
      </c>
      <c r="F205" s="231" t="s">
        <v>132</v>
      </c>
      <c r="G205" s="229"/>
      <c r="H205" s="232">
        <v>1091.9179999999999</v>
      </c>
      <c r="I205" s="233"/>
      <c r="J205" s="229"/>
      <c r="K205" s="229"/>
      <c r="L205" s="234"/>
      <c r="M205" s="235"/>
      <c r="N205" s="236"/>
      <c r="O205" s="236"/>
      <c r="P205" s="236"/>
      <c r="Q205" s="236"/>
      <c r="R205" s="236"/>
      <c r="S205" s="236"/>
      <c r="T205" s="237"/>
      <c r="AT205" s="238" t="s">
        <v>124</v>
      </c>
      <c r="AU205" s="238" t="s">
        <v>81</v>
      </c>
      <c r="AV205" s="12" t="s">
        <v>123</v>
      </c>
      <c r="AW205" s="12" t="s">
        <v>35</v>
      </c>
      <c r="AX205" s="12" t="s">
        <v>81</v>
      </c>
      <c r="AY205" s="238" t="s">
        <v>118</v>
      </c>
    </row>
    <row r="206" s="1" customFormat="1" ht="45" customHeight="1">
      <c r="B206" s="36"/>
      <c r="C206" s="194" t="s">
        <v>408</v>
      </c>
      <c r="D206" s="194" t="s">
        <v>119</v>
      </c>
      <c r="E206" s="195" t="s">
        <v>621</v>
      </c>
      <c r="F206" s="196" t="s">
        <v>622</v>
      </c>
      <c r="G206" s="197" t="s">
        <v>148</v>
      </c>
      <c r="H206" s="198">
        <v>301.75</v>
      </c>
      <c r="I206" s="199"/>
      <c r="J206" s="200">
        <f>ROUND(I206*H206,2)</f>
        <v>0</v>
      </c>
      <c r="K206" s="196" t="s">
        <v>19</v>
      </c>
      <c r="L206" s="41"/>
      <c r="M206" s="201" t="s">
        <v>19</v>
      </c>
      <c r="N206" s="202" t="s">
        <v>44</v>
      </c>
      <c r="O206" s="77"/>
      <c r="P206" s="203">
        <f>O206*H206</f>
        <v>0</v>
      </c>
      <c r="Q206" s="203">
        <v>0</v>
      </c>
      <c r="R206" s="203">
        <f>Q206*H206</f>
        <v>0</v>
      </c>
      <c r="S206" s="203">
        <v>0</v>
      </c>
      <c r="T206" s="204">
        <f>S206*H206</f>
        <v>0</v>
      </c>
      <c r="AR206" s="15" t="s">
        <v>165</v>
      </c>
      <c r="AT206" s="15" t="s">
        <v>119</v>
      </c>
      <c r="AU206" s="15" t="s">
        <v>81</v>
      </c>
      <c r="AY206" s="15" t="s">
        <v>118</v>
      </c>
      <c r="BE206" s="205">
        <f>IF(N206="základní",J206,0)</f>
        <v>0</v>
      </c>
      <c r="BF206" s="205">
        <f>IF(N206="snížená",J206,0)</f>
        <v>0</v>
      </c>
      <c r="BG206" s="205">
        <f>IF(N206="zákl. přenesená",J206,0)</f>
        <v>0</v>
      </c>
      <c r="BH206" s="205">
        <f>IF(N206="sníž. přenesená",J206,0)</f>
        <v>0</v>
      </c>
      <c r="BI206" s="205">
        <f>IF(N206="nulová",J206,0)</f>
        <v>0</v>
      </c>
      <c r="BJ206" s="15" t="s">
        <v>81</v>
      </c>
      <c r="BK206" s="205">
        <f>ROUND(I206*H206,2)</f>
        <v>0</v>
      </c>
      <c r="BL206" s="15" t="s">
        <v>165</v>
      </c>
      <c r="BM206" s="15" t="s">
        <v>318</v>
      </c>
    </row>
    <row r="207" s="10" customFormat="1">
      <c r="B207" s="206"/>
      <c r="C207" s="207"/>
      <c r="D207" s="208" t="s">
        <v>124</v>
      </c>
      <c r="E207" s="209" t="s">
        <v>19</v>
      </c>
      <c r="F207" s="210" t="s">
        <v>606</v>
      </c>
      <c r="G207" s="207"/>
      <c r="H207" s="209" t="s">
        <v>19</v>
      </c>
      <c r="I207" s="211"/>
      <c r="J207" s="207"/>
      <c r="K207" s="207"/>
      <c r="L207" s="212"/>
      <c r="M207" s="213"/>
      <c r="N207" s="214"/>
      <c r="O207" s="214"/>
      <c r="P207" s="214"/>
      <c r="Q207" s="214"/>
      <c r="R207" s="214"/>
      <c r="S207" s="214"/>
      <c r="T207" s="215"/>
      <c r="AT207" s="216" t="s">
        <v>124</v>
      </c>
      <c r="AU207" s="216" t="s">
        <v>81</v>
      </c>
      <c r="AV207" s="10" t="s">
        <v>81</v>
      </c>
      <c r="AW207" s="10" t="s">
        <v>35</v>
      </c>
      <c r="AX207" s="10" t="s">
        <v>73</v>
      </c>
      <c r="AY207" s="216" t="s">
        <v>118</v>
      </c>
    </row>
    <row r="208" s="11" customFormat="1">
      <c r="B208" s="217"/>
      <c r="C208" s="218"/>
      <c r="D208" s="208" t="s">
        <v>124</v>
      </c>
      <c r="E208" s="219" t="s">
        <v>19</v>
      </c>
      <c r="F208" s="220" t="s">
        <v>607</v>
      </c>
      <c r="G208" s="218"/>
      <c r="H208" s="221">
        <v>301.75</v>
      </c>
      <c r="I208" s="222"/>
      <c r="J208" s="218"/>
      <c r="K208" s="218"/>
      <c r="L208" s="223"/>
      <c r="M208" s="224"/>
      <c r="N208" s="225"/>
      <c r="O208" s="225"/>
      <c r="P208" s="225"/>
      <c r="Q208" s="225"/>
      <c r="R208" s="225"/>
      <c r="S208" s="225"/>
      <c r="T208" s="226"/>
      <c r="AT208" s="227" t="s">
        <v>124</v>
      </c>
      <c r="AU208" s="227" t="s">
        <v>81</v>
      </c>
      <c r="AV208" s="11" t="s">
        <v>83</v>
      </c>
      <c r="AW208" s="11" t="s">
        <v>35</v>
      </c>
      <c r="AX208" s="11" t="s">
        <v>73</v>
      </c>
      <c r="AY208" s="227" t="s">
        <v>118</v>
      </c>
    </row>
    <row r="209" s="12" customFormat="1">
      <c r="B209" s="228"/>
      <c r="C209" s="229"/>
      <c r="D209" s="208" t="s">
        <v>124</v>
      </c>
      <c r="E209" s="230" t="s">
        <v>19</v>
      </c>
      <c r="F209" s="231" t="s">
        <v>132</v>
      </c>
      <c r="G209" s="229"/>
      <c r="H209" s="232">
        <v>301.75</v>
      </c>
      <c r="I209" s="233"/>
      <c r="J209" s="229"/>
      <c r="K209" s="229"/>
      <c r="L209" s="234"/>
      <c r="M209" s="235"/>
      <c r="N209" s="236"/>
      <c r="O209" s="236"/>
      <c r="P209" s="236"/>
      <c r="Q209" s="236"/>
      <c r="R209" s="236"/>
      <c r="S209" s="236"/>
      <c r="T209" s="237"/>
      <c r="AT209" s="238" t="s">
        <v>124</v>
      </c>
      <c r="AU209" s="238" t="s">
        <v>81</v>
      </c>
      <c r="AV209" s="12" t="s">
        <v>123</v>
      </c>
      <c r="AW209" s="12" t="s">
        <v>35</v>
      </c>
      <c r="AX209" s="12" t="s">
        <v>81</v>
      </c>
      <c r="AY209" s="238" t="s">
        <v>118</v>
      </c>
    </row>
    <row r="210" s="1" customFormat="1" ht="16.5" customHeight="1">
      <c r="B210" s="36"/>
      <c r="C210" s="239" t="s">
        <v>623</v>
      </c>
      <c r="D210" s="239" t="s">
        <v>153</v>
      </c>
      <c r="E210" s="240" t="s">
        <v>624</v>
      </c>
      <c r="F210" s="241" t="s">
        <v>625</v>
      </c>
      <c r="G210" s="242" t="s">
        <v>122</v>
      </c>
      <c r="H210" s="243">
        <v>12.07</v>
      </c>
      <c r="I210" s="244"/>
      <c r="J210" s="245">
        <f>ROUND(I210*H210,2)</f>
        <v>0</v>
      </c>
      <c r="K210" s="241" t="s">
        <v>19</v>
      </c>
      <c r="L210" s="246"/>
      <c r="M210" s="247" t="s">
        <v>19</v>
      </c>
      <c r="N210" s="248" t="s">
        <v>44</v>
      </c>
      <c r="O210" s="77"/>
      <c r="P210" s="203">
        <f>O210*H210</f>
        <v>0</v>
      </c>
      <c r="Q210" s="203">
        <v>0.55000000000000004</v>
      </c>
      <c r="R210" s="203">
        <f>Q210*H210</f>
        <v>6.6385000000000005</v>
      </c>
      <c r="S210" s="203">
        <v>0</v>
      </c>
      <c r="T210" s="204">
        <f>S210*H210</f>
        <v>0</v>
      </c>
      <c r="AR210" s="15" t="s">
        <v>200</v>
      </c>
      <c r="AT210" s="15" t="s">
        <v>153</v>
      </c>
      <c r="AU210" s="15" t="s">
        <v>81</v>
      </c>
      <c r="AY210" s="15" t="s">
        <v>118</v>
      </c>
      <c r="BE210" s="205">
        <f>IF(N210="základní",J210,0)</f>
        <v>0</v>
      </c>
      <c r="BF210" s="205">
        <f>IF(N210="snížená",J210,0)</f>
        <v>0</v>
      </c>
      <c r="BG210" s="205">
        <f>IF(N210="zákl. přenesená",J210,0)</f>
        <v>0</v>
      </c>
      <c r="BH210" s="205">
        <f>IF(N210="sníž. přenesená",J210,0)</f>
        <v>0</v>
      </c>
      <c r="BI210" s="205">
        <f>IF(N210="nulová",J210,0)</f>
        <v>0</v>
      </c>
      <c r="BJ210" s="15" t="s">
        <v>81</v>
      </c>
      <c r="BK210" s="205">
        <f>ROUND(I210*H210,2)</f>
        <v>0</v>
      </c>
      <c r="BL210" s="15" t="s">
        <v>165</v>
      </c>
      <c r="BM210" s="15" t="s">
        <v>322</v>
      </c>
    </row>
    <row r="211" s="11" customFormat="1">
      <c r="B211" s="217"/>
      <c r="C211" s="218"/>
      <c r="D211" s="208" t="s">
        <v>124</v>
      </c>
      <c r="E211" s="219" t="s">
        <v>19</v>
      </c>
      <c r="F211" s="220" t="s">
        <v>626</v>
      </c>
      <c r="G211" s="218"/>
      <c r="H211" s="221">
        <v>12.07</v>
      </c>
      <c r="I211" s="222"/>
      <c r="J211" s="218"/>
      <c r="K211" s="218"/>
      <c r="L211" s="223"/>
      <c r="M211" s="224"/>
      <c r="N211" s="225"/>
      <c r="O211" s="225"/>
      <c r="P211" s="225"/>
      <c r="Q211" s="225"/>
      <c r="R211" s="225"/>
      <c r="S211" s="225"/>
      <c r="T211" s="226"/>
      <c r="AT211" s="227" t="s">
        <v>124</v>
      </c>
      <c r="AU211" s="227" t="s">
        <v>81</v>
      </c>
      <c r="AV211" s="11" t="s">
        <v>83</v>
      </c>
      <c r="AW211" s="11" t="s">
        <v>35</v>
      </c>
      <c r="AX211" s="11" t="s">
        <v>73</v>
      </c>
      <c r="AY211" s="227" t="s">
        <v>118</v>
      </c>
    </row>
    <row r="212" s="12" customFormat="1">
      <c r="B212" s="228"/>
      <c r="C212" s="229"/>
      <c r="D212" s="208" t="s">
        <v>124</v>
      </c>
      <c r="E212" s="230" t="s">
        <v>19</v>
      </c>
      <c r="F212" s="231" t="s">
        <v>132</v>
      </c>
      <c r="G212" s="229"/>
      <c r="H212" s="232">
        <v>12.07</v>
      </c>
      <c r="I212" s="233"/>
      <c r="J212" s="229"/>
      <c r="K212" s="229"/>
      <c r="L212" s="234"/>
      <c r="M212" s="235"/>
      <c r="N212" s="236"/>
      <c r="O212" s="236"/>
      <c r="P212" s="236"/>
      <c r="Q212" s="236"/>
      <c r="R212" s="236"/>
      <c r="S212" s="236"/>
      <c r="T212" s="237"/>
      <c r="AT212" s="238" t="s">
        <v>124</v>
      </c>
      <c r="AU212" s="238" t="s">
        <v>81</v>
      </c>
      <c r="AV212" s="12" t="s">
        <v>123</v>
      </c>
      <c r="AW212" s="12" t="s">
        <v>35</v>
      </c>
      <c r="AX212" s="12" t="s">
        <v>81</v>
      </c>
      <c r="AY212" s="238" t="s">
        <v>118</v>
      </c>
    </row>
    <row r="213" s="1" customFormat="1" ht="22.5" customHeight="1">
      <c r="B213" s="36"/>
      <c r="C213" s="194" t="s">
        <v>413</v>
      </c>
      <c r="D213" s="194" t="s">
        <v>119</v>
      </c>
      <c r="E213" s="195" t="s">
        <v>228</v>
      </c>
      <c r="F213" s="196" t="s">
        <v>229</v>
      </c>
      <c r="G213" s="197" t="s">
        <v>122</v>
      </c>
      <c r="H213" s="198">
        <v>33.475000000000001</v>
      </c>
      <c r="I213" s="199"/>
      <c r="J213" s="200">
        <f>ROUND(I213*H213,2)</f>
        <v>0</v>
      </c>
      <c r="K213" s="196" t="s">
        <v>19</v>
      </c>
      <c r="L213" s="41"/>
      <c r="M213" s="201" t="s">
        <v>19</v>
      </c>
      <c r="N213" s="202" t="s">
        <v>44</v>
      </c>
      <c r="O213" s="77"/>
      <c r="P213" s="203">
        <f>O213*H213</f>
        <v>0</v>
      </c>
      <c r="Q213" s="203">
        <v>0.023367804999999998</v>
      </c>
      <c r="R213" s="203">
        <f>Q213*H213</f>
        <v>0.78223727237499996</v>
      </c>
      <c r="S213" s="203">
        <v>0</v>
      </c>
      <c r="T213" s="204">
        <f>S213*H213</f>
        <v>0</v>
      </c>
      <c r="AR213" s="15" t="s">
        <v>165</v>
      </c>
      <c r="AT213" s="15" t="s">
        <v>119</v>
      </c>
      <c r="AU213" s="15" t="s">
        <v>81</v>
      </c>
      <c r="AY213" s="15" t="s">
        <v>118</v>
      </c>
      <c r="BE213" s="205">
        <f>IF(N213="základní",J213,0)</f>
        <v>0</v>
      </c>
      <c r="BF213" s="205">
        <f>IF(N213="snížená",J213,0)</f>
        <v>0</v>
      </c>
      <c r="BG213" s="205">
        <f>IF(N213="zákl. přenesená",J213,0)</f>
        <v>0</v>
      </c>
      <c r="BH213" s="205">
        <f>IF(N213="sníž. přenesená",J213,0)</f>
        <v>0</v>
      </c>
      <c r="BI213" s="205">
        <f>IF(N213="nulová",J213,0)</f>
        <v>0</v>
      </c>
      <c r="BJ213" s="15" t="s">
        <v>81</v>
      </c>
      <c r="BK213" s="205">
        <f>ROUND(I213*H213,2)</f>
        <v>0</v>
      </c>
      <c r="BL213" s="15" t="s">
        <v>165</v>
      </c>
      <c r="BM213" s="15" t="s">
        <v>325</v>
      </c>
    </row>
    <row r="214" s="11" customFormat="1">
      <c r="B214" s="217"/>
      <c r="C214" s="218"/>
      <c r="D214" s="208" t="s">
        <v>124</v>
      </c>
      <c r="E214" s="219" t="s">
        <v>19</v>
      </c>
      <c r="F214" s="220" t="s">
        <v>627</v>
      </c>
      <c r="G214" s="218"/>
      <c r="H214" s="221">
        <v>12.07</v>
      </c>
      <c r="I214" s="222"/>
      <c r="J214" s="218"/>
      <c r="K214" s="218"/>
      <c r="L214" s="223"/>
      <c r="M214" s="224"/>
      <c r="N214" s="225"/>
      <c r="O214" s="225"/>
      <c r="P214" s="225"/>
      <c r="Q214" s="225"/>
      <c r="R214" s="225"/>
      <c r="S214" s="225"/>
      <c r="T214" s="226"/>
      <c r="AT214" s="227" t="s">
        <v>124</v>
      </c>
      <c r="AU214" s="227" t="s">
        <v>81</v>
      </c>
      <c r="AV214" s="11" t="s">
        <v>83</v>
      </c>
      <c r="AW214" s="11" t="s">
        <v>35</v>
      </c>
      <c r="AX214" s="11" t="s">
        <v>73</v>
      </c>
      <c r="AY214" s="227" t="s">
        <v>118</v>
      </c>
    </row>
    <row r="215" s="11" customFormat="1">
      <c r="B215" s="217"/>
      <c r="C215" s="218"/>
      <c r="D215" s="208" t="s">
        <v>124</v>
      </c>
      <c r="E215" s="219" t="s">
        <v>19</v>
      </c>
      <c r="F215" s="220" t="s">
        <v>628</v>
      </c>
      <c r="G215" s="218"/>
      <c r="H215" s="221">
        <v>19.553999999999998</v>
      </c>
      <c r="I215" s="222"/>
      <c r="J215" s="218"/>
      <c r="K215" s="218"/>
      <c r="L215" s="223"/>
      <c r="M215" s="224"/>
      <c r="N215" s="225"/>
      <c r="O215" s="225"/>
      <c r="P215" s="225"/>
      <c r="Q215" s="225"/>
      <c r="R215" s="225"/>
      <c r="S215" s="225"/>
      <c r="T215" s="226"/>
      <c r="AT215" s="227" t="s">
        <v>124</v>
      </c>
      <c r="AU215" s="227" t="s">
        <v>81</v>
      </c>
      <c r="AV215" s="11" t="s">
        <v>83</v>
      </c>
      <c r="AW215" s="11" t="s">
        <v>35</v>
      </c>
      <c r="AX215" s="11" t="s">
        <v>73</v>
      </c>
      <c r="AY215" s="227" t="s">
        <v>118</v>
      </c>
    </row>
    <row r="216" s="11" customFormat="1">
      <c r="B216" s="217"/>
      <c r="C216" s="218"/>
      <c r="D216" s="208" t="s">
        <v>124</v>
      </c>
      <c r="E216" s="219" t="s">
        <v>19</v>
      </c>
      <c r="F216" s="220" t="s">
        <v>629</v>
      </c>
      <c r="G216" s="218"/>
      <c r="H216" s="221">
        <v>1.851</v>
      </c>
      <c r="I216" s="222"/>
      <c r="J216" s="218"/>
      <c r="K216" s="218"/>
      <c r="L216" s="223"/>
      <c r="M216" s="224"/>
      <c r="N216" s="225"/>
      <c r="O216" s="225"/>
      <c r="P216" s="225"/>
      <c r="Q216" s="225"/>
      <c r="R216" s="225"/>
      <c r="S216" s="225"/>
      <c r="T216" s="226"/>
      <c r="AT216" s="227" t="s">
        <v>124</v>
      </c>
      <c r="AU216" s="227" t="s">
        <v>81</v>
      </c>
      <c r="AV216" s="11" t="s">
        <v>83</v>
      </c>
      <c r="AW216" s="11" t="s">
        <v>35</v>
      </c>
      <c r="AX216" s="11" t="s">
        <v>73</v>
      </c>
      <c r="AY216" s="227" t="s">
        <v>118</v>
      </c>
    </row>
    <row r="217" s="12" customFormat="1">
      <c r="B217" s="228"/>
      <c r="C217" s="229"/>
      <c r="D217" s="208" t="s">
        <v>124</v>
      </c>
      <c r="E217" s="230" t="s">
        <v>19</v>
      </c>
      <c r="F217" s="231" t="s">
        <v>132</v>
      </c>
      <c r="G217" s="229"/>
      <c r="H217" s="232">
        <v>33.475000000000001</v>
      </c>
      <c r="I217" s="233"/>
      <c r="J217" s="229"/>
      <c r="K217" s="229"/>
      <c r="L217" s="234"/>
      <c r="M217" s="235"/>
      <c r="N217" s="236"/>
      <c r="O217" s="236"/>
      <c r="P217" s="236"/>
      <c r="Q217" s="236"/>
      <c r="R217" s="236"/>
      <c r="S217" s="236"/>
      <c r="T217" s="237"/>
      <c r="AT217" s="238" t="s">
        <v>124</v>
      </c>
      <c r="AU217" s="238" t="s">
        <v>81</v>
      </c>
      <c r="AV217" s="12" t="s">
        <v>123</v>
      </c>
      <c r="AW217" s="12" t="s">
        <v>35</v>
      </c>
      <c r="AX217" s="12" t="s">
        <v>81</v>
      </c>
      <c r="AY217" s="238" t="s">
        <v>118</v>
      </c>
    </row>
    <row r="218" s="1" customFormat="1" ht="78.75" customHeight="1">
      <c r="B218" s="36"/>
      <c r="C218" s="194" t="s">
        <v>630</v>
      </c>
      <c r="D218" s="194" t="s">
        <v>119</v>
      </c>
      <c r="E218" s="195" t="s">
        <v>237</v>
      </c>
      <c r="F218" s="196" t="s">
        <v>238</v>
      </c>
      <c r="G218" s="197" t="s">
        <v>148</v>
      </c>
      <c r="H218" s="198">
        <v>782.178</v>
      </c>
      <c r="I218" s="199"/>
      <c r="J218" s="200">
        <f>ROUND(I218*H218,2)</f>
        <v>0</v>
      </c>
      <c r="K218" s="196" t="s">
        <v>19</v>
      </c>
      <c r="L218" s="41"/>
      <c r="M218" s="201" t="s">
        <v>19</v>
      </c>
      <c r="N218" s="202" t="s">
        <v>44</v>
      </c>
      <c r="O218" s="77"/>
      <c r="P218" s="203">
        <f>O218*H218</f>
        <v>0</v>
      </c>
      <c r="Q218" s="203">
        <v>0.016101500000000001</v>
      </c>
      <c r="R218" s="203">
        <f>Q218*H218</f>
        <v>12.594239067</v>
      </c>
      <c r="S218" s="203">
        <v>0</v>
      </c>
      <c r="T218" s="204">
        <f>S218*H218</f>
        <v>0</v>
      </c>
      <c r="AR218" s="15" t="s">
        <v>165</v>
      </c>
      <c r="AT218" s="15" t="s">
        <v>119</v>
      </c>
      <c r="AU218" s="15" t="s">
        <v>81</v>
      </c>
      <c r="AY218" s="15" t="s">
        <v>118</v>
      </c>
      <c r="BE218" s="205">
        <f>IF(N218="základní",J218,0)</f>
        <v>0</v>
      </c>
      <c r="BF218" s="205">
        <f>IF(N218="snížená",J218,0)</f>
        <v>0</v>
      </c>
      <c r="BG218" s="205">
        <f>IF(N218="zákl. přenesená",J218,0)</f>
        <v>0</v>
      </c>
      <c r="BH218" s="205">
        <f>IF(N218="sníž. přenesená",J218,0)</f>
        <v>0</v>
      </c>
      <c r="BI218" s="205">
        <f>IF(N218="nulová",J218,0)</f>
        <v>0</v>
      </c>
      <c r="BJ218" s="15" t="s">
        <v>81</v>
      </c>
      <c r="BK218" s="205">
        <f>ROUND(I218*H218,2)</f>
        <v>0</v>
      </c>
      <c r="BL218" s="15" t="s">
        <v>165</v>
      </c>
      <c r="BM218" s="15" t="s">
        <v>329</v>
      </c>
    </row>
    <row r="219" s="10" customFormat="1">
      <c r="B219" s="206"/>
      <c r="C219" s="207"/>
      <c r="D219" s="208" t="s">
        <v>124</v>
      </c>
      <c r="E219" s="209" t="s">
        <v>19</v>
      </c>
      <c r="F219" s="210" t="s">
        <v>608</v>
      </c>
      <c r="G219" s="207"/>
      <c r="H219" s="209" t="s">
        <v>19</v>
      </c>
      <c r="I219" s="211"/>
      <c r="J219" s="207"/>
      <c r="K219" s="207"/>
      <c r="L219" s="212"/>
      <c r="M219" s="213"/>
      <c r="N219" s="214"/>
      <c r="O219" s="214"/>
      <c r="P219" s="214"/>
      <c r="Q219" s="214"/>
      <c r="R219" s="214"/>
      <c r="S219" s="214"/>
      <c r="T219" s="215"/>
      <c r="AT219" s="216" t="s">
        <v>124</v>
      </c>
      <c r="AU219" s="216" t="s">
        <v>81</v>
      </c>
      <c r="AV219" s="10" t="s">
        <v>81</v>
      </c>
      <c r="AW219" s="10" t="s">
        <v>35</v>
      </c>
      <c r="AX219" s="10" t="s">
        <v>73</v>
      </c>
      <c r="AY219" s="216" t="s">
        <v>118</v>
      </c>
    </row>
    <row r="220" s="11" customFormat="1">
      <c r="B220" s="217"/>
      <c r="C220" s="218"/>
      <c r="D220" s="208" t="s">
        <v>124</v>
      </c>
      <c r="E220" s="219" t="s">
        <v>19</v>
      </c>
      <c r="F220" s="220" t="s">
        <v>609</v>
      </c>
      <c r="G220" s="218"/>
      <c r="H220" s="221">
        <v>508.19999999999999</v>
      </c>
      <c r="I220" s="222"/>
      <c r="J220" s="218"/>
      <c r="K220" s="218"/>
      <c r="L220" s="223"/>
      <c r="M220" s="224"/>
      <c r="N220" s="225"/>
      <c r="O220" s="225"/>
      <c r="P220" s="225"/>
      <c r="Q220" s="225"/>
      <c r="R220" s="225"/>
      <c r="S220" s="225"/>
      <c r="T220" s="226"/>
      <c r="AT220" s="227" t="s">
        <v>124</v>
      </c>
      <c r="AU220" s="227" t="s">
        <v>81</v>
      </c>
      <c r="AV220" s="11" t="s">
        <v>83</v>
      </c>
      <c r="AW220" s="11" t="s">
        <v>35</v>
      </c>
      <c r="AX220" s="11" t="s">
        <v>73</v>
      </c>
      <c r="AY220" s="227" t="s">
        <v>118</v>
      </c>
    </row>
    <row r="221" s="11" customFormat="1">
      <c r="B221" s="217"/>
      <c r="C221" s="218"/>
      <c r="D221" s="208" t="s">
        <v>124</v>
      </c>
      <c r="E221" s="219" t="s">
        <v>19</v>
      </c>
      <c r="F221" s="220" t="s">
        <v>610</v>
      </c>
      <c r="G221" s="218"/>
      <c r="H221" s="221">
        <v>53.899999999999999</v>
      </c>
      <c r="I221" s="222"/>
      <c r="J221" s="218"/>
      <c r="K221" s="218"/>
      <c r="L221" s="223"/>
      <c r="M221" s="224"/>
      <c r="N221" s="225"/>
      <c r="O221" s="225"/>
      <c r="P221" s="225"/>
      <c r="Q221" s="225"/>
      <c r="R221" s="225"/>
      <c r="S221" s="225"/>
      <c r="T221" s="226"/>
      <c r="AT221" s="227" t="s">
        <v>124</v>
      </c>
      <c r="AU221" s="227" t="s">
        <v>81</v>
      </c>
      <c r="AV221" s="11" t="s">
        <v>83</v>
      </c>
      <c r="AW221" s="11" t="s">
        <v>35</v>
      </c>
      <c r="AX221" s="11" t="s">
        <v>73</v>
      </c>
      <c r="AY221" s="227" t="s">
        <v>118</v>
      </c>
    </row>
    <row r="222" s="11" customFormat="1">
      <c r="B222" s="217"/>
      <c r="C222" s="218"/>
      <c r="D222" s="208" t="s">
        <v>124</v>
      </c>
      <c r="E222" s="219" t="s">
        <v>19</v>
      </c>
      <c r="F222" s="220" t="s">
        <v>611</v>
      </c>
      <c r="G222" s="218"/>
      <c r="H222" s="221">
        <v>-42.350000000000001</v>
      </c>
      <c r="I222" s="222"/>
      <c r="J222" s="218"/>
      <c r="K222" s="218"/>
      <c r="L222" s="223"/>
      <c r="M222" s="224"/>
      <c r="N222" s="225"/>
      <c r="O222" s="225"/>
      <c r="P222" s="225"/>
      <c r="Q222" s="225"/>
      <c r="R222" s="225"/>
      <c r="S222" s="225"/>
      <c r="T222" s="226"/>
      <c r="AT222" s="227" t="s">
        <v>124</v>
      </c>
      <c r="AU222" s="227" t="s">
        <v>81</v>
      </c>
      <c r="AV222" s="11" t="s">
        <v>83</v>
      </c>
      <c r="AW222" s="11" t="s">
        <v>35</v>
      </c>
      <c r="AX222" s="11" t="s">
        <v>73</v>
      </c>
      <c r="AY222" s="227" t="s">
        <v>118</v>
      </c>
    </row>
    <row r="223" s="11" customFormat="1">
      <c r="B223" s="217"/>
      <c r="C223" s="218"/>
      <c r="D223" s="208" t="s">
        <v>124</v>
      </c>
      <c r="E223" s="219" t="s">
        <v>19</v>
      </c>
      <c r="F223" s="220" t="s">
        <v>612</v>
      </c>
      <c r="G223" s="218"/>
      <c r="H223" s="221">
        <v>34.164999999999999</v>
      </c>
      <c r="I223" s="222"/>
      <c r="J223" s="218"/>
      <c r="K223" s="218"/>
      <c r="L223" s="223"/>
      <c r="M223" s="224"/>
      <c r="N223" s="225"/>
      <c r="O223" s="225"/>
      <c r="P223" s="225"/>
      <c r="Q223" s="225"/>
      <c r="R223" s="225"/>
      <c r="S223" s="225"/>
      <c r="T223" s="226"/>
      <c r="AT223" s="227" t="s">
        <v>124</v>
      </c>
      <c r="AU223" s="227" t="s">
        <v>81</v>
      </c>
      <c r="AV223" s="11" t="s">
        <v>83</v>
      </c>
      <c r="AW223" s="11" t="s">
        <v>35</v>
      </c>
      <c r="AX223" s="11" t="s">
        <v>73</v>
      </c>
      <c r="AY223" s="227" t="s">
        <v>118</v>
      </c>
    </row>
    <row r="224" s="11" customFormat="1">
      <c r="B224" s="217"/>
      <c r="C224" s="218"/>
      <c r="D224" s="208" t="s">
        <v>124</v>
      </c>
      <c r="E224" s="219" t="s">
        <v>19</v>
      </c>
      <c r="F224" s="220" t="s">
        <v>613</v>
      </c>
      <c r="G224" s="218"/>
      <c r="H224" s="221">
        <v>34.203000000000003</v>
      </c>
      <c r="I224" s="222"/>
      <c r="J224" s="218"/>
      <c r="K224" s="218"/>
      <c r="L224" s="223"/>
      <c r="M224" s="224"/>
      <c r="N224" s="225"/>
      <c r="O224" s="225"/>
      <c r="P224" s="225"/>
      <c r="Q224" s="225"/>
      <c r="R224" s="225"/>
      <c r="S224" s="225"/>
      <c r="T224" s="226"/>
      <c r="AT224" s="227" t="s">
        <v>124</v>
      </c>
      <c r="AU224" s="227" t="s">
        <v>81</v>
      </c>
      <c r="AV224" s="11" t="s">
        <v>83</v>
      </c>
      <c r="AW224" s="11" t="s">
        <v>35</v>
      </c>
      <c r="AX224" s="11" t="s">
        <v>73</v>
      </c>
      <c r="AY224" s="227" t="s">
        <v>118</v>
      </c>
    </row>
    <row r="225" s="11" customFormat="1">
      <c r="B225" s="217"/>
      <c r="C225" s="218"/>
      <c r="D225" s="208" t="s">
        <v>124</v>
      </c>
      <c r="E225" s="219" t="s">
        <v>19</v>
      </c>
      <c r="F225" s="220" t="s">
        <v>614</v>
      </c>
      <c r="G225" s="218"/>
      <c r="H225" s="221">
        <v>39.369</v>
      </c>
      <c r="I225" s="222"/>
      <c r="J225" s="218"/>
      <c r="K225" s="218"/>
      <c r="L225" s="223"/>
      <c r="M225" s="224"/>
      <c r="N225" s="225"/>
      <c r="O225" s="225"/>
      <c r="P225" s="225"/>
      <c r="Q225" s="225"/>
      <c r="R225" s="225"/>
      <c r="S225" s="225"/>
      <c r="T225" s="226"/>
      <c r="AT225" s="227" t="s">
        <v>124</v>
      </c>
      <c r="AU225" s="227" t="s">
        <v>81</v>
      </c>
      <c r="AV225" s="11" t="s">
        <v>83</v>
      </c>
      <c r="AW225" s="11" t="s">
        <v>35</v>
      </c>
      <c r="AX225" s="11" t="s">
        <v>73</v>
      </c>
      <c r="AY225" s="227" t="s">
        <v>118</v>
      </c>
    </row>
    <row r="226" s="11" customFormat="1">
      <c r="B226" s="217"/>
      <c r="C226" s="218"/>
      <c r="D226" s="208" t="s">
        <v>124</v>
      </c>
      <c r="E226" s="219" t="s">
        <v>19</v>
      </c>
      <c r="F226" s="220" t="s">
        <v>615</v>
      </c>
      <c r="G226" s="218"/>
      <c r="H226" s="221">
        <v>59.674999999999997</v>
      </c>
      <c r="I226" s="222"/>
      <c r="J226" s="218"/>
      <c r="K226" s="218"/>
      <c r="L226" s="223"/>
      <c r="M226" s="224"/>
      <c r="N226" s="225"/>
      <c r="O226" s="225"/>
      <c r="P226" s="225"/>
      <c r="Q226" s="225"/>
      <c r="R226" s="225"/>
      <c r="S226" s="225"/>
      <c r="T226" s="226"/>
      <c r="AT226" s="227" t="s">
        <v>124</v>
      </c>
      <c r="AU226" s="227" t="s">
        <v>81</v>
      </c>
      <c r="AV226" s="11" t="s">
        <v>83</v>
      </c>
      <c r="AW226" s="11" t="s">
        <v>35</v>
      </c>
      <c r="AX226" s="11" t="s">
        <v>73</v>
      </c>
      <c r="AY226" s="227" t="s">
        <v>118</v>
      </c>
    </row>
    <row r="227" s="11" customFormat="1">
      <c r="B227" s="217"/>
      <c r="C227" s="218"/>
      <c r="D227" s="208" t="s">
        <v>124</v>
      </c>
      <c r="E227" s="219" t="s">
        <v>19</v>
      </c>
      <c r="F227" s="220" t="s">
        <v>616</v>
      </c>
      <c r="G227" s="218"/>
      <c r="H227" s="221">
        <v>50.840000000000003</v>
      </c>
      <c r="I227" s="222"/>
      <c r="J227" s="218"/>
      <c r="K227" s="218"/>
      <c r="L227" s="223"/>
      <c r="M227" s="224"/>
      <c r="N227" s="225"/>
      <c r="O227" s="225"/>
      <c r="P227" s="225"/>
      <c r="Q227" s="225"/>
      <c r="R227" s="225"/>
      <c r="S227" s="225"/>
      <c r="T227" s="226"/>
      <c r="AT227" s="227" t="s">
        <v>124</v>
      </c>
      <c r="AU227" s="227" t="s">
        <v>81</v>
      </c>
      <c r="AV227" s="11" t="s">
        <v>83</v>
      </c>
      <c r="AW227" s="11" t="s">
        <v>35</v>
      </c>
      <c r="AX227" s="11" t="s">
        <v>73</v>
      </c>
      <c r="AY227" s="227" t="s">
        <v>118</v>
      </c>
    </row>
    <row r="228" s="11" customFormat="1">
      <c r="B228" s="217"/>
      <c r="C228" s="218"/>
      <c r="D228" s="208" t="s">
        <v>124</v>
      </c>
      <c r="E228" s="219" t="s">
        <v>19</v>
      </c>
      <c r="F228" s="220" t="s">
        <v>617</v>
      </c>
      <c r="G228" s="218"/>
      <c r="H228" s="221">
        <v>33.774000000000001</v>
      </c>
      <c r="I228" s="222"/>
      <c r="J228" s="218"/>
      <c r="K228" s="218"/>
      <c r="L228" s="223"/>
      <c r="M228" s="224"/>
      <c r="N228" s="225"/>
      <c r="O228" s="225"/>
      <c r="P228" s="225"/>
      <c r="Q228" s="225"/>
      <c r="R228" s="225"/>
      <c r="S228" s="225"/>
      <c r="T228" s="226"/>
      <c r="AT228" s="227" t="s">
        <v>124</v>
      </c>
      <c r="AU228" s="227" t="s">
        <v>81</v>
      </c>
      <c r="AV228" s="11" t="s">
        <v>83</v>
      </c>
      <c r="AW228" s="11" t="s">
        <v>35</v>
      </c>
      <c r="AX228" s="11" t="s">
        <v>73</v>
      </c>
      <c r="AY228" s="227" t="s">
        <v>118</v>
      </c>
    </row>
    <row r="229" s="11" customFormat="1">
      <c r="B229" s="217"/>
      <c r="C229" s="218"/>
      <c r="D229" s="208" t="s">
        <v>124</v>
      </c>
      <c r="E229" s="219" t="s">
        <v>19</v>
      </c>
      <c r="F229" s="220" t="s">
        <v>618</v>
      </c>
      <c r="G229" s="218"/>
      <c r="H229" s="221">
        <v>-8.9160000000000004</v>
      </c>
      <c r="I229" s="222"/>
      <c r="J229" s="218"/>
      <c r="K229" s="218"/>
      <c r="L229" s="223"/>
      <c r="M229" s="224"/>
      <c r="N229" s="225"/>
      <c r="O229" s="225"/>
      <c r="P229" s="225"/>
      <c r="Q229" s="225"/>
      <c r="R229" s="225"/>
      <c r="S229" s="225"/>
      <c r="T229" s="226"/>
      <c r="AT229" s="227" t="s">
        <v>124</v>
      </c>
      <c r="AU229" s="227" t="s">
        <v>81</v>
      </c>
      <c r="AV229" s="11" t="s">
        <v>83</v>
      </c>
      <c r="AW229" s="11" t="s">
        <v>35</v>
      </c>
      <c r="AX229" s="11" t="s">
        <v>73</v>
      </c>
      <c r="AY229" s="227" t="s">
        <v>118</v>
      </c>
    </row>
    <row r="230" s="11" customFormat="1">
      <c r="B230" s="217"/>
      <c r="C230" s="218"/>
      <c r="D230" s="208" t="s">
        <v>124</v>
      </c>
      <c r="E230" s="219" t="s">
        <v>19</v>
      </c>
      <c r="F230" s="220" t="s">
        <v>619</v>
      </c>
      <c r="G230" s="218"/>
      <c r="H230" s="221">
        <v>19.318000000000001</v>
      </c>
      <c r="I230" s="222"/>
      <c r="J230" s="218"/>
      <c r="K230" s="218"/>
      <c r="L230" s="223"/>
      <c r="M230" s="224"/>
      <c r="N230" s="225"/>
      <c r="O230" s="225"/>
      <c r="P230" s="225"/>
      <c r="Q230" s="225"/>
      <c r="R230" s="225"/>
      <c r="S230" s="225"/>
      <c r="T230" s="226"/>
      <c r="AT230" s="227" t="s">
        <v>124</v>
      </c>
      <c r="AU230" s="227" t="s">
        <v>81</v>
      </c>
      <c r="AV230" s="11" t="s">
        <v>83</v>
      </c>
      <c r="AW230" s="11" t="s">
        <v>35</v>
      </c>
      <c r="AX230" s="11" t="s">
        <v>73</v>
      </c>
      <c r="AY230" s="227" t="s">
        <v>118</v>
      </c>
    </row>
    <row r="231" s="10" customFormat="1">
      <c r="B231" s="206"/>
      <c r="C231" s="207"/>
      <c r="D231" s="208" t="s">
        <v>124</v>
      </c>
      <c r="E231" s="209" t="s">
        <v>19</v>
      </c>
      <c r="F231" s="210" t="s">
        <v>631</v>
      </c>
      <c r="G231" s="207"/>
      <c r="H231" s="209" t="s">
        <v>19</v>
      </c>
      <c r="I231" s="211"/>
      <c r="J231" s="207"/>
      <c r="K231" s="207"/>
      <c r="L231" s="212"/>
      <c r="M231" s="213"/>
      <c r="N231" s="214"/>
      <c r="O231" s="214"/>
      <c r="P231" s="214"/>
      <c r="Q231" s="214"/>
      <c r="R231" s="214"/>
      <c r="S231" s="214"/>
      <c r="T231" s="215"/>
      <c r="AT231" s="216" t="s">
        <v>124</v>
      </c>
      <c r="AU231" s="216" t="s">
        <v>81</v>
      </c>
      <c r="AV231" s="10" t="s">
        <v>81</v>
      </c>
      <c r="AW231" s="10" t="s">
        <v>35</v>
      </c>
      <c r="AX231" s="10" t="s">
        <v>73</v>
      </c>
      <c r="AY231" s="216" t="s">
        <v>118</v>
      </c>
    </row>
    <row r="232" s="12" customFormat="1">
      <c r="B232" s="228"/>
      <c r="C232" s="229"/>
      <c r="D232" s="208" t="s">
        <v>124</v>
      </c>
      <c r="E232" s="230" t="s">
        <v>19</v>
      </c>
      <c r="F232" s="231" t="s">
        <v>132</v>
      </c>
      <c r="G232" s="229"/>
      <c r="H232" s="232">
        <v>782.178</v>
      </c>
      <c r="I232" s="233"/>
      <c r="J232" s="229"/>
      <c r="K232" s="229"/>
      <c r="L232" s="234"/>
      <c r="M232" s="235"/>
      <c r="N232" s="236"/>
      <c r="O232" s="236"/>
      <c r="P232" s="236"/>
      <c r="Q232" s="236"/>
      <c r="R232" s="236"/>
      <c r="S232" s="236"/>
      <c r="T232" s="237"/>
      <c r="AT232" s="238" t="s">
        <v>124</v>
      </c>
      <c r="AU232" s="238" t="s">
        <v>81</v>
      </c>
      <c r="AV232" s="12" t="s">
        <v>123</v>
      </c>
      <c r="AW232" s="12" t="s">
        <v>35</v>
      </c>
      <c r="AX232" s="12" t="s">
        <v>81</v>
      </c>
      <c r="AY232" s="238" t="s">
        <v>118</v>
      </c>
    </row>
    <row r="233" s="1" customFormat="1" ht="33.75" customHeight="1">
      <c r="B233" s="36"/>
      <c r="C233" s="194" t="s">
        <v>416</v>
      </c>
      <c r="D233" s="194" t="s">
        <v>119</v>
      </c>
      <c r="E233" s="195" t="s">
        <v>240</v>
      </c>
      <c r="F233" s="196" t="s">
        <v>241</v>
      </c>
      <c r="G233" s="197" t="s">
        <v>144</v>
      </c>
      <c r="H233" s="198">
        <v>771.10000000000002</v>
      </c>
      <c r="I233" s="199"/>
      <c r="J233" s="200">
        <f>ROUND(I233*H233,2)</f>
        <v>0</v>
      </c>
      <c r="K233" s="196" t="s">
        <v>19</v>
      </c>
      <c r="L233" s="41"/>
      <c r="M233" s="201" t="s">
        <v>19</v>
      </c>
      <c r="N233" s="202" t="s">
        <v>44</v>
      </c>
      <c r="O233" s="77"/>
      <c r="P233" s="203">
        <f>O233*H233</f>
        <v>0</v>
      </c>
      <c r="Q233" s="203">
        <v>0</v>
      </c>
      <c r="R233" s="203">
        <f>Q233*H233</f>
        <v>0</v>
      </c>
      <c r="S233" s="203">
        <v>0</v>
      </c>
      <c r="T233" s="204">
        <f>S233*H233</f>
        <v>0</v>
      </c>
      <c r="AR233" s="15" t="s">
        <v>165</v>
      </c>
      <c r="AT233" s="15" t="s">
        <v>119</v>
      </c>
      <c r="AU233" s="15" t="s">
        <v>81</v>
      </c>
      <c r="AY233" s="15" t="s">
        <v>118</v>
      </c>
      <c r="BE233" s="205">
        <f>IF(N233="základní",J233,0)</f>
        <v>0</v>
      </c>
      <c r="BF233" s="205">
        <f>IF(N233="snížená",J233,0)</f>
        <v>0</v>
      </c>
      <c r="BG233" s="205">
        <f>IF(N233="zákl. přenesená",J233,0)</f>
        <v>0</v>
      </c>
      <c r="BH233" s="205">
        <f>IF(N233="sníž. přenesená",J233,0)</f>
        <v>0</v>
      </c>
      <c r="BI233" s="205">
        <f>IF(N233="nulová",J233,0)</f>
        <v>0</v>
      </c>
      <c r="BJ233" s="15" t="s">
        <v>81</v>
      </c>
      <c r="BK233" s="205">
        <f>ROUND(I233*H233,2)</f>
        <v>0</v>
      </c>
      <c r="BL233" s="15" t="s">
        <v>165</v>
      </c>
      <c r="BM233" s="15" t="s">
        <v>332</v>
      </c>
    </row>
    <row r="234" s="11" customFormat="1">
      <c r="B234" s="217"/>
      <c r="C234" s="218"/>
      <c r="D234" s="208" t="s">
        <v>124</v>
      </c>
      <c r="E234" s="219" t="s">
        <v>19</v>
      </c>
      <c r="F234" s="220" t="s">
        <v>632</v>
      </c>
      <c r="G234" s="218"/>
      <c r="H234" s="221">
        <v>523.60000000000002</v>
      </c>
      <c r="I234" s="222"/>
      <c r="J234" s="218"/>
      <c r="K234" s="218"/>
      <c r="L234" s="223"/>
      <c r="M234" s="224"/>
      <c r="N234" s="225"/>
      <c r="O234" s="225"/>
      <c r="P234" s="225"/>
      <c r="Q234" s="225"/>
      <c r="R234" s="225"/>
      <c r="S234" s="225"/>
      <c r="T234" s="226"/>
      <c r="AT234" s="227" t="s">
        <v>124</v>
      </c>
      <c r="AU234" s="227" t="s">
        <v>81</v>
      </c>
      <c r="AV234" s="11" t="s">
        <v>83</v>
      </c>
      <c r="AW234" s="11" t="s">
        <v>35</v>
      </c>
      <c r="AX234" s="11" t="s">
        <v>73</v>
      </c>
      <c r="AY234" s="227" t="s">
        <v>118</v>
      </c>
    </row>
    <row r="235" s="11" customFormat="1">
      <c r="B235" s="217"/>
      <c r="C235" s="218"/>
      <c r="D235" s="208" t="s">
        <v>124</v>
      </c>
      <c r="E235" s="219" t="s">
        <v>19</v>
      </c>
      <c r="F235" s="220" t="s">
        <v>633</v>
      </c>
      <c r="G235" s="218"/>
      <c r="H235" s="221">
        <v>123.90000000000001</v>
      </c>
      <c r="I235" s="222"/>
      <c r="J235" s="218"/>
      <c r="K235" s="218"/>
      <c r="L235" s="223"/>
      <c r="M235" s="224"/>
      <c r="N235" s="225"/>
      <c r="O235" s="225"/>
      <c r="P235" s="225"/>
      <c r="Q235" s="225"/>
      <c r="R235" s="225"/>
      <c r="S235" s="225"/>
      <c r="T235" s="226"/>
      <c r="AT235" s="227" t="s">
        <v>124</v>
      </c>
      <c r="AU235" s="227" t="s">
        <v>81</v>
      </c>
      <c r="AV235" s="11" t="s">
        <v>83</v>
      </c>
      <c r="AW235" s="11" t="s">
        <v>35</v>
      </c>
      <c r="AX235" s="11" t="s">
        <v>73</v>
      </c>
      <c r="AY235" s="227" t="s">
        <v>118</v>
      </c>
    </row>
    <row r="236" s="11" customFormat="1">
      <c r="B236" s="217"/>
      <c r="C236" s="218"/>
      <c r="D236" s="208" t="s">
        <v>124</v>
      </c>
      <c r="E236" s="219" t="s">
        <v>19</v>
      </c>
      <c r="F236" s="220" t="s">
        <v>634</v>
      </c>
      <c r="G236" s="218"/>
      <c r="H236" s="221">
        <v>48</v>
      </c>
      <c r="I236" s="222"/>
      <c r="J236" s="218"/>
      <c r="K236" s="218"/>
      <c r="L236" s="223"/>
      <c r="M236" s="224"/>
      <c r="N236" s="225"/>
      <c r="O236" s="225"/>
      <c r="P236" s="225"/>
      <c r="Q236" s="225"/>
      <c r="R236" s="225"/>
      <c r="S236" s="225"/>
      <c r="T236" s="226"/>
      <c r="AT236" s="227" t="s">
        <v>124</v>
      </c>
      <c r="AU236" s="227" t="s">
        <v>81</v>
      </c>
      <c r="AV236" s="11" t="s">
        <v>83</v>
      </c>
      <c r="AW236" s="11" t="s">
        <v>35</v>
      </c>
      <c r="AX236" s="11" t="s">
        <v>73</v>
      </c>
      <c r="AY236" s="227" t="s">
        <v>118</v>
      </c>
    </row>
    <row r="237" s="11" customFormat="1">
      <c r="B237" s="217"/>
      <c r="C237" s="218"/>
      <c r="D237" s="208" t="s">
        <v>124</v>
      </c>
      <c r="E237" s="219" t="s">
        <v>19</v>
      </c>
      <c r="F237" s="220" t="s">
        <v>635</v>
      </c>
      <c r="G237" s="218"/>
      <c r="H237" s="221">
        <v>75.599999999999994</v>
      </c>
      <c r="I237" s="222"/>
      <c r="J237" s="218"/>
      <c r="K237" s="218"/>
      <c r="L237" s="223"/>
      <c r="M237" s="224"/>
      <c r="N237" s="225"/>
      <c r="O237" s="225"/>
      <c r="P237" s="225"/>
      <c r="Q237" s="225"/>
      <c r="R237" s="225"/>
      <c r="S237" s="225"/>
      <c r="T237" s="226"/>
      <c r="AT237" s="227" t="s">
        <v>124</v>
      </c>
      <c r="AU237" s="227" t="s">
        <v>81</v>
      </c>
      <c r="AV237" s="11" t="s">
        <v>83</v>
      </c>
      <c r="AW237" s="11" t="s">
        <v>35</v>
      </c>
      <c r="AX237" s="11" t="s">
        <v>73</v>
      </c>
      <c r="AY237" s="227" t="s">
        <v>118</v>
      </c>
    </row>
    <row r="238" s="12" customFormat="1">
      <c r="B238" s="228"/>
      <c r="C238" s="229"/>
      <c r="D238" s="208" t="s">
        <v>124</v>
      </c>
      <c r="E238" s="230" t="s">
        <v>19</v>
      </c>
      <c r="F238" s="231" t="s">
        <v>132</v>
      </c>
      <c r="G238" s="229"/>
      <c r="H238" s="232">
        <v>771.10000000000002</v>
      </c>
      <c r="I238" s="233"/>
      <c r="J238" s="229"/>
      <c r="K238" s="229"/>
      <c r="L238" s="234"/>
      <c r="M238" s="235"/>
      <c r="N238" s="236"/>
      <c r="O238" s="236"/>
      <c r="P238" s="236"/>
      <c r="Q238" s="236"/>
      <c r="R238" s="236"/>
      <c r="S238" s="236"/>
      <c r="T238" s="237"/>
      <c r="AT238" s="238" t="s">
        <v>124</v>
      </c>
      <c r="AU238" s="238" t="s">
        <v>81</v>
      </c>
      <c r="AV238" s="12" t="s">
        <v>123</v>
      </c>
      <c r="AW238" s="12" t="s">
        <v>35</v>
      </c>
      <c r="AX238" s="12" t="s">
        <v>81</v>
      </c>
      <c r="AY238" s="238" t="s">
        <v>118</v>
      </c>
    </row>
    <row r="239" s="1" customFormat="1" ht="16.5" customHeight="1">
      <c r="B239" s="36"/>
      <c r="C239" s="239" t="s">
        <v>636</v>
      </c>
      <c r="D239" s="239" t="s">
        <v>153</v>
      </c>
      <c r="E239" s="240" t="s">
        <v>247</v>
      </c>
      <c r="F239" s="241" t="s">
        <v>248</v>
      </c>
      <c r="G239" s="242" t="s">
        <v>122</v>
      </c>
      <c r="H239" s="243">
        <v>1.851</v>
      </c>
      <c r="I239" s="244"/>
      <c r="J239" s="245">
        <f>ROUND(I239*H239,2)</f>
        <v>0</v>
      </c>
      <c r="K239" s="241" t="s">
        <v>19</v>
      </c>
      <c r="L239" s="246"/>
      <c r="M239" s="247" t="s">
        <v>19</v>
      </c>
      <c r="N239" s="248" t="s">
        <v>44</v>
      </c>
      <c r="O239" s="77"/>
      <c r="P239" s="203">
        <f>O239*H239</f>
        <v>0</v>
      </c>
      <c r="Q239" s="203">
        <v>0.55000000000000004</v>
      </c>
      <c r="R239" s="203">
        <f>Q239*H239</f>
        <v>1.0180500000000001</v>
      </c>
      <c r="S239" s="203">
        <v>0</v>
      </c>
      <c r="T239" s="204">
        <f>S239*H239</f>
        <v>0</v>
      </c>
      <c r="AR239" s="15" t="s">
        <v>200</v>
      </c>
      <c r="AT239" s="15" t="s">
        <v>153</v>
      </c>
      <c r="AU239" s="15" t="s">
        <v>81</v>
      </c>
      <c r="AY239" s="15" t="s">
        <v>118</v>
      </c>
      <c r="BE239" s="205">
        <f>IF(N239="základní",J239,0)</f>
        <v>0</v>
      </c>
      <c r="BF239" s="205">
        <f>IF(N239="snížená",J239,0)</f>
        <v>0</v>
      </c>
      <c r="BG239" s="205">
        <f>IF(N239="zákl. přenesená",J239,0)</f>
        <v>0</v>
      </c>
      <c r="BH239" s="205">
        <f>IF(N239="sníž. přenesená",J239,0)</f>
        <v>0</v>
      </c>
      <c r="BI239" s="205">
        <f>IF(N239="nulová",J239,0)</f>
        <v>0</v>
      </c>
      <c r="BJ239" s="15" t="s">
        <v>81</v>
      </c>
      <c r="BK239" s="205">
        <f>ROUND(I239*H239,2)</f>
        <v>0</v>
      </c>
      <c r="BL239" s="15" t="s">
        <v>165</v>
      </c>
      <c r="BM239" s="15" t="s">
        <v>336</v>
      </c>
    </row>
    <row r="240" s="11" customFormat="1">
      <c r="B240" s="217"/>
      <c r="C240" s="218"/>
      <c r="D240" s="208" t="s">
        <v>124</v>
      </c>
      <c r="E240" s="219" t="s">
        <v>19</v>
      </c>
      <c r="F240" s="220" t="s">
        <v>637</v>
      </c>
      <c r="G240" s="218"/>
      <c r="H240" s="221">
        <v>1.851</v>
      </c>
      <c r="I240" s="222"/>
      <c r="J240" s="218"/>
      <c r="K240" s="218"/>
      <c r="L240" s="223"/>
      <c r="M240" s="224"/>
      <c r="N240" s="225"/>
      <c r="O240" s="225"/>
      <c r="P240" s="225"/>
      <c r="Q240" s="225"/>
      <c r="R240" s="225"/>
      <c r="S240" s="225"/>
      <c r="T240" s="226"/>
      <c r="AT240" s="227" t="s">
        <v>124</v>
      </c>
      <c r="AU240" s="227" t="s">
        <v>81</v>
      </c>
      <c r="AV240" s="11" t="s">
        <v>83</v>
      </c>
      <c r="AW240" s="11" t="s">
        <v>35</v>
      </c>
      <c r="AX240" s="11" t="s">
        <v>73</v>
      </c>
      <c r="AY240" s="227" t="s">
        <v>118</v>
      </c>
    </row>
    <row r="241" s="12" customFormat="1">
      <c r="B241" s="228"/>
      <c r="C241" s="229"/>
      <c r="D241" s="208" t="s">
        <v>124</v>
      </c>
      <c r="E241" s="230" t="s">
        <v>19</v>
      </c>
      <c r="F241" s="231" t="s">
        <v>132</v>
      </c>
      <c r="G241" s="229"/>
      <c r="H241" s="232">
        <v>1.851</v>
      </c>
      <c r="I241" s="233"/>
      <c r="J241" s="229"/>
      <c r="K241" s="229"/>
      <c r="L241" s="234"/>
      <c r="M241" s="235"/>
      <c r="N241" s="236"/>
      <c r="O241" s="236"/>
      <c r="P241" s="236"/>
      <c r="Q241" s="236"/>
      <c r="R241" s="236"/>
      <c r="S241" s="236"/>
      <c r="T241" s="237"/>
      <c r="AT241" s="238" t="s">
        <v>124</v>
      </c>
      <c r="AU241" s="238" t="s">
        <v>81</v>
      </c>
      <c r="AV241" s="12" t="s">
        <v>123</v>
      </c>
      <c r="AW241" s="12" t="s">
        <v>35</v>
      </c>
      <c r="AX241" s="12" t="s">
        <v>81</v>
      </c>
      <c r="AY241" s="238" t="s">
        <v>118</v>
      </c>
    </row>
    <row r="242" s="1" customFormat="1" ht="16.5" customHeight="1">
      <c r="B242" s="36"/>
      <c r="C242" s="194" t="s">
        <v>423</v>
      </c>
      <c r="D242" s="194" t="s">
        <v>119</v>
      </c>
      <c r="E242" s="195" t="s">
        <v>251</v>
      </c>
      <c r="F242" s="196" t="s">
        <v>252</v>
      </c>
      <c r="G242" s="197" t="s">
        <v>122</v>
      </c>
      <c r="H242" s="198">
        <v>3</v>
      </c>
      <c r="I242" s="199"/>
      <c r="J242" s="200">
        <f>ROUND(I242*H242,2)</f>
        <v>0</v>
      </c>
      <c r="K242" s="196" t="s">
        <v>19</v>
      </c>
      <c r="L242" s="41"/>
      <c r="M242" s="201" t="s">
        <v>19</v>
      </c>
      <c r="N242" s="202" t="s">
        <v>44</v>
      </c>
      <c r="O242" s="77"/>
      <c r="P242" s="203">
        <f>O242*H242</f>
        <v>0</v>
      </c>
      <c r="Q242" s="203">
        <v>0</v>
      </c>
      <c r="R242" s="203">
        <f>Q242*H242</f>
        <v>0</v>
      </c>
      <c r="S242" s="203">
        <v>0</v>
      </c>
      <c r="T242" s="204">
        <f>S242*H242</f>
        <v>0</v>
      </c>
      <c r="AR242" s="15" t="s">
        <v>165</v>
      </c>
      <c r="AT242" s="15" t="s">
        <v>119</v>
      </c>
      <c r="AU242" s="15" t="s">
        <v>81</v>
      </c>
      <c r="AY242" s="15" t="s">
        <v>118</v>
      </c>
      <c r="BE242" s="205">
        <f>IF(N242="základní",J242,0)</f>
        <v>0</v>
      </c>
      <c r="BF242" s="205">
        <f>IF(N242="snížená",J242,0)</f>
        <v>0</v>
      </c>
      <c r="BG242" s="205">
        <f>IF(N242="zákl. přenesená",J242,0)</f>
        <v>0</v>
      </c>
      <c r="BH242" s="205">
        <f>IF(N242="sníž. přenesená",J242,0)</f>
        <v>0</v>
      </c>
      <c r="BI242" s="205">
        <f>IF(N242="nulová",J242,0)</f>
        <v>0</v>
      </c>
      <c r="BJ242" s="15" t="s">
        <v>81</v>
      </c>
      <c r="BK242" s="205">
        <f>ROUND(I242*H242,2)</f>
        <v>0</v>
      </c>
      <c r="BL242" s="15" t="s">
        <v>165</v>
      </c>
      <c r="BM242" s="15" t="s">
        <v>342</v>
      </c>
    </row>
    <row r="243" s="1" customFormat="1" ht="56.25" customHeight="1">
      <c r="B243" s="36"/>
      <c r="C243" s="194" t="s">
        <v>638</v>
      </c>
      <c r="D243" s="194" t="s">
        <v>119</v>
      </c>
      <c r="E243" s="195" t="s">
        <v>255</v>
      </c>
      <c r="F243" s="196" t="s">
        <v>256</v>
      </c>
      <c r="G243" s="197" t="s">
        <v>199</v>
      </c>
      <c r="H243" s="198">
        <v>21.032</v>
      </c>
      <c r="I243" s="199"/>
      <c r="J243" s="200">
        <f>ROUND(I243*H243,2)</f>
        <v>0</v>
      </c>
      <c r="K243" s="196" t="s">
        <v>19</v>
      </c>
      <c r="L243" s="41"/>
      <c r="M243" s="201" t="s">
        <v>19</v>
      </c>
      <c r="N243" s="202" t="s">
        <v>44</v>
      </c>
      <c r="O243" s="77"/>
      <c r="P243" s="203">
        <f>O243*H243</f>
        <v>0</v>
      </c>
      <c r="Q243" s="203">
        <v>0</v>
      </c>
      <c r="R243" s="203">
        <f>Q243*H243</f>
        <v>0</v>
      </c>
      <c r="S243" s="203">
        <v>0</v>
      </c>
      <c r="T243" s="204">
        <f>S243*H243</f>
        <v>0</v>
      </c>
      <c r="AR243" s="15" t="s">
        <v>165</v>
      </c>
      <c r="AT243" s="15" t="s">
        <v>119</v>
      </c>
      <c r="AU243" s="15" t="s">
        <v>81</v>
      </c>
      <c r="AY243" s="15" t="s">
        <v>118</v>
      </c>
      <c r="BE243" s="205">
        <f>IF(N243="základní",J243,0)</f>
        <v>0</v>
      </c>
      <c r="BF243" s="205">
        <f>IF(N243="snížená",J243,0)</f>
        <v>0</v>
      </c>
      <c r="BG243" s="205">
        <f>IF(N243="zákl. přenesená",J243,0)</f>
        <v>0</v>
      </c>
      <c r="BH243" s="205">
        <f>IF(N243="sníž. přenesená",J243,0)</f>
        <v>0</v>
      </c>
      <c r="BI243" s="205">
        <f>IF(N243="nulová",J243,0)</f>
        <v>0</v>
      </c>
      <c r="BJ243" s="15" t="s">
        <v>81</v>
      </c>
      <c r="BK243" s="205">
        <f>ROUND(I243*H243,2)</f>
        <v>0</v>
      </c>
      <c r="BL243" s="15" t="s">
        <v>165</v>
      </c>
      <c r="BM243" s="15" t="s">
        <v>346</v>
      </c>
    </row>
    <row r="244" s="1" customFormat="1" ht="56.25" customHeight="1">
      <c r="B244" s="36"/>
      <c r="C244" s="194" t="s">
        <v>426</v>
      </c>
      <c r="D244" s="194" t="s">
        <v>119</v>
      </c>
      <c r="E244" s="195" t="s">
        <v>258</v>
      </c>
      <c r="F244" s="196" t="s">
        <v>259</v>
      </c>
      <c r="G244" s="197" t="s">
        <v>199</v>
      </c>
      <c r="H244" s="198">
        <v>21.032</v>
      </c>
      <c r="I244" s="199"/>
      <c r="J244" s="200">
        <f>ROUND(I244*H244,2)</f>
        <v>0</v>
      </c>
      <c r="K244" s="196" t="s">
        <v>19</v>
      </c>
      <c r="L244" s="41"/>
      <c r="M244" s="201" t="s">
        <v>19</v>
      </c>
      <c r="N244" s="202" t="s">
        <v>44</v>
      </c>
      <c r="O244" s="77"/>
      <c r="P244" s="203">
        <f>O244*H244</f>
        <v>0</v>
      </c>
      <c r="Q244" s="203">
        <v>0</v>
      </c>
      <c r="R244" s="203">
        <f>Q244*H244</f>
        <v>0</v>
      </c>
      <c r="S244" s="203">
        <v>0</v>
      </c>
      <c r="T244" s="204">
        <f>S244*H244</f>
        <v>0</v>
      </c>
      <c r="AR244" s="15" t="s">
        <v>165</v>
      </c>
      <c r="AT244" s="15" t="s">
        <v>119</v>
      </c>
      <c r="AU244" s="15" t="s">
        <v>81</v>
      </c>
      <c r="AY244" s="15" t="s">
        <v>118</v>
      </c>
      <c r="BE244" s="205">
        <f>IF(N244="základní",J244,0)</f>
        <v>0</v>
      </c>
      <c r="BF244" s="205">
        <f>IF(N244="snížená",J244,0)</f>
        <v>0</v>
      </c>
      <c r="BG244" s="205">
        <f>IF(N244="zákl. přenesená",J244,0)</f>
        <v>0</v>
      </c>
      <c r="BH244" s="205">
        <f>IF(N244="sníž. přenesená",J244,0)</f>
        <v>0</v>
      </c>
      <c r="BI244" s="205">
        <f>IF(N244="nulová",J244,0)</f>
        <v>0</v>
      </c>
      <c r="BJ244" s="15" t="s">
        <v>81</v>
      </c>
      <c r="BK244" s="205">
        <f>ROUND(I244*H244,2)</f>
        <v>0</v>
      </c>
      <c r="BL244" s="15" t="s">
        <v>165</v>
      </c>
      <c r="BM244" s="15" t="s">
        <v>349</v>
      </c>
    </row>
    <row r="245" s="1" customFormat="1" ht="56.25" customHeight="1">
      <c r="B245" s="36"/>
      <c r="C245" s="194" t="s">
        <v>639</v>
      </c>
      <c r="D245" s="194" t="s">
        <v>119</v>
      </c>
      <c r="E245" s="195" t="s">
        <v>262</v>
      </c>
      <c r="F245" s="196" t="s">
        <v>263</v>
      </c>
      <c r="G245" s="197" t="s">
        <v>199</v>
      </c>
      <c r="H245" s="198">
        <v>84.126999999999995</v>
      </c>
      <c r="I245" s="199"/>
      <c r="J245" s="200">
        <f>ROUND(I245*H245,2)</f>
        <v>0</v>
      </c>
      <c r="K245" s="196" t="s">
        <v>19</v>
      </c>
      <c r="L245" s="41"/>
      <c r="M245" s="201" t="s">
        <v>19</v>
      </c>
      <c r="N245" s="202" t="s">
        <v>44</v>
      </c>
      <c r="O245" s="77"/>
      <c r="P245" s="203">
        <f>O245*H245</f>
        <v>0</v>
      </c>
      <c r="Q245" s="203">
        <v>0</v>
      </c>
      <c r="R245" s="203">
        <f>Q245*H245</f>
        <v>0</v>
      </c>
      <c r="S245" s="203">
        <v>0</v>
      </c>
      <c r="T245" s="204">
        <f>S245*H245</f>
        <v>0</v>
      </c>
      <c r="AR245" s="15" t="s">
        <v>165</v>
      </c>
      <c r="AT245" s="15" t="s">
        <v>119</v>
      </c>
      <c r="AU245" s="15" t="s">
        <v>81</v>
      </c>
      <c r="AY245" s="15" t="s">
        <v>118</v>
      </c>
      <c r="BE245" s="205">
        <f>IF(N245="základní",J245,0)</f>
        <v>0</v>
      </c>
      <c r="BF245" s="205">
        <f>IF(N245="snížená",J245,0)</f>
        <v>0</v>
      </c>
      <c r="BG245" s="205">
        <f>IF(N245="zákl. přenesená",J245,0)</f>
        <v>0</v>
      </c>
      <c r="BH245" s="205">
        <f>IF(N245="sníž. přenesená",J245,0)</f>
        <v>0</v>
      </c>
      <c r="BI245" s="205">
        <f>IF(N245="nulová",J245,0)</f>
        <v>0</v>
      </c>
      <c r="BJ245" s="15" t="s">
        <v>81</v>
      </c>
      <c r="BK245" s="205">
        <f>ROUND(I245*H245,2)</f>
        <v>0</v>
      </c>
      <c r="BL245" s="15" t="s">
        <v>165</v>
      </c>
      <c r="BM245" s="15" t="s">
        <v>353</v>
      </c>
    </row>
    <row r="246" s="9" customFormat="1" ht="25.92" customHeight="1">
      <c r="B246" s="180"/>
      <c r="C246" s="181"/>
      <c r="D246" s="182" t="s">
        <v>72</v>
      </c>
      <c r="E246" s="183" t="s">
        <v>265</v>
      </c>
      <c r="F246" s="183" t="s">
        <v>266</v>
      </c>
      <c r="G246" s="181"/>
      <c r="H246" s="181"/>
      <c r="I246" s="184"/>
      <c r="J246" s="185">
        <f>BK246</f>
        <v>0</v>
      </c>
      <c r="K246" s="181"/>
      <c r="L246" s="186"/>
      <c r="M246" s="187"/>
      <c r="N246" s="188"/>
      <c r="O246" s="188"/>
      <c r="P246" s="189">
        <f>SUM(P247:P302)</f>
        <v>0</v>
      </c>
      <c r="Q246" s="188"/>
      <c r="R246" s="189">
        <f>SUM(R247:R302)</f>
        <v>9.8838872808200016</v>
      </c>
      <c r="S246" s="188"/>
      <c r="T246" s="190">
        <f>SUM(T247:T302)</f>
        <v>5.7686989200000003</v>
      </c>
      <c r="AR246" s="191" t="s">
        <v>83</v>
      </c>
      <c r="AT246" s="192" t="s">
        <v>72</v>
      </c>
      <c r="AU246" s="192" t="s">
        <v>73</v>
      </c>
      <c r="AY246" s="191" t="s">
        <v>118</v>
      </c>
      <c r="BK246" s="193">
        <f>SUM(BK247:BK302)</f>
        <v>0</v>
      </c>
    </row>
    <row r="247" s="1" customFormat="1" ht="22.5" customHeight="1">
      <c r="B247" s="36"/>
      <c r="C247" s="194" t="s">
        <v>433</v>
      </c>
      <c r="D247" s="194" t="s">
        <v>119</v>
      </c>
      <c r="E247" s="195" t="s">
        <v>267</v>
      </c>
      <c r="F247" s="196" t="s">
        <v>268</v>
      </c>
      <c r="G247" s="197" t="s">
        <v>144</v>
      </c>
      <c r="H247" s="198">
        <v>1385.6769999999999</v>
      </c>
      <c r="I247" s="199"/>
      <c r="J247" s="200">
        <f>ROUND(I247*H247,2)</f>
        <v>0</v>
      </c>
      <c r="K247" s="196" t="s">
        <v>19</v>
      </c>
      <c r="L247" s="41"/>
      <c r="M247" s="201" t="s">
        <v>19</v>
      </c>
      <c r="N247" s="202" t="s">
        <v>44</v>
      </c>
      <c r="O247" s="77"/>
      <c r="P247" s="203">
        <f>O247*H247</f>
        <v>0</v>
      </c>
      <c r="Q247" s="203">
        <v>0</v>
      </c>
      <c r="R247" s="203">
        <f>Q247*H247</f>
        <v>0</v>
      </c>
      <c r="S247" s="203">
        <v>0</v>
      </c>
      <c r="T247" s="204">
        <f>S247*H247</f>
        <v>0</v>
      </c>
      <c r="AR247" s="15" t="s">
        <v>165</v>
      </c>
      <c r="AT247" s="15" t="s">
        <v>119</v>
      </c>
      <c r="AU247" s="15" t="s">
        <v>81</v>
      </c>
      <c r="AY247" s="15" t="s">
        <v>118</v>
      </c>
      <c r="BE247" s="205">
        <f>IF(N247="základní",J247,0)</f>
        <v>0</v>
      </c>
      <c r="BF247" s="205">
        <f>IF(N247="snížená",J247,0)</f>
        <v>0</v>
      </c>
      <c r="BG247" s="205">
        <f>IF(N247="zákl. přenesená",J247,0)</f>
        <v>0</v>
      </c>
      <c r="BH247" s="205">
        <f>IF(N247="sníž. přenesená",J247,0)</f>
        <v>0</v>
      </c>
      <c r="BI247" s="205">
        <f>IF(N247="nulová",J247,0)</f>
        <v>0</v>
      </c>
      <c r="BJ247" s="15" t="s">
        <v>81</v>
      </c>
      <c r="BK247" s="205">
        <f>ROUND(I247*H247,2)</f>
        <v>0</v>
      </c>
      <c r="BL247" s="15" t="s">
        <v>165</v>
      </c>
      <c r="BM247" s="15" t="s">
        <v>356</v>
      </c>
    </row>
    <row r="248" s="1" customFormat="1" ht="16.5" customHeight="1">
      <c r="B248" s="36"/>
      <c r="C248" s="239" t="s">
        <v>640</v>
      </c>
      <c r="D248" s="239" t="s">
        <v>153</v>
      </c>
      <c r="E248" s="240" t="s">
        <v>271</v>
      </c>
      <c r="F248" s="241" t="s">
        <v>272</v>
      </c>
      <c r="G248" s="242" t="s">
        <v>148</v>
      </c>
      <c r="H248" s="243">
        <v>1593.528</v>
      </c>
      <c r="I248" s="244"/>
      <c r="J248" s="245">
        <f>ROUND(I248*H248,2)</f>
        <v>0</v>
      </c>
      <c r="K248" s="241" t="s">
        <v>19</v>
      </c>
      <c r="L248" s="246"/>
      <c r="M248" s="247" t="s">
        <v>19</v>
      </c>
      <c r="N248" s="248" t="s">
        <v>44</v>
      </c>
      <c r="O248" s="77"/>
      <c r="P248" s="203">
        <f>O248*H248</f>
        <v>0</v>
      </c>
      <c r="Q248" s="203">
        <v>0.00038000000000000002</v>
      </c>
      <c r="R248" s="203">
        <f>Q248*H248</f>
        <v>0.60554064000000007</v>
      </c>
      <c r="S248" s="203">
        <v>0</v>
      </c>
      <c r="T248" s="204">
        <f>S248*H248</f>
        <v>0</v>
      </c>
      <c r="AR248" s="15" t="s">
        <v>200</v>
      </c>
      <c r="AT248" s="15" t="s">
        <v>153</v>
      </c>
      <c r="AU248" s="15" t="s">
        <v>81</v>
      </c>
      <c r="AY248" s="15" t="s">
        <v>118</v>
      </c>
      <c r="BE248" s="205">
        <f>IF(N248="základní",J248,0)</f>
        <v>0</v>
      </c>
      <c r="BF248" s="205">
        <f>IF(N248="snížená",J248,0)</f>
        <v>0</v>
      </c>
      <c r="BG248" s="205">
        <f>IF(N248="zákl. přenesená",J248,0)</f>
        <v>0</v>
      </c>
      <c r="BH248" s="205">
        <f>IF(N248="sníž. přenesená",J248,0)</f>
        <v>0</v>
      </c>
      <c r="BI248" s="205">
        <f>IF(N248="nulová",J248,0)</f>
        <v>0</v>
      </c>
      <c r="BJ248" s="15" t="s">
        <v>81</v>
      </c>
      <c r="BK248" s="205">
        <f>ROUND(I248*H248,2)</f>
        <v>0</v>
      </c>
      <c r="BL248" s="15" t="s">
        <v>165</v>
      </c>
      <c r="BM248" s="15" t="s">
        <v>360</v>
      </c>
    </row>
    <row r="249" s="1" customFormat="1" ht="67.5" customHeight="1">
      <c r="B249" s="36"/>
      <c r="C249" s="194" t="s">
        <v>436</v>
      </c>
      <c r="D249" s="194" t="s">
        <v>119</v>
      </c>
      <c r="E249" s="195" t="s">
        <v>274</v>
      </c>
      <c r="F249" s="196" t="s">
        <v>275</v>
      </c>
      <c r="G249" s="197" t="s">
        <v>148</v>
      </c>
      <c r="H249" s="198">
        <v>1385.6769999999999</v>
      </c>
      <c r="I249" s="199"/>
      <c r="J249" s="200">
        <f>ROUND(I249*H249,2)</f>
        <v>0</v>
      </c>
      <c r="K249" s="196" t="s">
        <v>19</v>
      </c>
      <c r="L249" s="41"/>
      <c r="M249" s="201" t="s">
        <v>19</v>
      </c>
      <c r="N249" s="202" t="s">
        <v>44</v>
      </c>
      <c r="O249" s="77"/>
      <c r="P249" s="203">
        <f>O249*H249</f>
        <v>0</v>
      </c>
      <c r="Q249" s="203">
        <v>0</v>
      </c>
      <c r="R249" s="203">
        <f>Q249*H249</f>
        <v>0</v>
      </c>
      <c r="S249" s="203">
        <v>0</v>
      </c>
      <c r="T249" s="204">
        <f>S249*H249</f>
        <v>0</v>
      </c>
      <c r="AR249" s="15" t="s">
        <v>165</v>
      </c>
      <c r="AT249" s="15" t="s">
        <v>119</v>
      </c>
      <c r="AU249" s="15" t="s">
        <v>81</v>
      </c>
      <c r="AY249" s="15" t="s">
        <v>118</v>
      </c>
      <c r="BE249" s="205">
        <f>IF(N249="základní",J249,0)</f>
        <v>0</v>
      </c>
      <c r="BF249" s="205">
        <f>IF(N249="snížená",J249,0)</f>
        <v>0</v>
      </c>
      <c r="BG249" s="205">
        <f>IF(N249="zákl. přenesená",J249,0)</f>
        <v>0</v>
      </c>
      <c r="BH249" s="205">
        <f>IF(N249="sníž. přenesená",J249,0)</f>
        <v>0</v>
      </c>
      <c r="BI249" s="205">
        <f>IF(N249="nulová",J249,0)</f>
        <v>0</v>
      </c>
      <c r="BJ249" s="15" t="s">
        <v>81</v>
      </c>
      <c r="BK249" s="205">
        <f>ROUND(I249*H249,2)</f>
        <v>0</v>
      </c>
      <c r="BL249" s="15" t="s">
        <v>165</v>
      </c>
      <c r="BM249" s="15" t="s">
        <v>363</v>
      </c>
    </row>
    <row r="250" s="1" customFormat="1" ht="16.5" customHeight="1">
      <c r="B250" s="36"/>
      <c r="C250" s="239" t="s">
        <v>641</v>
      </c>
      <c r="D250" s="239" t="s">
        <v>153</v>
      </c>
      <c r="E250" s="240" t="s">
        <v>278</v>
      </c>
      <c r="F250" s="241" t="s">
        <v>279</v>
      </c>
      <c r="G250" s="242" t="s">
        <v>148</v>
      </c>
      <c r="H250" s="243">
        <v>1385.6769999999999</v>
      </c>
      <c r="I250" s="244"/>
      <c r="J250" s="245">
        <f>ROUND(I250*H250,2)</f>
        <v>0</v>
      </c>
      <c r="K250" s="241" t="s">
        <v>19</v>
      </c>
      <c r="L250" s="246"/>
      <c r="M250" s="247" t="s">
        <v>19</v>
      </c>
      <c r="N250" s="248" t="s">
        <v>44</v>
      </c>
      <c r="O250" s="77"/>
      <c r="P250" s="203">
        <f>O250*H250</f>
        <v>0</v>
      </c>
      <c r="Q250" s="203">
        <v>0.0050000000000000001</v>
      </c>
      <c r="R250" s="203">
        <f>Q250*H250</f>
        <v>6.9283849999999996</v>
      </c>
      <c r="S250" s="203">
        <v>0</v>
      </c>
      <c r="T250" s="204">
        <f>S250*H250</f>
        <v>0</v>
      </c>
      <c r="AR250" s="15" t="s">
        <v>200</v>
      </c>
      <c r="AT250" s="15" t="s">
        <v>153</v>
      </c>
      <c r="AU250" s="15" t="s">
        <v>81</v>
      </c>
      <c r="AY250" s="15" t="s">
        <v>118</v>
      </c>
      <c r="BE250" s="205">
        <f>IF(N250="základní",J250,0)</f>
        <v>0</v>
      </c>
      <c r="BF250" s="205">
        <f>IF(N250="snížená",J250,0)</f>
        <v>0</v>
      </c>
      <c r="BG250" s="205">
        <f>IF(N250="zákl. přenesená",J250,0)</f>
        <v>0</v>
      </c>
      <c r="BH250" s="205">
        <f>IF(N250="sníž. přenesená",J250,0)</f>
        <v>0</v>
      </c>
      <c r="BI250" s="205">
        <f>IF(N250="nulová",J250,0)</f>
        <v>0</v>
      </c>
      <c r="BJ250" s="15" t="s">
        <v>81</v>
      </c>
      <c r="BK250" s="205">
        <f>ROUND(I250*H250,2)</f>
        <v>0</v>
      </c>
      <c r="BL250" s="15" t="s">
        <v>165</v>
      </c>
      <c r="BM250" s="15" t="s">
        <v>367</v>
      </c>
    </row>
    <row r="251" s="1" customFormat="1" ht="45" customHeight="1">
      <c r="B251" s="36"/>
      <c r="C251" s="194" t="s">
        <v>441</v>
      </c>
      <c r="D251" s="194" t="s">
        <v>119</v>
      </c>
      <c r="E251" s="195" t="s">
        <v>281</v>
      </c>
      <c r="F251" s="196" t="s">
        <v>282</v>
      </c>
      <c r="G251" s="197" t="s">
        <v>148</v>
      </c>
      <c r="H251" s="198">
        <v>782.178</v>
      </c>
      <c r="I251" s="199"/>
      <c r="J251" s="200">
        <f>ROUND(I251*H251,2)</f>
        <v>0</v>
      </c>
      <c r="K251" s="196" t="s">
        <v>19</v>
      </c>
      <c r="L251" s="41"/>
      <c r="M251" s="201" t="s">
        <v>19</v>
      </c>
      <c r="N251" s="202" t="s">
        <v>44</v>
      </c>
      <c r="O251" s="77"/>
      <c r="P251" s="203">
        <f>O251*H251</f>
        <v>0</v>
      </c>
      <c r="Q251" s="203">
        <v>0</v>
      </c>
      <c r="R251" s="203">
        <f>Q251*H251</f>
        <v>0</v>
      </c>
      <c r="S251" s="203">
        <v>0.00594</v>
      </c>
      <c r="T251" s="204">
        <f>S251*H251</f>
        <v>4.6461373200000002</v>
      </c>
      <c r="AR251" s="15" t="s">
        <v>165</v>
      </c>
      <c r="AT251" s="15" t="s">
        <v>119</v>
      </c>
      <c r="AU251" s="15" t="s">
        <v>81</v>
      </c>
      <c r="AY251" s="15" t="s">
        <v>118</v>
      </c>
      <c r="BE251" s="205">
        <f>IF(N251="základní",J251,0)</f>
        <v>0</v>
      </c>
      <c r="BF251" s="205">
        <f>IF(N251="snížená",J251,0)</f>
        <v>0</v>
      </c>
      <c r="BG251" s="205">
        <f>IF(N251="zákl. přenesená",J251,0)</f>
        <v>0</v>
      </c>
      <c r="BH251" s="205">
        <f>IF(N251="sníž. přenesená",J251,0)</f>
        <v>0</v>
      </c>
      <c r="BI251" s="205">
        <f>IF(N251="nulová",J251,0)</f>
        <v>0</v>
      </c>
      <c r="BJ251" s="15" t="s">
        <v>81</v>
      </c>
      <c r="BK251" s="205">
        <f>ROUND(I251*H251,2)</f>
        <v>0</v>
      </c>
      <c r="BL251" s="15" t="s">
        <v>165</v>
      </c>
      <c r="BM251" s="15" t="s">
        <v>370</v>
      </c>
    </row>
    <row r="252" s="10" customFormat="1">
      <c r="B252" s="206"/>
      <c r="C252" s="207"/>
      <c r="D252" s="208" t="s">
        <v>124</v>
      </c>
      <c r="E252" s="209" t="s">
        <v>19</v>
      </c>
      <c r="F252" s="210" t="s">
        <v>608</v>
      </c>
      <c r="G252" s="207"/>
      <c r="H252" s="209" t="s">
        <v>19</v>
      </c>
      <c r="I252" s="211"/>
      <c r="J252" s="207"/>
      <c r="K252" s="207"/>
      <c r="L252" s="212"/>
      <c r="M252" s="213"/>
      <c r="N252" s="214"/>
      <c r="O252" s="214"/>
      <c r="P252" s="214"/>
      <c r="Q252" s="214"/>
      <c r="R252" s="214"/>
      <c r="S252" s="214"/>
      <c r="T252" s="215"/>
      <c r="AT252" s="216" t="s">
        <v>124</v>
      </c>
      <c r="AU252" s="216" t="s">
        <v>81</v>
      </c>
      <c r="AV252" s="10" t="s">
        <v>81</v>
      </c>
      <c r="AW252" s="10" t="s">
        <v>35</v>
      </c>
      <c r="AX252" s="10" t="s">
        <v>73</v>
      </c>
      <c r="AY252" s="216" t="s">
        <v>118</v>
      </c>
    </row>
    <row r="253" s="11" customFormat="1">
      <c r="B253" s="217"/>
      <c r="C253" s="218"/>
      <c r="D253" s="208" t="s">
        <v>124</v>
      </c>
      <c r="E253" s="219" t="s">
        <v>19</v>
      </c>
      <c r="F253" s="220" t="s">
        <v>609</v>
      </c>
      <c r="G253" s="218"/>
      <c r="H253" s="221">
        <v>508.19999999999999</v>
      </c>
      <c r="I253" s="222"/>
      <c r="J253" s="218"/>
      <c r="K253" s="218"/>
      <c r="L253" s="223"/>
      <c r="M253" s="224"/>
      <c r="N253" s="225"/>
      <c r="O253" s="225"/>
      <c r="P253" s="225"/>
      <c r="Q253" s="225"/>
      <c r="R253" s="225"/>
      <c r="S253" s="225"/>
      <c r="T253" s="226"/>
      <c r="AT253" s="227" t="s">
        <v>124</v>
      </c>
      <c r="AU253" s="227" t="s">
        <v>81</v>
      </c>
      <c r="AV253" s="11" t="s">
        <v>83</v>
      </c>
      <c r="AW253" s="11" t="s">
        <v>35</v>
      </c>
      <c r="AX253" s="11" t="s">
        <v>73</v>
      </c>
      <c r="AY253" s="227" t="s">
        <v>118</v>
      </c>
    </row>
    <row r="254" s="11" customFormat="1">
      <c r="B254" s="217"/>
      <c r="C254" s="218"/>
      <c r="D254" s="208" t="s">
        <v>124</v>
      </c>
      <c r="E254" s="219" t="s">
        <v>19</v>
      </c>
      <c r="F254" s="220" t="s">
        <v>610</v>
      </c>
      <c r="G254" s="218"/>
      <c r="H254" s="221">
        <v>53.899999999999999</v>
      </c>
      <c r="I254" s="222"/>
      <c r="J254" s="218"/>
      <c r="K254" s="218"/>
      <c r="L254" s="223"/>
      <c r="M254" s="224"/>
      <c r="N254" s="225"/>
      <c r="O254" s="225"/>
      <c r="P254" s="225"/>
      <c r="Q254" s="225"/>
      <c r="R254" s="225"/>
      <c r="S254" s="225"/>
      <c r="T254" s="226"/>
      <c r="AT254" s="227" t="s">
        <v>124</v>
      </c>
      <c r="AU254" s="227" t="s">
        <v>81</v>
      </c>
      <c r="AV254" s="11" t="s">
        <v>83</v>
      </c>
      <c r="AW254" s="11" t="s">
        <v>35</v>
      </c>
      <c r="AX254" s="11" t="s">
        <v>73</v>
      </c>
      <c r="AY254" s="227" t="s">
        <v>118</v>
      </c>
    </row>
    <row r="255" s="11" customFormat="1">
      <c r="B255" s="217"/>
      <c r="C255" s="218"/>
      <c r="D255" s="208" t="s">
        <v>124</v>
      </c>
      <c r="E255" s="219" t="s">
        <v>19</v>
      </c>
      <c r="F255" s="220" t="s">
        <v>611</v>
      </c>
      <c r="G255" s="218"/>
      <c r="H255" s="221">
        <v>-42.350000000000001</v>
      </c>
      <c r="I255" s="222"/>
      <c r="J255" s="218"/>
      <c r="K255" s="218"/>
      <c r="L255" s="223"/>
      <c r="M255" s="224"/>
      <c r="N255" s="225"/>
      <c r="O255" s="225"/>
      <c r="P255" s="225"/>
      <c r="Q255" s="225"/>
      <c r="R255" s="225"/>
      <c r="S255" s="225"/>
      <c r="T255" s="226"/>
      <c r="AT255" s="227" t="s">
        <v>124</v>
      </c>
      <c r="AU255" s="227" t="s">
        <v>81</v>
      </c>
      <c r="AV255" s="11" t="s">
        <v>83</v>
      </c>
      <c r="AW255" s="11" t="s">
        <v>35</v>
      </c>
      <c r="AX255" s="11" t="s">
        <v>73</v>
      </c>
      <c r="AY255" s="227" t="s">
        <v>118</v>
      </c>
    </row>
    <row r="256" s="11" customFormat="1">
      <c r="B256" s="217"/>
      <c r="C256" s="218"/>
      <c r="D256" s="208" t="s">
        <v>124</v>
      </c>
      <c r="E256" s="219" t="s">
        <v>19</v>
      </c>
      <c r="F256" s="220" t="s">
        <v>612</v>
      </c>
      <c r="G256" s="218"/>
      <c r="H256" s="221">
        <v>34.164999999999999</v>
      </c>
      <c r="I256" s="222"/>
      <c r="J256" s="218"/>
      <c r="K256" s="218"/>
      <c r="L256" s="223"/>
      <c r="M256" s="224"/>
      <c r="N256" s="225"/>
      <c r="O256" s="225"/>
      <c r="P256" s="225"/>
      <c r="Q256" s="225"/>
      <c r="R256" s="225"/>
      <c r="S256" s="225"/>
      <c r="T256" s="226"/>
      <c r="AT256" s="227" t="s">
        <v>124</v>
      </c>
      <c r="AU256" s="227" t="s">
        <v>81</v>
      </c>
      <c r="AV256" s="11" t="s">
        <v>83</v>
      </c>
      <c r="AW256" s="11" t="s">
        <v>35</v>
      </c>
      <c r="AX256" s="11" t="s">
        <v>73</v>
      </c>
      <c r="AY256" s="227" t="s">
        <v>118</v>
      </c>
    </row>
    <row r="257" s="11" customFormat="1">
      <c r="B257" s="217"/>
      <c r="C257" s="218"/>
      <c r="D257" s="208" t="s">
        <v>124</v>
      </c>
      <c r="E257" s="219" t="s">
        <v>19</v>
      </c>
      <c r="F257" s="220" t="s">
        <v>613</v>
      </c>
      <c r="G257" s="218"/>
      <c r="H257" s="221">
        <v>34.203000000000003</v>
      </c>
      <c r="I257" s="222"/>
      <c r="J257" s="218"/>
      <c r="K257" s="218"/>
      <c r="L257" s="223"/>
      <c r="M257" s="224"/>
      <c r="N257" s="225"/>
      <c r="O257" s="225"/>
      <c r="P257" s="225"/>
      <c r="Q257" s="225"/>
      <c r="R257" s="225"/>
      <c r="S257" s="225"/>
      <c r="T257" s="226"/>
      <c r="AT257" s="227" t="s">
        <v>124</v>
      </c>
      <c r="AU257" s="227" t="s">
        <v>81</v>
      </c>
      <c r="AV257" s="11" t="s">
        <v>83</v>
      </c>
      <c r="AW257" s="11" t="s">
        <v>35</v>
      </c>
      <c r="AX257" s="11" t="s">
        <v>73</v>
      </c>
      <c r="AY257" s="227" t="s">
        <v>118</v>
      </c>
    </row>
    <row r="258" s="11" customFormat="1">
      <c r="B258" s="217"/>
      <c r="C258" s="218"/>
      <c r="D258" s="208" t="s">
        <v>124</v>
      </c>
      <c r="E258" s="219" t="s">
        <v>19</v>
      </c>
      <c r="F258" s="220" t="s">
        <v>614</v>
      </c>
      <c r="G258" s="218"/>
      <c r="H258" s="221">
        <v>39.369</v>
      </c>
      <c r="I258" s="222"/>
      <c r="J258" s="218"/>
      <c r="K258" s="218"/>
      <c r="L258" s="223"/>
      <c r="M258" s="224"/>
      <c r="N258" s="225"/>
      <c r="O258" s="225"/>
      <c r="P258" s="225"/>
      <c r="Q258" s="225"/>
      <c r="R258" s="225"/>
      <c r="S258" s="225"/>
      <c r="T258" s="226"/>
      <c r="AT258" s="227" t="s">
        <v>124</v>
      </c>
      <c r="AU258" s="227" t="s">
        <v>81</v>
      </c>
      <c r="AV258" s="11" t="s">
        <v>83</v>
      </c>
      <c r="AW258" s="11" t="s">
        <v>35</v>
      </c>
      <c r="AX258" s="11" t="s">
        <v>73</v>
      </c>
      <c r="AY258" s="227" t="s">
        <v>118</v>
      </c>
    </row>
    <row r="259" s="11" customFormat="1">
      <c r="B259" s="217"/>
      <c r="C259" s="218"/>
      <c r="D259" s="208" t="s">
        <v>124</v>
      </c>
      <c r="E259" s="219" t="s">
        <v>19</v>
      </c>
      <c r="F259" s="220" t="s">
        <v>615</v>
      </c>
      <c r="G259" s="218"/>
      <c r="H259" s="221">
        <v>59.674999999999997</v>
      </c>
      <c r="I259" s="222"/>
      <c r="J259" s="218"/>
      <c r="K259" s="218"/>
      <c r="L259" s="223"/>
      <c r="M259" s="224"/>
      <c r="N259" s="225"/>
      <c r="O259" s="225"/>
      <c r="P259" s="225"/>
      <c r="Q259" s="225"/>
      <c r="R259" s="225"/>
      <c r="S259" s="225"/>
      <c r="T259" s="226"/>
      <c r="AT259" s="227" t="s">
        <v>124</v>
      </c>
      <c r="AU259" s="227" t="s">
        <v>81</v>
      </c>
      <c r="AV259" s="11" t="s">
        <v>83</v>
      </c>
      <c r="AW259" s="11" t="s">
        <v>35</v>
      </c>
      <c r="AX259" s="11" t="s">
        <v>73</v>
      </c>
      <c r="AY259" s="227" t="s">
        <v>118</v>
      </c>
    </row>
    <row r="260" s="11" customFormat="1">
      <c r="B260" s="217"/>
      <c r="C260" s="218"/>
      <c r="D260" s="208" t="s">
        <v>124</v>
      </c>
      <c r="E260" s="219" t="s">
        <v>19</v>
      </c>
      <c r="F260" s="220" t="s">
        <v>616</v>
      </c>
      <c r="G260" s="218"/>
      <c r="H260" s="221">
        <v>50.840000000000003</v>
      </c>
      <c r="I260" s="222"/>
      <c r="J260" s="218"/>
      <c r="K260" s="218"/>
      <c r="L260" s="223"/>
      <c r="M260" s="224"/>
      <c r="N260" s="225"/>
      <c r="O260" s="225"/>
      <c r="P260" s="225"/>
      <c r="Q260" s="225"/>
      <c r="R260" s="225"/>
      <c r="S260" s="225"/>
      <c r="T260" s="226"/>
      <c r="AT260" s="227" t="s">
        <v>124</v>
      </c>
      <c r="AU260" s="227" t="s">
        <v>81</v>
      </c>
      <c r="AV260" s="11" t="s">
        <v>83</v>
      </c>
      <c r="AW260" s="11" t="s">
        <v>35</v>
      </c>
      <c r="AX260" s="11" t="s">
        <v>73</v>
      </c>
      <c r="AY260" s="227" t="s">
        <v>118</v>
      </c>
    </row>
    <row r="261" s="11" customFormat="1">
      <c r="B261" s="217"/>
      <c r="C261" s="218"/>
      <c r="D261" s="208" t="s">
        <v>124</v>
      </c>
      <c r="E261" s="219" t="s">
        <v>19</v>
      </c>
      <c r="F261" s="220" t="s">
        <v>617</v>
      </c>
      <c r="G261" s="218"/>
      <c r="H261" s="221">
        <v>33.774000000000001</v>
      </c>
      <c r="I261" s="222"/>
      <c r="J261" s="218"/>
      <c r="K261" s="218"/>
      <c r="L261" s="223"/>
      <c r="M261" s="224"/>
      <c r="N261" s="225"/>
      <c r="O261" s="225"/>
      <c r="P261" s="225"/>
      <c r="Q261" s="225"/>
      <c r="R261" s="225"/>
      <c r="S261" s="225"/>
      <c r="T261" s="226"/>
      <c r="AT261" s="227" t="s">
        <v>124</v>
      </c>
      <c r="AU261" s="227" t="s">
        <v>81</v>
      </c>
      <c r="AV261" s="11" t="s">
        <v>83</v>
      </c>
      <c r="AW261" s="11" t="s">
        <v>35</v>
      </c>
      <c r="AX261" s="11" t="s">
        <v>73</v>
      </c>
      <c r="AY261" s="227" t="s">
        <v>118</v>
      </c>
    </row>
    <row r="262" s="11" customFormat="1">
      <c r="B262" s="217"/>
      <c r="C262" s="218"/>
      <c r="D262" s="208" t="s">
        <v>124</v>
      </c>
      <c r="E262" s="219" t="s">
        <v>19</v>
      </c>
      <c r="F262" s="220" t="s">
        <v>618</v>
      </c>
      <c r="G262" s="218"/>
      <c r="H262" s="221">
        <v>-8.9160000000000004</v>
      </c>
      <c r="I262" s="222"/>
      <c r="J262" s="218"/>
      <c r="K262" s="218"/>
      <c r="L262" s="223"/>
      <c r="M262" s="224"/>
      <c r="N262" s="225"/>
      <c r="O262" s="225"/>
      <c r="P262" s="225"/>
      <c r="Q262" s="225"/>
      <c r="R262" s="225"/>
      <c r="S262" s="225"/>
      <c r="T262" s="226"/>
      <c r="AT262" s="227" t="s">
        <v>124</v>
      </c>
      <c r="AU262" s="227" t="s">
        <v>81</v>
      </c>
      <c r="AV262" s="11" t="s">
        <v>83</v>
      </c>
      <c r="AW262" s="11" t="s">
        <v>35</v>
      </c>
      <c r="AX262" s="11" t="s">
        <v>73</v>
      </c>
      <c r="AY262" s="227" t="s">
        <v>118</v>
      </c>
    </row>
    <row r="263" s="11" customFormat="1">
      <c r="B263" s="217"/>
      <c r="C263" s="218"/>
      <c r="D263" s="208" t="s">
        <v>124</v>
      </c>
      <c r="E263" s="219" t="s">
        <v>19</v>
      </c>
      <c r="F263" s="220" t="s">
        <v>619</v>
      </c>
      <c r="G263" s="218"/>
      <c r="H263" s="221">
        <v>19.318000000000001</v>
      </c>
      <c r="I263" s="222"/>
      <c r="J263" s="218"/>
      <c r="K263" s="218"/>
      <c r="L263" s="223"/>
      <c r="M263" s="224"/>
      <c r="N263" s="225"/>
      <c r="O263" s="225"/>
      <c r="P263" s="225"/>
      <c r="Q263" s="225"/>
      <c r="R263" s="225"/>
      <c r="S263" s="225"/>
      <c r="T263" s="226"/>
      <c r="AT263" s="227" t="s">
        <v>124</v>
      </c>
      <c r="AU263" s="227" t="s">
        <v>81</v>
      </c>
      <c r="AV263" s="11" t="s">
        <v>83</v>
      </c>
      <c r="AW263" s="11" t="s">
        <v>35</v>
      </c>
      <c r="AX263" s="11" t="s">
        <v>73</v>
      </c>
      <c r="AY263" s="227" t="s">
        <v>118</v>
      </c>
    </row>
    <row r="264" s="12" customFormat="1">
      <c r="B264" s="228"/>
      <c r="C264" s="229"/>
      <c r="D264" s="208" t="s">
        <v>124</v>
      </c>
      <c r="E264" s="230" t="s">
        <v>19</v>
      </c>
      <c r="F264" s="231" t="s">
        <v>132</v>
      </c>
      <c r="G264" s="229"/>
      <c r="H264" s="232">
        <v>782.178</v>
      </c>
      <c r="I264" s="233"/>
      <c r="J264" s="229"/>
      <c r="K264" s="229"/>
      <c r="L264" s="234"/>
      <c r="M264" s="235"/>
      <c r="N264" s="236"/>
      <c r="O264" s="236"/>
      <c r="P264" s="236"/>
      <c r="Q264" s="236"/>
      <c r="R264" s="236"/>
      <c r="S264" s="236"/>
      <c r="T264" s="237"/>
      <c r="AT264" s="238" t="s">
        <v>124</v>
      </c>
      <c r="AU264" s="238" t="s">
        <v>81</v>
      </c>
      <c r="AV264" s="12" t="s">
        <v>123</v>
      </c>
      <c r="AW264" s="12" t="s">
        <v>35</v>
      </c>
      <c r="AX264" s="12" t="s">
        <v>81</v>
      </c>
      <c r="AY264" s="238" t="s">
        <v>118</v>
      </c>
    </row>
    <row r="265" s="1" customFormat="1" ht="33.75" customHeight="1">
      <c r="B265" s="36"/>
      <c r="C265" s="194" t="s">
        <v>642</v>
      </c>
      <c r="D265" s="194" t="s">
        <v>119</v>
      </c>
      <c r="E265" s="195" t="s">
        <v>285</v>
      </c>
      <c r="F265" s="196" t="s">
        <v>286</v>
      </c>
      <c r="G265" s="197" t="s">
        <v>144</v>
      </c>
      <c r="H265" s="198">
        <v>200.90000000000001</v>
      </c>
      <c r="I265" s="199"/>
      <c r="J265" s="200">
        <f>ROUND(I265*H265,2)</f>
        <v>0</v>
      </c>
      <c r="K265" s="196" t="s">
        <v>19</v>
      </c>
      <c r="L265" s="41"/>
      <c r="M265" s="201" t="s">
        <v>19</v>
      </c>
      <c r="N265" s="202" t="s">
        <v>44</v>
      </c>
      <c r="O265" s="77"/>
      <c r="P265" s="203">
        <f>O265*H265</f>
        <v>0</v>
      </c>
      <c r="Q265" s="203">
        <v>0.0023999999999999998</v>
      </c>
      <c r="R265" s="203">
        <f>Q265*H265</f>
        <v>0.48215999999999998</v>
      </c>
      <c r="S265" s="203">
        <v>0</v>
      </c>
      <c r="T265" s="204">
        <f>S265*H265</f>
        <v>0</v>
      </c>
      <c r="AR265" s="15" t="s">
        <v>165</v>
      </c>
      <c r="AT265" s="15" t="s">
        <v>119</v>
      </c>
      <c r="AU265" s="15" t="s">
        <v>81</v>
      </c>
      <c r="AY265" s="15" t="s">
        <v>118</v>
      </c>
      <c r="BE265" s="205">
        <f>IF(N265="základní",J265,0)</f>
        <v>0</v>
      </c>
      <c r="BF265" s="205">
        <f>IF(N265="snížená",J265,0)</f>
        <v>0</v>
      </c>
      <c r="BG265" s="205">
        <f>IF(N265="zákl. přenesená",J265,0)</f>
        <v>0</v>
      </c>
      <c r="BH265" s="205">
        <f>IF(N265="sníž. přenesená",J265,0)</f>
        <v>0</v>
      </c>
      <c r="BI265" s="205">
        <f>IF(N265="nulová",J265,0)</f>
        <v>0</v>
      </c>
      <c r="BJ265" s="15" t="s">
        <v>81</v>
      </c>
      <c r="BK265" s="205">
        <f>ROUND(I265*H265,2)</f>
        <v>0</v>
      </c>
      <c r="BL265" s="15" t="s">
        <v>165</v>
      </c>
      <c r="BM265" s="15" t="s">
        <v>376</v>
      </c>
    </row>
    <row r="266" s="11" customFormat="1">
      <c r="B266" s="217"/>
      <c r="C266" s="218"/>
      <c r="D266" s="208" t="s">
        <v>124</v>
      </c>
      <c r="E266" s="219" t="s">
        <v>19</v>
      </c>
      <c r="F266" s="220" t="s">
        <v>643</v>
      </c>
      <c r="G266" s="218"/>
      <c r="H266" s="221">
        <v>36.799999999999997</v>
      </c>
      <c r="I266" s="222"/>
      <c r="J266" s="218"/>
      <c r="K266" s="218"/>
      <c r="L266" s="223"/>
      <c r="M266" s="224"/>
      <c r="N266" s="225"/>
      <c r="O266" s="225"/>
      <c r="P266" s="225"/>
      <c r="Q266" s="225"/>
      <c r="R266" s="225"/>
      <c r="S266" s="225"/>
      <c r="T266" s="226"/>
      <c r="AT266" s="227" t="s">
        <v>124</v>
      </c>
      <c r="AU266" s="227" t="s">
        <v>81</v>
      </c>
      <c r="AV266" s="11" t="s">
        <v>83</v>
      </c>
      <c r="AW266" s="11" t="s">
        <v>35</v>
      </c>
      <c r="AX266" s="11" t="s">
        <v>73</v>
      </c>
      <c r="AY266" s="227" t="s">
        <v>118</v>
      </c>
    </row>
    <row r="267" s="11" customFormat="1">
      <c r="B267" s="217"/>
      <c r="C267" s="218"/>
      <c r="D267" s="208" t="s">
        <v>124</v>
      </c>
      <c r="E267" s="219" t="s">
        <v>19</v>
      </c>
      <c r="F267" s="220" t="s">
        <v>644</v>
      </c>
      <c r="G267" s="218"/>
      <c r="H267" s="221">
        <v>27.399999999999999</v>
      </c>
      <c r="I267" s="222"/>
      <c r="J267" s="218"/>
      <c r="K267" s="218"/>
      <c r="L267" s="223"/>
      <c r="M267" s="224"/>
      <c r="N267" s="225"/>
      <c r="O267" s="225"/>
      <c r="P267" s="225"/>
      <c r="Q267" s="225"/>
      <c r="R267" s="225"/>
      <c r="S267" s="225"/>
      <c r="T267" s="226"/>
      <c r="AT267" s="227" t="s">
        <v>124</v>
      </c>
      <c r="AU267" s="227" t="s">
        <v>81</v>
      </c>
      <c r="AV267" s="11" t="s">
        <v>83</v>
      </c>
      <c r="AW267" s="11" t="s">
        <v>35</v>
      </c>
      <c r="AX267" s="11" t="s">
        <v>73</v>
      </c>
      <c r="AY267" s="227" t="s">
        <v>118</v>
      </c>
    </row>
    <row r="268" s="11" customFormat="1">
      <c r="B268" s="217"/>
      <c r="C268" s="218"/>
      <c r="D268" s="208" t="s">
        <v>124</v>
      </c>
      <c r="E268" s="219" t="s">
        <v>19</v>
      </c>
      <c r="F268" s="220" t="s">
        <v>645</v>
      </c>
      <c r="G268" s="218"/>
      <c r="H268" s="221">
        <v>17.199999999999999</v>
      </c>
      <c r="I268" s="222"/>
      <c r="J268" s="218"/>
      <c r="K268" s="218"/>
      <c r="L268" s="223"/>
      <c r="M268" s="224"/>
      <c r="N268" s="225"/>
      <c r="O268" s="225"/>
      <c r="P268" s="225"/>
      <c r="Q268" s="225"/>
      <c r="R268" s="225"/>
      <c r="S268" s="225"/>
      <c r="T268" s="226"/>
      <c r="AT268" s="227" t="s">
        <v>124</v>
      </c>
      <c r="AU268" s="227" t="s">
        <v>81</v>
      </c>
      <c r="AV268" s="11" t="s">
        <v>83</v>
      </c>
      <c r="AW268" s="11" t="s">
        <v>35</v>
      </c>
      <c r="AX268" s="11" t="s">
        <v>73</v>
      </c>
      <c r="AY268" s="227" t="s">
        <v>118</v>
      </c>
    </row>
    <row r="269" s="11" customFormat="1">
      <c r="B269" s="217"/>
      <c r="C269" s="218"/>
      <c r="D269" s="208" t="s">
        <v>124</v>
      </c>
      <c r="E269" s="219" t="s">
        <v>19</v>
      </c>
      <c r="F269" s="220" t="s">
        <v>646</v>
      </c>
      <c r="G269" s="218"/>
      <c r="H269" s="221">
        <v>2.7999999999999998</v>
      </c>
      <c r="I269" s="222"/>
      <c r="J269" s="218"/>
      <c r="K269" s="218"/>
      <c r="L269" s="223"/>
      <c r="M269" s="224"/>
      <c r="N269" s="225"/>
      <c r="O269" s="225"/>
      <c r="P269" s="225"/>
      <c r="Q269" s="225"/>
      <c r="R269" s="225"/>
      <c r="S269" s="225"/>
      <c r="T269" s="226"/>
      <c r="AT269" s="227" t="s">
        <v>124</v>
      </c>
      <c r="AU269" s="227" t="s">
        <v>81</v>
      </c>
      <c r="AV269" s="11" t="s">
        <v>83</v>
      </c>
      <c r="AW269" s="11" t="s">
        <v>35</v>
      </c>
      <c r="AX269" s="11" t="s">
        <v>73</v>
      </c>
      <c r="AY269" s="227" t="s">
        <v>118</v>
      </c>
    </row>
    <row r="270" s="11" customFormat="1">
      <c r="B270" s="217"/>
      <c r="C270" s="218"/>
      <c r="D270" s="208" t="s">
        <v>124</v>
      </c>
      <c r="E270" s="219" t="s">
        <v>19</v>
      </c>
      <c r="F270" s="220" t="s">
        <v>236</v>
      </c>
      <c r="G270" s="218"/>
      <c r="H270" s="221">
        <v>25</v>
      </c>
      <c r="I270" s="222"/>
      <c r="J270" s="218"/>
      <c r="K270" s="218"/>
      <c r="L270" s="223"/>
      <c r="M270" s="224"/>
      <c r="N270" s="225"/>
      <c r="O270" s="225"/>
      <c r="P270" s="225"/>
      <c r="Q270" s="225"/>
      <c r="R270" s="225"/>
      <c r="S270" s="225"/>
      <c r="T270" s="226"/>
      <c r="AT270" s="227" t="s">
        <v>124</v>
      </c>
      <c r="AU270" s="227" t="s">
        <v>81</v>
      </c>
      <c r="AV270" s="11" t="s">
        <v>83</v>
      </c>
      <c r="AW270" s="11" t="s">
        <v>35</v>
      </c>
      <c r="AX270" s="11" t="s">
        <v>73</v>
      </c>
      <c r="AY270" s="227" t="s">
        <v>118</v>
      </c>
    </row>
    <row r="271" s="11" customFormat="1">
      <c r="B271" s="217"/>
      <c r="C271" s="218"/>
      <c r="D271" s="208" t="s">
        <v>124</v>
      </c>
      <c r="E271" s="219" t="s">
        <v>19</v>
      </c>
      <c r="F271" s="220" t="s">
        <v>647</v>
      </c>
      <c r="G271" s="218"/>
      <c r="H271" s="221">
        <v>69.400000000000006</v>
      </c>
      <c r="I271" s="222"/>
      <c r="J271" s="218"/>
      <c r="K271" s="218"/>
      <c r="L271" s="223"/>
      <c r="M271" s="224"/>
      <c r="N271" s="225"/>
      <c r="O271" s="225"/>
      <c r="P271" s="225"/>
      <c r="Q271" s="225"/>
      <c r="R271" s="225"/>
      <c r="S271" s="225"/>
      <c r="T271" s="226"/>
      <c r="AT271" s="227" t="s">
        <v>124</v>
      </c>
      <c r="AU271" s="227" t="s">
        <v>81</v>
      </c>
      <c r="AV271" s="11" t="s">
        <v>83</v>
      </c>
      <c r="AW271" s="11" t="s">
        <v>35</v>
      </c>
      <c r="AX271" s="11" t="s">
        <v>73</v>
      </c>
      <c r="AY271" s="227" t="s">
        <v>118</v>
      </c>
    </row>
    <row r="272" s="11" customFormat="1">
      <c r="B272" s="217"/>
      <c r="C272" s="218"/>
      <c r="D272" s="208" t="s">
        <v>124</v>
      </c>
      <c r="E272" s="219" t="s">
        <v>19</v>
      </c>
      <c r="F272" s="220" t="s">
        <v>648</v>
      </c>
      <c r="G272" s="218"/>
      <c r="H272" s="221">
        <v>11.5</v>
      </c>
      <c r="I272" s="222"/>
      <c r="J272" s="218"/>
      <c r="K272" s="218"/>
      <c r="L272" s="223"/>
      <c r="M272" s="224"/>
      <c r="N272" s="225"/>
      <c r="O272" s="225"/>
      <c r="P272" s="225"/>
      <c r="Q272" s="225"/>
      <c r="R272" s="225"/>
      <c r="S272" s="225"/>
      <c r="T272" s="226"/>
      <c r="AT272" s="227" t="s">
        <v>124</v>
      </c>
      <c r="AU272" s="227" t="s">
        <v>81</v>
      </c>
      <c r="AV272" s="11" t="s">
        <v>83</v>
      </c>
      <c r="AW272" s="11" t="s">
        <v>35</v>
      </c>
      <c r="AX272" s="11" t="s">
        <v>73</v>
      </c>
      <c r="AY272" s="227" t="s">
        <v>118</v>
      </c>
    </row>
    <row r="273" s="11" customFormat="1">
      <c r="B273" s="217"/>
      <c r="C273" s="218"/>
      <c r="D273" s="208" t="s">
        <v>124</v>
      </c>
      <c r="E273" s="219" t="s">
        <v>19</v>
      </c>
      <c r="F273" s="220" t="s">
        <v>123</v>
      </c>
      <c r="G273" s="218"/>
      <c r="H273" s="221">
        <v>4</v>
      </c>
      <c r="I273" s="222"/>
      <c r="J273" s="218"/>
      <c r="K273" s="218"/>
      <c r="L273" s="223"/>
      <c r="M273" s="224"/>
      <c r="N273" s="225"/>
      <c r="O273" s="225"/>
      <c r="P273" s="225"/>
      <c r="Q273" s="225"/>
      <c r="R273" s="225"/>
      <c r="S273" s="225"/>
      <c r="T273" s="226"/>
      <c r="AT273" s="227" t="s">
        <v>124</v>
      </c>
      <c r="AU273" s="227" t="s">
        <v>81</v>
      </c>
      <c r="AV273" s="11" t="s">
        <v>83</v>
      </c>
      <c r="AW273" s="11" t="s">
        <v>35</v>
      </c>
      <c r="AX273" s="11" t="s">
        <v>73</v>
      </c>
      <c r="AY273" s="227" t="s">
        <v>118</v>
      </c>
    </row>
    <row r="274" s="11" customFormat="1">
      <c r="B274" s="217"/>
      <c r="C274" s="218"/>
      <c r="D274" s="208" t="s">
        <v>124</v>
      </c>
      <c r="E274" s="219" t="s">
        <v>19</v>
      </c>
      <c r="F274" s="220" t="s">
        <v>649</v>
      </c>
      <c r="G274" s="218"/>
      <c r="H274" s="221">
        <v>6.7999999999999998</v>
      </c>
      <c r="I274" s="222"/>
      <c r="J274" s="218"/>
      <c r="K274" s="218"/>
      <c r="L274" s="223"/>
      <c r="M274" s="224"/>
      <c r="N274" s="225"/>
      <c r="O274" s="225"/>
      <c r="P274" s="225"/>
      <c r="Q274" s="225"/>
      <c r="R274" s="225"/>
      <c r="S274" s="225"/>
      <c r="T274" s="226"/>
      <c r="AT274" s="227" t="s">
        <v>124</v>
      </c>
      <c r="AU274" s="227" t="s">
        <v>81</v>
      </c>
      <c r="AV274" s="11" t="s">
        <v>83</v>
      </c>
      <c r="AW274" s="11" t="s">
        <v>35</v>
      </c>
      <c r="AX274" s="11" t="s">
        <v>73</v>
      </c>
      <c r="AY274" s="227" t="s">
        <v>118</v>
      </c>
    </row>
    <row r="275" s="12" customFormat="1">
      <c r="B275" s="228"/>
      <c r="C275" s="229"/>
      <c r="D275" s="208" t="s">
        <v>124</v>
      </c>
      <c r="E275" s="230" t="s">
        <v>19</v>
      </c>
      <c r="F275" s="231" t="s">
        <v>132</v>
      </c>
      <c r="G275" s="229"/>
      <c r="H275" s="232">
        <v>200.90000000000001</v>
      </c>
      <c r="I275" s="233"/>
      <c r="J275" s="229"/>
      <c r="K275" s="229"/>
      <c r="L275" s="234"/>
      <c r="M275" s="235"/>
      <c r="N275" s="236"/>
      <c r="O275" s="236"/>
      <c r="P275" s="236"/>
      <c r="Q275" s="236"/>
      <c r="R275" s="236"/>
      <c r="S275" s="236"/>
      <c r="T275" s="237"/>
      <c r="AT275" s="238" t="s">
        <v>124</v>
      </c>
      <c r="AU275" s="238" t="s">
        <v>81</v>
      </c>
      <c r="AV275" s="12" t="s">
        <v>123</v>
      </c>
      <c r="AW275" s="12" t="s">
        <v>35</v>
      </c>
      <c r="AX275" s="12" t="s">
        <v>81</v>
      </c>
      <c r="AY275" s="238" t="s">
        <v>118</v>
      </c>
    </row>
    <row r="276" s="1" customFormat="1" ht="45" customHeight="1">
      <c r="B276" s="36"/>
      <c r="C276" s="194" t="s">
        <v>443</v>
      </c>
      <c r="D276" s="194" t="s">
        <v>119</v>
      </c>
      <c r="E276" s="195" t="s">
        <v>291</v>
      </c>
      <c r="F276" s="196" t="s">
        <v>292</v>
      </c>
      <c r="G276" s="197" t="s">
        <v>135</v>
      </c>
      <c r="H276" s="198">
        <v>5</v>
      </c>
      <c r="I276" s="199"/>
      <c r="J276" s="200">
        <f>ROUND(I276*H276,2)</f>
        <v>0</v>
      </c>
      <c r="K276" s="196" t="s">
        <v>19</v>
      </c>
      <c r="L276" s="41"/>
      <c r="M276" s="201" t="s">
        <v>19</v>
      </c>
      <c r="N276" s="202" t="s">
        <v>44</v>
      </c>
      <c r="O276" s="77"/>
      <c r="P276" s="203">
        <f>O276*H276</f>
        <v>0</v>
      </c>
      <c r="Q276" s="203">
        <v>0.0035980000000000001</v>
      </c>
      <c r="R276" s="203">
        <f>Q276*H276</f>
        <v>0.017989999999999999</v>
      </c>
      <c r="S276" s="203">
        <v>0</v>
      </c>
      <c r="T276" s="204">
        <f>S276*H276</f>
        <v>0</v>
      </c>
      <c r="AR276" s="15" t="s">
        <v>165</v>
      </c>
      <c r="AT276" s="15" t="s">
        <v>119</v>
      </c>
      <c r="AU276" s="15" t="s">
        <v>81</v>
      </c>
      <c r="AY276" s="15" t="s">
        <v>118</v>
      </c>
      <c r="BE276" s="205">
        <f>IF(N276="základní",J276,0)</f>
        <v>0</v>
      </c>
      <c r="BF276" s="205">
        <f>IF(N276="snížená",J276,0)</f>
        <v>0</v>
      </c>
      <c r="BG276" s="205">
        <f>IF(N276="zákl. přenesená",J276,0)</f>
        <v>0</v>
      </c>
      <c r="BH276" s="205">
        <f>IF(N276="sníž. přenesená",J276,0)</f>
        <v>0</v>
      </c>
      <c r="BI276" s="205">
        <f>IF(N276="nulová",J276,0)</f>
        <v>0</v>
      </c>
      <c r="BJ276" s="15" t="s">
        <v>81</v>
      </c>
      <c r="BK276" s="205">
        <f>ROUND(I276*H276,2)</f>
        <v>0</v>
      </c>
      <c r="BL276" s="15" t="s">
        <v>165</v>
      </c>
      <c r="BM276" s="15" t="s">
        <v>379</v>
      </c>
    </row>
    <row r="277" s="1" customFormat="1" ht="45" customHeight="1">
      <c r="B277" s="36"/>
      <c r="C277" s="194" t="s">
        <v>650</v>
      </c>
      <c r="D277" s="194" t="s">
        <v>119</v>
      </c>
      <c r="E277" s="195" t="s">
        <v>295</v>
      </c>
      <c r="F277" s="196" t="s">
        <v>296</v>
      </c>
      <c r="G277" s="197" t="s">
        <v>144</v>
      </c>
      <c r="H277" s="198">
        <v>250.74000000000001</v>
      </c>
      <c r="I277" s="199"/>
      <c r="J277" s="200">
        <f>ROUND(I277*H277,2)</f>
        <v>0</v>
      </c>
      <c r="K277" s="196" t="s">
        <v>19</v>
      </c>
      <c r="L277" s="41"/>
      <c r="M277" s="201" t="s">
        <v>19</v>
      </c>
      <c r="N277" s="202" t="s">
        <v>44</v>
      </c>
      <c r="O277" s="77"/>
      <c r="P277" s="203">
        <f>O277*H277</f>
        <v>0</v>
      </c>
      <c r="Q277" s="203">
        <v>0</v>
      </c>
      <c r="R277" s="203">
        <f>Q277*H277</f>
        <v>0</v>
      </c>
      <c r="S277" s="203">
        <v>0.0025999999999999999</v>
      </c>
      <c r="T277" s="204">
        <f>S277*H277</f>
        <v>0.65192399999999995</v>
      </c>
      <c r="AR277" s="15" t="s">
        <v>165</v>
      </c>
      <c r="AT277" s="15" t="s">
        <v>119</v>
      </c>
      <c r="AU277" s="15" t="s">
        <v>81</v>
      </c>
      <c r="AY277" s="15" t="s">
        <v>118</v>
      </c>
      <c r="BE277" s="205">
        <f>IF(N277="základní",J277,0)</f>
        <v>0</v>
      </c>
      <c r="BF277" s="205">
        <f>IF(N277="snížená",J277,0)</f>
        <v>0</v>
      </c>
      <c r="BG277" s="205">
        <f>IF(N277="zákl. přenesená",J277,0)</f>
        <v>0</v>
      </c>
      <c r="BH277" s="205">
        <f>IF(N277="sníž. přenesená",J277,0)</f>
        <v>0</v>
      </c>
      <c r="BI277" s="205">
        <f>IF(N277="nulová",J277,0)</f>
        <v>0</v>
      </c>
      <c r="BJ277" s="15" t="s">
        <v>81</v>
      </c>
      <c r="BK277" s="205">
        <f>ROUND(I277*H277,2)</f>
        <v>0</v>
      </c>
      <c r="BL277" s="15" t="s">
        <v>165</v>
      </c>
      <c r="BM277" s="15" t="s">
        <v>385</v>
      </c>
    </row>
    <row r="278" s="11" customFormat="1">
      <c r="B278" s="217"/>
      <c r="C278" s="218"/>
      <c r="D278" s="208" t="s">
        <v>124</v>
      </c>
      <c r="E278" s="219" t="s">
        <v>19</v>
      </c>
      <c r="F278" s="220" t="s">
        <v>651</v>
      </c>
      <c r="G278" s="218"/>
      <c r="H278" s="221">
        <v>239.96000000000001</v>
      </c>
      <c r="I278" s="222"/>
      <c r="J278" s="218"/>
      <c r="K278" s="218"/>
      <c r="L278" s="223"/>
      <c r="M278" s="224"/>
      <c r="N278" s="225"/>
      <c r="O278" s="225"/>
      <c r="P278" s="225"/>
      <c r="Q278" s="225"/>
      <c r="R278" s="225"/>
      <c r="S278" s="225"/>
      <c r="T278" s="226"/>
      <c r="AT278" s="227" t="s">
        <v>124</v>
      </c>
      <c r="AU278" s="227" t="s">
        <v>81</v>
      </c>
      <c r="AV278" s="11" t="s">
        <v>83</v>
      </c>
      <c r="AW278" s="11" t="s">
        <v>35</v>
      </c>
      <c r="AX278" s="11" t="s">
        <v>73</v>
      </c>
      <c r="AY278" s="227" t="s">
        <v>118</v>
      </c>
    </row>
    <row r="279" s="11" customFormat="1">
      <c r="B279" s="217"/>
      <c r="C279" s="218"/>
      <c r="D279" s="208" t="s">
        <v>124</v>
      </c>
      <c r="E279" s="219" t="s">
        <v>19</v>
      </c>
      <c r="F279" s="220" t="s">
        <v>652</v>
      </c>
      <c r="G279" s="218"/>
      <c r="H279" s="221">
        <v>10.779999999999999</v>
      </c>
      <c r="I279" s="222"/>
      <c r="J279" s="218"/>
      <c r="K279" s="218"/>
      <c r="L279" s="223"/>
      <c r="M279" s="224"/>
      <c r="N279" s="225"/>
      <c r="O279" s="225"/>
      <c r="P279" s="225"/>
      <c r="Q279" s="225"/>
      <c r="R279" s="225"/>
      <c r="S279" s="225"/>
      <c r="T279" s="226"/>
      <c r="AT279" s="227" t="s">
        <v>124</v>
      </c>
      <c r="AU279" s="227" t="s">
        <v>81</v>
      </c>
      <c r="AV279" s="11" t="s">
        <v>83</v>
      </c>
      <c r="AW279" s="11" t="s">
        <v>35</v>
      </c>
      <c r="AX279" s="11" t="s">
        <v>73</v>
      </c>
      <c r="AY279" s="227" t="s">
        <v>118</v>
      </c>
    </row>
    <row r="280" s="12" customFormat="1">
      <c r="B280" s="228"/>
      <c r="C280" s="229"/>
      <c r="D280" s="208" t="s">
        <v>124</v>
      </c>
      <c r="E280" s="230" t="s">
        <v>19</v>
      </c>
      <c r="F280" s="231" t="s">
        <v>132</v>
      </c>
      <c r="G280" s="229"/>
      <c r="H280" s="232">
        <v>250.74000000000001</v>
      </c>
      <c r="I280" s="233"/>
      <c r="J280" s="229"/>
      <c r="K280" s="229"/>
      <c r="L280" s="234"/>
      <c r="M280" s="235"/>
      <c r="N280" s="236"/>
      <c r="O280" s="236"/>
      <c r="P280" s="236"/>
      <c r="Q280" s="236"/>
      <c r="R280" s="236"/>
      <c r="S280" s="236"/>
      <c r="T280" s="237"/>
      <c r="AT280" s="238" t="s">
        <v>124</v>
      </c>
      <c r="AU280" s="238" t="s">
        <v>81</v>
      </c>
      <c r="AV280" s="12" t="s">
        <v>123</v>
      </c>
      <c r="AW280" s="12" t="s">
        <v>35</v>
      </c>
      <c r="AX280" s="12" t="s">
        <v>81</v>
      </c>
      <c r="AY280" s="238" t="s">
        <v>118</v>
      </c>
    </row>
    <row r="281" s="1" customFormat="1" ht="33.75" customHeight="1">
      <c r="B281" s="36"/>
      <c r="C281" s="194" t="s">
        <v>449</v>
      </c>
      <c r="D281" s="194" t="s">
        <v>119</v>
      </c>
      <c r="E281" s="195" t="s">
        <v>300</v>
      </c>
      <c r="F281" s="196" t="s">
        <v>301</v>
      </c>
      <c r="G281" s="197" t="s">
        <v>144</v>
      </c>
      <c r="H281" s="198">
        <v>78.319999999999993</v>
      </c>
      <c r="I281" s="199"/>
      <c r="J281" s="200">
        <f>ROUND(I281*H281,2)</f>
        <v>0</v>
      </c>
      <c r="K281" s="196" t="s">
        <v>19</v>
      </c>
      <c r="L281" s="41"/>
      <c r="M281" s="201" t="s">
        <v>19</v>
      </c>
      <c r="N281" s="202" t="s">
        <v>44</v>
      </c>
      <c r="O281" s="77"/>
      <c r="P281" s="203">
        <f>O281*H281</f>
        <v>0</v>
      </c>
      <c r="Q281" s="203">
        <v>0</v>
      </c>
      <c r="R281" s="203">
        <f>Q281*H281</f>
        <v>0</v>
      </c>
      <c r="S281" s="203">
        <v>0.0039399999999999999</v>
      </c>
      <c r="T281" s="204">
        <f>S281*H281</f>
        <v>0.30858079999999999</v>
      </c>
      <c r="AR281" s="15" t="s">
        <v>165</v>
      </c>
      <c r="AT281" s="15" t="s">
        <v>119</v>
      </c>
      <c r="AU281" s="15" t="s">
        <v>81</v>
      </c>
      <c r="AY281" s="15" t="s">
        <v>118</v>
      </c>
      <c r="BE281" s="205">
        <f>IF(N281="základní",J281,0)</f>
        <v>0</v>
      </c>
      <c r="BF281" s="205">
        <f>IF(N281="snížená",J281,0)</f>
        <v>0</v>
      </c>
      <c r="BG281" s="205">
        <f>IF(N281="zákl. přenesená",J281,0)</f>
        <v>0</v>
      </c>
      <c r="BH281" s="205">
        <f>IF(N281="sníž. přenesená",J281,0)</f>
        <v>0</v>
      </c>
      <c r="BI281" s="205">
        <f>IF(N281="nulová",J281,0)</f>
        <v>0</v>
      </c>
      <c r="BJ281" s="15" t="s">
        <v>81</v>
      </c>
      <c r="BK281" s="205">
        <f>ROUND(I281*H281,2)</f>
        <v>0</v>
      </c>
      <c r="BL281" s="15" t="s">
        <v>165</v>
      </c>
      <c r="BM281" s="15" t="s">
        <v>391</v>
      </c>
    </row>
    <row r="282" s="11" customFormat="1">
      <c r="B282" s="217"/>
      <c r="C282" s="218"/>
      <c r="D282" s="208" t="s">
        <v>124</v>
      </c>
      <c r="E282" s="219" t="s">
        <v>19</v>
      </c>
      <c r="F282" s="220" t="s">
        <v>653</v>
      </c>
      <c r="G282" s="218"/>
      <c r="H282" s="221">
        <v>47.520000000000003</v>
      </c>
      <c r="I282" s="222"/>
      <c r="J282" s="218"/>
      <c r="K282" s="218"/>
      <c r="L282" s="223"/>
      <c r="M282" s="224"/>
      <c r="N282" s="225"/>
      <c r="O282" s="225"/>
      <c r="P282" s="225"/>
      <c r="Q282" s="225"/>
      <c r="R282" s="225"/>
      <c r="S282" s="225"/>
      <c r="T282" s="226"/>
      <c r="AT282" s="227" t="s">
        <v>124</v>
      </c>
      <c r="AU282" s="227" t="s">
        <v>81</v>
      </c>
      <c r="AV282" s="11" t="s">
        <v>83</v>
      </c>
      <c r="AW282" s="11" t="s">
        <v>35</v>
      </c>
      <c r="AX282" s="11" t="s">
        <v>73</v>
      </c>
      <c r="AY282" s="227" t="s">
        <v>118</v>
      </c>
    </row>
    <row r="283" s="11" customFormat="1">
      <c r="B283" s="217"/>
      <c r="C283" s="218"/>
      <c r="D283" s="208" t="s">
        <v>124</v>
      </c>
      <c r="E283" s="219" t="s">
        <v>19</v>
      </c>
      <c r="F283" s="220" t="s">
        <v>654</v>
      </c>
      <c r="G283" s="218"/>
      <c r="H283" s="221">
        <v>30.800000000000001</v>
      </c>
      <c r="I283" s="222"/>
      <c r="J283" s="218"/>
      <c r="K283" s="218"/>
      <c r="L283" s="223"/>
      <c r="M283" s="224"/>
      <c r="N283" s="225"/>
      <c r="O283" s="225"/>
      <c r="P283" s="225"/>
      <c r="Q283" s="225"/>
      <c r="R283" s="225"/>
      <c r="S283" s="225"/>
      <c r="T283" s="226"/>
      <c r="AT283" s="227" t="s">
        <v>124</v>
      </c>
      <c r="AU283" s="227" t="s">
        <v>81</v>
      </c>
      <c r="AV283" s="11" t="s">
        <v>83</v>
      </c>
      <c r="AW283" s="11" t="s">
        <v>35</v>
      </c>
      <c r="AX283" s="11" t="s">
        <v>73</v>
      </c>
      <c r="AY283" s="227" t="s">
        <v>118</v>
      </c>
    </row>
    <row r="284" s="12" customFormat="1">
      <c r="B284" s="228"/>
      <c r="C284" s="229"/>
      <c r="D284" s="208" t="s">
        <v>124</v>
      </c>
      <c r="E284" s="230" t="s">
        <v>19</v>
      </c>
      <c r="F284" s="231" t="s">
        <v>132</v>
      </c>
      <c r="G284" s="229"/>
      <c r="H284" s="232">
        <v>78.319999999999993</v>
      </c>
      <c r="I284" s="233"/>
      <c r="J284" s="229"/>
      <c r="K284" s="229"/>
      <c r="L284" s="234"/>
      <c r="M284" s="235"/>
      <c r="N284" s="236"/>
      <c r="O284" s="236"/>
      <c r="P284" s="236"/>
      <c r="Q284" s="236"/>
      <c r="R284" s="236"/>
      <c r="S284" s="236"/>
      <c r="T284" s="237"/>
      <c r="AT284" s="238" t="s">
        <v>124</v>
      </c>
      <c r="AU284" s="238" t="s">
        <v>81</v>
      </c>
      <c r="AV284" s="12" t="s">
        <v>123</v>
      </c>
      <c r="AW284" s="12" t="s">
        <v>35</v>
      </c>
      <c r="AX284" s="12" t="s">
        <v>81</v>
      </c>
      <c r="AY284" s="238" t="s">
        <v>118</v>
      </c>
    </row>
    <row r="285" s="1" customFormat="1" ht="45" customHeight="1">
      <c r="B285" s="36"/>
      <c r="C285" s="194" t="s">
        <v>655</v>
      </c>
      <c r="D285" s="194" t="s">
        <v>119</v>
      </c>
      <c r="E285" s="195" t="s">
        <v>656</v>
      </c>
      <c r="F285" s="196" t="s">
        <v>657</v>
      </c>
      <c r="G285" s="197" t="s">
        <v>144</v>
      </c>
      <c r="H285" s="198">
        <v>114.47</v>
      </c>
      <c r="I285" s="199"/>
      <c r="J285" s="200">
        <f>ROUND(I285*H285,2)</f>
        <v>0</v>
      </c>
      <c r="K285" s="196" t="s">
        <v>19</v>
      </c>
      <c r="L285" s="41"/>
      <c r="M285" s="201" t="s">
        <v>19</v>
      </c>
      <c r="N285" s="202" t="s">
        <v>44</v>
      </c>
      <c r="O285" s="77"/>
      <c r="P285" s="203">
        <f>O285*H285</f>
        <v>0</v>
      </c>
      <c r="Q285" s="203">
        <v>0.0017355999999999999</v>
      </c>
      <c r="R285" s="203">
        <f>Q285*H285</f>
        <v>0.19867413199999998</v>
      </c>
      <c r="S285" s="203">
        <v>0</v>
      </c>
      <c r="T285" s="204">
        <f>S285*H285</f>
        <v>0</v>
      </c>
      <c r="AR285" s="15" t="s">
        <v>165</v>
      </c>
      <c r="AT285" s="15" t="s">
        <v>119</v>
      </c>
      <c r="AU285" s="15" t="s">
        <v>81</v>
      </c>
      <c r="AY285" s="15" t="s">
        <v>118</v>
      </c>
      <c r="BE285" s="205">
        <f>IF(N285="základní",J285,0)</f>
        <v>0</v>
      </c>
      <c r="BF285" s="205">
        <f>IF(N285="snížená",J285,0)</f>
        <v>0</v>
      </c>
      <c r="BG285" s="205">
        <f>IF(N285="zákl. přenesená",J285,0)</f>
        <v>0</v>
      </c>
      <c r="BH285" s="205">
        <f>IF(N285="sníž. přenesená",J285,0)</f>
        <v>0</v>
      </c>
      <c r="BI285" s="205">
        <f>IF(N285="nulová",J285,0)</f>
        <v>0</v>
      </c>
      <c r="BJ285" s="15" t="s">
        <v>81</v>
      </c>
      <c r="BK285" s="205">
        <f>ROUND(I285*H285,2)</f>
        <v>0</v>
      </c>
      <c r="BL285" s="15" t="s">
        <v>165</v>
      </c>
      <c r="BM285" s="15" t="s">
        <v>395</v>
      </c>
    </row>
    <row r="286" s="1" customFormat="1" ht="45" customHeight="1">
      <c r="B286" s="36"/>
      <c r="C286" s="194" t="s">
        <v>450</v>
      </c>
      <c r="D286" s="194" t="s">
        <v>119</v>
      </c>
      <c r="E286" s="195" t="s">
        <v>306</v>
      </c>
      <c r="F286" s="196" t="s">
        <v>307</v>
      </c>
      <c r="G286" s="197" t="s">
        <v>144</v>
      </c>
      <c r="H286" s="198">
        <v>136.25999999999999</v>
      </c>
      <c r="I286" s="199"/>
      <c r="J286" s="200">
        <f>ROUND(I286*H286,2)</f>
        <v>0</v>
      </c>
      <c r="K286" s="196" t="s">
        <v>19</v>
      </c>
      <c r="L286" s="41"/>
      <c r="M286" s="201" t="s">
        <v>19</v>
      </c>
      <c r="N286" s="202" t="s">
        <v>44</v>
      </c>
      <c r="O286" s="77"/>
      <c r="P286" s="203">
        <f>O286*H286</f>
        <v>0</v>
      </c>
      <c r="Q286" s="203">
        <v>0.0020915</v>
      </c>
      <c r="R286" s="203">
        <f>Q286*H286</f>
        <v>0.28498778999999996</v>
      </c>
      <c r="S286" s="203">
        <v>0</v>
      </c>
      <c r="T286" s="204">
        <f>S286*H286</f>
        <v>0</v>
      </c>
      <c r="AR286" s="15" t="s">
        <v>165</v>
      </c>
      <c r="AT286" s="15" t="s">
        <v>119</v>
      </c>
      <c r="AU286" s="15" t="s">
        <v>81</v>
      </c>
      <c r="AY286" s="15" t="s">
        <v>118</v>
      </c>
      <c r="BE286" s="205">
        <f>IF(N286="základní",J286,0)</f>
        <v>0</v>
      </c>
      <c r="BF286" s="205">
        <f>IF(N286="snížená",J286,0)</f>
        <v>0</v>
      </c>
      <c r="BG286" s="205">
        <f>IF(N286="zákl. přenesená",J286,0)</f>
        <v>0</v>
      </c>
      <c r="BH286" s="205">
        <f>IF(N286="sníž. přenesená",J286,0)</f>
        <v>0</v>
      </c>
      <c r="BI286" s="205">
        <f>IF(N286="nulová",J286,0)</f>
        <v>0</v>
      </c>
      <c r="BJ286" s="15" t="s">
        <v>81</v>
      </c>
      <c r="BK286" s="205">
        <f>ROUND(I286*H286,2)</f>
        <v>0</v>
      </c>
      <c r="BL286" s="15" t="s">
        <v>165</v>
      </c>
      <c r="BM286" s="15" t="s">
        <v>401</v>
      </c>
    </row>
    <row r="287" s="1" customFormat="1" ht="56.25" customHeight="1">
      <c r="B287" s="36"/>
      <c r="C287" s="194" t="s">
        <v>658</v>
      </c>
      <c r="D287" s="194" t="s">
        <v>119</v>
      </c>
      <c r="E287" s="195" t="s">
        <v>659</v>
      </c>
      <c r="F287" s="196" t="s">
        <v>660</v>
      </c>
      <c r="G287" s="197" t="s">
        <v>135</v>
      </c>
      <c r="H287" s="198">
        <v>5</v>
      </c>
      <c r="I287" s="199"/>
      <c r="J287" s="200">
        <f>ROUND(I287*H287,2)</f>
        <v>0</v>
      </c>
      <c r="K287" s="196" t="s">
        <v>19</v>
      </c>
      <c r="L287" s="41"/>
      <c r="M287" s="201" t="s">
        <v>19</v>
      </c>
      <c r="N287" s="202" t="s">
        <v>44</v>
      </c>
      <c r="O287" s="77"/>
      <c r="P287" s="203">
        <f>O287*H287</f>
        <v>0</v>
      </c>
      <c r="Q287" s="203">
        <v>0.00025000000000000001</v>
      </c>
      <c r="R287" s="203">
        <f>Q287*H287</f>
        <v>0.00125</v>
      </c>
      <c r="S287" s="203">
        <v>0</v>
      </c>
      <c r="T287" s="204">
        <f>S287*H287</f>
        <v>0</v>
      </c>
      <c r="AR287" s="15" t="s">
        <v>165</v>
      </c>
      <c r="AT287" s="15" t="s">
        <v>119</v>
      </c>
      <c r="AU287" s="15" t="s">
        <v>81</v>
      </c>
      <c r="AY287" s="15" t="s">
        <v>118</v>
      </c>
      <c r="BE287" s="205">
        <f>IF(N287="základní",J287,0)</f>
        <v>0</v>
      </c>
      <c r="BF287" s="205">
        <f>IF(N287="snížená",J287,0)</f>
        <v>0</v>
      </c>
      <c r="BG287" s="205">
        <f>IF(N287="zákl. přenesená",J287,0)</f>
        <v>0</v>
      </c>
      <c r="BH287" s="205">
        <f>IF(N287="sníž. přenesená",J287,0)</f>
        <v>0</v>
      </c>
      <c r="BI287" s="205">
        <f>IF(N287="nulová",J287,0)</f>
        <v>0</v>
      </c>
      <c r="BJ287" s="15" t="s">
        <v>81</v>
      </c>
      <c r="BK287" s="205">
        <f>ROUND(I287*H287,2)</f>
        <v>0</v>
      </c>
      <c r="BL287" s="15" t="s">
        <v>165</v>
      </c>
      <c r="BM287" s="15" t="s">
        <v>405</v>
      </c>
    </row>
    <row r="288" s="1" customFormat="1" ht="56.25" customHeight="1">
      <c r="B288" s="36"/>
      <c r="C288" s="194" t="s">
        <v>455</v>
      </c>
      <c r="D288" s="194" t="s">
        <v>119</v>
      </c>
      <c r="E288" s="195" t="s">
        <v>309</v>
      </c>
      <c r="F288" s="196" t="s">
        <v>310</v>
      </c>
      <c r="G288" s="197" t="s">
        <v>135</v>
      </c>
      <c r="H288" s="198">
        <v>13</v>
      </c>
      <c r="I288" s="199"/>
      <c r="J288" s="200">
        <f>ROUND(I288*H288,2)</f>
        <v>0</v>
      </c>
      <c r="K288" s="196" t="s">
        <v>19</v>
      </c>
      <c r="L288" s="41"/>
      <c r="M288" s="201" t="s">
        <v>19</v>
      </c>
      <c r="N288" s="202" t="s">
        <v>44</v>
      </c>
      <c r="O288" s="77"/>
      <c r="P288" s="203">
        <f>O288*H288</f>
        <v>0</v>
      </c>
      <c r="Q288" s="203">
        <v>0.00025000000000000001</v>
      </c>
      <c r="R288" s="203">
        <f>Q288*H288</f>
        <v>0.0032500000000000003</v>
      </c>
      <c r="S288" s="203">
        <v>0</v>
      </c>
      <c r="T288" s="204">
        <f>S288*H288</f>
        <v>0</v>
      </c>
      <c r="AR288" s="15" t="s">
        <v>165</v>
      </c>
      <c r="AT288" s="15" t="s">
        <v>119</v>
      </c>
      <c r="AU288" s="15" t="s">
        <v>81</v>
      </c>
      <c r="AY288" s="15" t="s">
        <v>118</v>
      </c>
      <c r="BE288" s="205">
        <f>IF(N288="základní",J288,0)</f>
        <v>0</v>
      </c>
      <c r="BF288" s="205">
        <f>IF(N288="snížená",J288,0)</f>
        <v>0</v>
      </c>
      <c r="BG288" s="205">
        <f>IF(N288="zákl. přenesená",J288,0)</f>
        <v>0</v>
      </c>
      <c r="BH288" s="205">
        <f>IF(N288="sníž. přenesená",J288,0)</f>
        <v>0</v>
      </c>
      <c r="BI288" s="205">
        <f>IF(N288="nulová",J288,0)</f>
        <v>0</v>
      </c>
      <c r="BJ288" s="15" t="s">
        <v>81</v>
      </c>
      <c r="BK288" s="205">
        <f>ROUND(I288*H288,2)</f>
        <v>0</v>
      </c>
      <c r="BL288" s="15" t="s">
        <v>165</v>
      </c>
      <c r="BM288" s="15" t="s">
        <v>408</v>
      </c>
    </row>
    <row r="289" s="1" customFormat="1" ht="45" customHeight="1">
      <c r="B289" s="36"/>
      <c r="C289" s="194" t="s">
        <v>661</v>
      </c>
      <c r="D289" s="194" t="s">
        <v>119</v>
      </c>
      <c r="E289" s="195" t="s">
        <v>313</v>
      </c>
      <c r="F289" s="196" t="s">
        <v>314</v>
      </c>
      <c r="G289" s="197" t="s">
        <v>144</v>
      </c>
      <c r="H289" s="198">
        <v>78.319999999999993</v>
      </c>
      <c r="I289" s="199"/>
      <c r="J289" s="200">
        <f>ROUND(I289*H289,2)</f>
        <v>0</v>
      </c>
      <c r="K289" s="196" t="s">
        <v>19</v>
      </c>
      <c r="L289" s="41"/>
      <c r="M289" s="201" t="s">
        <v>19</v>
      </c>
      <c r="N289" s="202" t="s">
        <v>44</v>
      </c>
      <c r="O289" s="77"/>
      <c r="P289" s="203">
        <f>O289*H289</f>
        <v>0</v>
      </c>
      <c r="Q289" s="203">
        <v>0.002856</v>
      </c>
      <c r="R289" s="203">
        <f>Q289*H289</f>
        <v>0.22368191999999998</v>
      </c>
      <c r="S289" s="203">
        <v>0</v>
      </c>
      <c r="T289" s="204">
        <f>S289*H289</f>
        <v>0</v>
      </c>
      <c r="AR289" s="15" t="s">
        <v>165</v>
      </c>
      <c r="AT289" s="15" t="s">
        <v>119</v>
      </c>
      <c r="AU289" s="15" t="s">
        <v>81</v>
      </c>
      <c r="AY289" s="15" t="s">
        <v>118</v>
      </c>
      <c r="BE289" s="205">
        <f>IF(N289="základní",J289,0)</f>
        <v>0</v>
      </c>
      <c r="BF289" s="205">
        <f>IF(N289="snížená",J289,0)</f>
        <v>0</v>
      </c>
      <c r="BG289" s="205">
        <f>IF(N289="zákl. přenesená",J289,0)</f>
        <v>0</v>
      </c>
      <c r="BH289" s="205">
        <f>IF(N289="sníž. přenesená",J289,0)</f>
        <v>0</v>
      </c>
      <c r="BI289" s="205">
        <f>IF(N289="nulová",J289,0)</f>
        <v>0</v>
      </c>
      <c r="BJ289" s="15" t="s">
        <v>81</v>
      </c>
      <c r="BK289" s="205">
        <f>ROUND(I289*H289,2)</f>
        <v>0</v>
      </c>
      <c r="BL289" s="15" t="s">
        <v>165</v>
      </c>
      <c r="BM289" s="15" t="s">
        <v>413</v>
      </c>
    </row>
    <row r="290" s="1" customFormat="1" ht="45" customHeight="1">
      <c r="B290" s="36"/>
      <c r="C290" s="194" t="s">
        <v>458</v>
      </c>
      <c r="D290" s="194" t="s">
        <v>119</v>
      </c>
      <c r="E290" s="195" t="s">
        <v>316</v>
      </c>
      <c r="F290" s="196" t="s">
        <v>317</v>
      </c>
      <c r="G290" s="197" t="s">
        <v>144</v>
      </c>
      <c r="H290" s="198">
        <v>114.47</v>
      </c>
      <c r="I290" s="199"/>
      <c r="J290" s="200">
        <f>ROUND(I290*H290,2)</f>
        <v>0</v>
      </c>
      <c r="K290" s="196" t="s">
        <v>19</v>
      </c>
      <c r="L290" s="41"/>
      <c r="M290" s="201" t="s">
        <v>19</v>
      </c>
      <c r="N290" s="202" t="s">
        <v>44</v>
      </c>
      <c r="O290" s="77"/>
      <c r="P290" s="203">
        <f>O290*H290</f>
        <v>0</v>
      </c>
      <c r="Q290" s="203">
        <v>0.0018418</v>
      </c>
      <c r="R290" s="203">
        <f>Q290*H290</f>
        <v>0.21083084599999999</v>
      </c>
      <c r="S290" s="203">
        <v>0</v>
      </c>
      <c r="T290" s="204">
        <f>S290*H290</f>
        <v>0</v>
      </c>
      <c r="AR290" s="15" t="s">
        <v>165</v>
      </c>
      <c r="AT290" s="15" t="s">
        <v>119</v>
      </c>
      <c r="AU290" s="15" t="s">
        <v>81</v>
      </c>
      <c r="AY290" s="15" t="s">
        <v>118</v>
      </c>
      <c r="BE290" s="205">
        <f>IF(N290="základní",J290,0)</f>
        <v>0</v>
      </c>
      <c r="BF290" s="205">
        <f>IF(N290="snížená",J290,0)</f>
        <v>0</v>
      </c>
      <c r="BG290" s="205">
        <f>IF(N290="zákl. přenesená",J290,0)</f>
        <v>0</v>
      </c>
      <c r="BH290" s="205">
        <f>IF(N290="sníž. přenesená",J290,0)</f>
        <v>0</v>
      </c>
      <c r="BI290" s="205">
        <f>IF(N290="nulová",J290,0)</f>
        <v>0</v>
      </c>
      <c r="BJ290" s="15" t="s">
        <v>81</v>
      </c>
      <c r="BK290" s="205">
        <f>ROUND(I290*H290,2)</f>
        <v>0</v>
      </c>
      <c r="BL290" s="15" t="s">
        <v>165</v>
      </c>
      <c r="BM290" s="15" t="s">
        <v>416</v>
      </c>
    </row>
    <row r="291" s="1" customFormat="1" ht="16.5" customHeight="1">
      <c r="B291" s="36"/>
      <c r="C291" s="194" t="s">
        <v>662</v>
      </c>
      <c r="D291" s="194" t="s">
        <v>119</v>
      </c>
      <c r="E291" s="195" t="s">
        <v>320</v>
      </c>
      <c r="F291" s="196" t="s">
        <v>321</v>
      </c>
      <c r="G291" s="197" t="s">
        <v>144</v>
      </c>
      <c r="H291" s="198">
        <v>246.74000000000001</v>
      </c>
      <c r="I291" s="199"/>
      <c r="J291" s="200">
        <f>ROUND(I291*H291,2)</f>
        <v>0</v>
      </c>
      <c r="K291" s="196" t="s">
        <v>19</v>
      </c>
      <c r="L291" s="41"/>
      <c r="M291" s="201" t="s">
        <v>19</v>
      </c>
      <c r="N291" s="202" t="s">
        <v>44</v>
      </c>
      <c r="O291" s="77"/>
      <c r="P291" s="203">
        <f>O291*H291</f>
        <v>0</v>
      </c>
      <c r="Q291" s="203">
        <v>0</v>
      </c>
      <c r="R291" s="203">
        <f>Q291*H291</f>
        <v>0</v>
      </c>
      <c r="S291" s="203">
        <v>0</v>
      </c>
      <c r="T291" s="204">
        <f>S291*H291</f>
        <v>0</v>
      </c>
      <c r="AR291" s="15" t="s">
        <v>165</v>
      </c>
      <c r="AT291" s="15" t="s">
        <v>119</v>
      </c>
      <c r="AU291" s="15" t="s">
        <v>81</v>
      </c>
      <c r="AY291" s="15" t="s">
        <v>118</v>
      </c>
      <c r="BE291" s="205">
        <f>IF(N291="základní",J291,0)</f>
        <v>0</v>
      </c>
      <c r="BF291" s="205">
        <f>IF(N291="snížená",J291,0)</f>
        <v>0</v>
      </c>
      <c r="BG291" s="205">
        <f>IF(N291="zákl. přenesená",J291,0)</f>
        <v>0</v>
      </c>
      <c r="BH291" s="205">
        <f>IF(N291="sníž. přenesená",J291,0)</f>
        <v>0</v>
      </c>
      <c r="BI291" s="205">
        <f>IF(N291="nulová",J291,0)</f>
        <v>0</v>
      </c>
      <c r="BJ291" s="15" t="s">
        <v>81</v>
      </c>
      <c r="BK291" s="205">
        <f>ROUND(I291*H291,2)</f>
        <v>0</v>
      </c>
      <c r="BL291" s="15" t="s">
        <v>165</v>
      </c>
      <c r="BM291" s="15" t="s">
        <v>423</v>
      </c>
    </row>
    <row r="292" s="1" customFormat="1" ht="16.5" customHeight="1">
      <c r="B292" s="36"/>
      <c r="C292" s="194" t="s">
        <v>462</v>
      </c>
      <c r="D292" s="194" t="s">
        <v>119</v>
      </c>
      <c r="E292" s="195" t="s">
        <v>323</v>
      </c>
      <c r="F292" s="196" t="s">
        <v>324</v>
      </c>
      <c r="G292" s="197" t="s">
        <v>144</v>
      </c>
      <c r="H292" s="198">
        <v>133.87000000000001</v>
      </c>
      <c r="I292" s="199"/>
      <c r="J292" s="200">
        <f>ROUND(I292*H292,2)</f>
        <v>0</v>
      </c>
      <c r="K292" s="196" t="s">
        <v>19</v>
      </c>
      <c r="L292" s="41"/>
      <c r="M292" s="201" t="s">
        <v>19</v>
      </c>
      <c r="N292" s="202" t="s">
        <v>44</v>
      </c>
      <c r="O292" s="77"/>
      <c r="P292" s="203">
        <f>O292*H292</f>
        <v>0</v>
      </c>
      <c r="Q292" s="203">
        <v>0</v>
      </c>
      <c r="R292" s="203">
        <f>Q292*H292</f>
        <v>0</v>
      </c>
      <c r="S292" s="203">
        <v>0</v>
      </c>
      <c r="T292" s="204">
        <f>S292*H292</f>
        <v>0</v>
      </c>
      <c r="AR292" s="15" t="s">
        <v>165</v>
      </c>
      <c r="AT292" s="15" t="s">
        <v>119</v>
      </c>
      <c r="AU292" s="15" t="s">
        <v>81</v>
      </c>
      <c r="AY292" s="15" t="s">
        <v>118</v>
      </c>
      <c r="BE292" s="205">
        <f>IF(N292="základní",J292,0)</f>
        <v>0</v>
      </c>
      <c r="BF292" s="205">
        <f>IF(N292="snížená",J292,0)</f>
        <v>0</v>
      </c>
      <c r="BG292" s="205">
        <f>IF(N292="zákl. přenesená",J292,0)</f>
        <v>0</v>
      </c>
      <c r="BH292" s="205">
        <f>IF(N292="sníž. přenesená",J292,0)</f>
        <v>0</v>
      </c>
      <c r="BI292" s="205">
        <f>IF(N292="nulová",J292,0)</f>
        <v>0</v>
      </c>
      <c r="BJ292" s="15" t="s">
        <v>81</v>
      </c>
      <c r="BK292" s="205">
        <f>ROUND(I292*H292,2)</f>
        <v>0</v>
      </c>
      <c r="BL292" s="15" t="s">
        <v>165</v>
      </c>
      <c r="BM292" s="15" t="s">
        <v>426</v>
      </c>
    </row>
    <row r="293" s="1" customFormat="1" ht="16.5" customHeight="1">
      <c r="B293" s="36"/>
      <c r="C293" s="194" t="s">
        <v>663</v>
      </c>
      <c r="D293" s="194" t="s">
        <v>119</v>
      </c>
      <c r="E293" s="195" t="s">
        <v>327</v>
      </c>
      <c r="F293" s="196" t="s">
        <v>328</v>
      </c>
      <c r="G293" s="197" t="s">
        <v>144</v>
      </c>
      <c r="H293" s="198">
        <v>104.17</v>
      </c>
      <c r="I293" s="199"/>
      <c r="J293" s="200">
        <f>ROUND(I293*H293,2)</f>
        <v>0</v>
      </c>
      <c r="K293" s="196" t="s">
        <v>19</v>
      </c>
      <c r="L293" s="41"/>
      <c r="M293" s="201" t="s">
        <v>19</v>
      </c>
      <c r="N293" s="202" t="s">
        <v>44</v>
      </c>
      <c r="O293" s="77"/>
      <c r="P293" s="203">
        <f>O293*H293</f>
        <v>0</v>
      </c>
      <c r="Q293" s="203">
        <v>0</v>
      </c>
      <c r="R293" s="203">
        <f>Q293*H293</f>
        <v>0</v>
      </c>
      <c r="S293" s="203">
        <v>0</v>
      </c>
      <c r="T293" s="204">
        <f>S293*H293</f>
        <v>0</v>
      </c>
      <c r="AR293" s="15" t="s">
        <v>165</v>
      </c>
      <c r="AT293" s="15" t="s">
        <v>119</v>
      </c>
      <c r="AU293" s="15" t="s">
        <v>81</v>
      </c>
      <c r="AY293" s="15" t="s">
        <v>118</v>
      </c>
      <c r="BE293" s="205">
        <f>IF(N293="základní",J293,0)</f>
        <v>0</v>
      </c>
      <c r="BF293" s="205">
        <f>IF(N293="snížená",J293,0)</f>
        <v>0</v>
      </c>
      <c r="BG293" s="205">
        <f>IF(N293="zákl. přenesená",J293,0)</f>
        <v>0</v>
      </c>
      <c r="BH293" s="205">
        <f>IF(N293="sníž. přenesená",J293,0)</f>
        <v>0</v>
      </c>
      <c r="BI293" s="205">
        <f>IF(N293="nulová",J293,0)</f>
        <v>0</v>
      </c>
      <c r="BJ293" s="15" t="s">
        <v>81</v>
      </c>
      <c r="BK293" s="205">
        <f>ROUND(I293*H293,2)</f>
        <v>0</v>
      </c>
      <c r="BL293" s="15" t="s">
        <v>165</v>
      </c>
      <c r="BM293" s="15" t="s">
        <v>433</v>
      </c>
    </row>
    <row r="294" s="1" customFormat="1" ht="33.75" customHeight="1">
      <c r="B294" s="36"/>
      <c r="C294" s="194" t="s">
        <v>467</v>
      </c>
      <c r="D294" s="194" t="s">
        <v>119</v>
      </c>
      <c r="E294" s="195" t="s">
        <v>664</v>
      </c>
      <c r="F294" s="196" t="s">
        <v>665</v>
      </c>
      <c r="G294" s="197" t="s">
        <v>144</v>
      </c>
      <c r="H294" s="198">
        <v>25.960000000000001</v>
      </c>
      <c r="I294" s="199"/>
      <c r="J294" s="200">
        <f>ROUND(I294*H294,2)</f>
        <v>0</v>
      </c>
      <c r="K294" s="196" t="s">
        <v>19</v>
      </c>
      <c r="L294" s="41"/>
      <c r="M294" s="201" t="s">
        <v>19</v>
      </c>
      <c r="N294" s="202" t="s">
        <v>44</v>
      </c>
      <c r="O294" s="77"/>
      <c r="P294" s="203">
        <f>O294*H294</f>
        <v>0</v>
      </c>
      <c r="Q294" s="203">
        <v>0.0043901000000000001</v>
      </c>
      <c r="R294" s="203">
        <f>Q294*H294</f>
        <v>0.113966996</v>
      </c>
      <c r="S294" s="203">
        <v>0</v>
      </c>
      <c r="T294" s="204">
        <f>S294*H294</f>
        <v>0</v>
      </c>
      <c r="AR294" s="15" t="s">
        <v>165</v>
      </c>
      <c r="AT294" s="15" t="s">
        <v>119</v>
      </c>
      <c r="AU294" s="15" t="s">
        <v>81</v>
      </c>
      <c r="AY294" s="15" t="s">
        <v>118</v>
      </c>
      <c r="BE294" s="205">
        <f>IF(N294="základní",J294,0)</f>
        <v>0</v>
      </c>
      <c r="BF294" s="205">
        <f>IF(N294="snížená",J294,0)</f>
        <v>0</v>
      </c>
      <c r="BG294" s="205">
        <f>IF(N294="zákl. přenesená",J294,0)</f>
        <v>0</v>
      </c>
      <c r="BH294" s="205">
        <f>IF(N294="sníž. přenesená",J294,0)</f>
        <v>0</v>
      </c>
      <c r="BI294" s="205">
        <f>IF(N294="nulová",J294,0)</f>
        <v>0</v>
      </c>
      <c r="BJ294" s="15" t="s">
        <v>81</v>
      </c>
      <c r="BK294" s="205">
        <f>ROUND(I294*H294,2)</f>
        <v>0</v>
      </c>
      <c r="BL294" s="15" t="s">
        <v>165</v>
      </c>
      <c r="BM294" s="15" t="s">
        <v>436</v>
      </c>
    </row>
    <row r="295" s="1" customFormat="1" ht="56.25" customHeight="1">
      <c r="B295" s="36"/>
      <c r="C295" s="194" t="s">
        <v>666</v>
      </c>
      <c r="D295" s="194" t="s">
        <v>119</v>
      </c>
      <c r="E295" s="195" t="s">
        <v>667</v>
      </c>
      <c r="F295" s="196" t="s">
        <v>668</v>
      </c>
      <c r="G295" s="197" t="s">
        <v>144</v>
      </c>
      <c r="H295" s="198">
        <v>122.27</v>
      </c>
      <c r="I295" s="199"/>
      <c r="J295" s="200">
        <f>ROUND(I295*H295,2)</f>
        <v>0</v>
      </c>
      <c r="K295" s="196" t="s">
        <v>19</v>
      </c>
      <c r="L295" s="41"/>
      <c r="M295" s="201" t="s">
        <v>19</v>
      </c>
      <c r="N295" s="202" t="s">
        <v>44</v>
      </c>
      <c r="O295" s="77"/>
      <c r="P295" s="203">
        <f>O295*H295</f>
        <v>0</v>
      </c>
      <c r="Q295" s="203">
        <v>0.0028912500000000002</v>
      </c>
      <c r="R295" s="203">
        <f>Q295*H295</f>
        <v>0.35351313750000002</v>
      </c>
      <c r="S295" s="203">
        <v>0</v>
      </c>
      <c r="T295" s="204">
        <f>S295*H295</f>
        <v>0</v>
      </c>
      <c r="AR295" s="15" t="s">
        <v>165</v>
      </c>
      <c r="AT295" s="15" t="s">
        <v>119</v>
      </c>
      <c r="AU295" s="15" t="s">
        <v>81</v>
      </c>
      <c r="AY295" s="15" t="s">
        <v>118</v>
      </c>
      <c r="BE295" s="205">
        <f>IF(N295="základní",J295,0)</f>
        <v>0</v>
      </c>
      <c r="BF295" s="205">
        <f>IF(N295="snížená",J295,0)</f>
        <v>0</v>
      </c>
      <c r="BG295" s="205">
        <f>IF(N295="zákl. přenesená",J295,0)</f>
        <v>0</v>
      </c>
      <c r="BH295" s="205">
        <f>IF(N295="sníž. přenesená",J295,0)</f>
        <v>0</v>
      </c>
      <c r="BI295" s="205">
        <f>IF(N295="nulová",J295,0)</f>
        <v>0</v>
      </c>
      <c r="BJ295" s="15" t="s">
        <v>81</v>
      </c>
      <c r="BK295" s="205">
        <f>ROUND(I295*H295,2)</f>
        <v>0</v>
      </c>
      <c r="BL295" s="15" t="s">
        <v>165</v>
      </c>
      <c r="BM295" s="15" t="s">
        <v>441</v>
      </c>
    </row>
    <row r="296" s="1" customFormat="1" ht="33.75" customHeight="1">
      <c r="B296" s="36"/>
      <c r="C296" s="194" t="s">
        <v>473</v>
      </c>
      <c r="D296" s="194" t="s">
        <v>119</v>
      </c>
      <c r="E296" s="195" t="s">
        <v>330</v>
      </c>
      <c r="F296" s="196" t="s">
        <v>331</v>
      </c>
      <c r="G296" s="197" t="s">
        <v>148</v>
      </c>
      <c r="H296" s="198">
        <v>15.84</v>
      </c>
      <c r="I296" s="199"/>
      <c r="J296" s="200">
        <f>ROUND(I296*H296,2)</f>
        <v>0</v>
      </c>
      <c r="K296" s="196" t="s">
        <v>19</v>
      </c>
      <c r="L296" s="41"/>
      <c r="M296" s="201" t="s">
        <v>19</v>
      </c>
      <c r="N296" s="202" t="s">
        <v>44</v>
      </c>
      <c r="O296" s="77"/>
      <c r="P296" s="203">
        <f>O296*H296</f>
        <v>0</v>
      </c>
      <c r="Q296" s="203">
        <v>0.010818400000000001</v>
      </c>
      <c r="R296" s="203">
        <f>Q296*H296</f>
        <v>0.171363456</v>
      </c>
      <c r="S296" s="203">
        <v>0</v>
      </c>
      <c r="T296" s="204">
        <f>S296*H296</f>
        <v>0</v>
      </c>
      <c r="AR296" s="15" t="s">
        <v>165</v>
      </c>
      <c r="AT296" s="15" t="s">
        <v>119</v>
      </c>
      <c r="AU296" s="15" t="s">
        <v>81</v>
      </c>
      <c r="AY296" s="15" t="s">
        <v>118</v>
      </c>
      <c r="BE296" s="205">
        <f>IF(N296="základní",J296,0)</f>
        <v>0</v>
      </c>
      <c r="BF296" s="205">
        <f>IF(N296="snížená",J296,0)</f>
        <v>0</v>
      </c>
      <c r="BG296" s="205">
        <f>IF(N296="zákl. přenesená",J296,0)</f>
        <v>0</v>
      </c>
      <c r="BH296" s="205">
        <f>IF(N296="sníž. přenesená",J296,0)</f>
        <v>0</v>
      </c>
      <c r="BI296" s="205">
        <f>IF(N296="nulová",J296,0)</f>
        <v>0</v>
      </c>
      <c r="BJ296" s="15" t="s">
        <v>81</v>
      </c>
      <c r="BK296" s="205">
        <f>ROUND(I296*H296,2)</f>
        <v>0</v>
      </c>
      <c r="BL296" s="15" t="s">
        <v>165</v>
      </c>
      <c r="BM296" s="15" t="s">
        <v>443</v>
      </c>
    </row>
    <row r="297" s="1" customFormat="1" ht="33.75" customHeight="1">
      <c r="B297" s="36"/>
      <c r="C297" s="194" t="s">
        <v>669</v>
      </c>
      <c r="D297" s="194" t="s">
        <v>119</v>
      </c>
      <c r="E297" s="195" t="s">
        <v>334</v>
      </c>
      <c r="F297" s="196" t="s">
        <v>335</v>
      </c>
      <c r="G297" s="197" t="s">
        <v>144</v>
      </c>
      <c r="H297" s="198">
        <v>97.040000000000006</v>
      </c>
      <c r="I297" s="199"/>
      <c r="J297" s="200">
        <f>ROUND(I297*H297,2)</f>
        <v>0</v>
      </c>
      <c r="K297" s="196" t="s">
        <v>19</v>
      </c>
      <c r="L297" s="41"/>
      <c r="M297" s="201" t="s">
        <v>19</v>
      </c>
      <c r="N297" s="202" t="s">
        <v>44</v>
      </c>
      <c r="O297" s="77"/>
      <c r="P297" s="203">
        <f>O297*H297</f>
        <v>0</v>
      </c>
      <c r="Q297" s="203">
        <v>0</v>
      </c>
      <c r="R297" s="203">
        <f>Q297*H297</f>
        <v>0</v>
      </c>
      <c r="S297" s="203">
        <v>0.00167</v>
      </c>
      <c r="T297" s="204">
        <f>S297*H297</f>
        <v>0.1620568</v>
      </c>
      <c r="AR297" s="15" t="s">
        <v>165</v>
      </c>
      <c r="AT297" s="15" t="s">
        <v>119</v>
      </c>
      <c r="AU297" s="15" t="s">
        <v>81</v>
      </c>
      <c r="AY297" s="15" t="s">
        <v>118</v>
      </c>
      <c r="BE297" s="205">
        <f>IF(N297="základní",J297,0)</f>
        <v>0</v>
      </c>
      <c r="BF297" s="205">
        <f>IF(N297="snížená",J297,0)</f>
        <v>0</v>
      </c>
      <c r="BG297" s="205">
        <f>IF(N297="zákl. přenesená",J297,0)</f>
        <v>0</v>
      </c>
      <c r="BH297" s="205">
        <f>IF(N297="sníž. přenesená",J297,0)</f>
        <v>0</v>
      </c>
      <c r="BI297" s="205">
        <f>IF(N297="nulová",J297,0)</f>
        <v>0</v>
      </c>
      <c r="BJ297" s="15" t="s">
        <v>81</v>
      </c>
      <c r="BK297" s="205">
        <f>ROUND(I297*H297,2)</f>
        <v>0</v>
      </c>
      <c r="BL297" s="15" t="s">
        <v>165</v>
      </c>
      <c r="BM297" s="15" t="s">
        <v>449</v>
      </c>
    </row>
    <row r="298" s="1" customFormat="1" ht="45" customHeight="1">
      <c r="B298" s="36"/>
      <c r="C298" s="194" t="s">
        <v>480</v>
      </c>
      <c r="D298" s="194" t="s">
        <v>119</v>
      </c>
      <c r="E298" s="195" t="s">
        <v>354</v>
      </c>
      <c r="F298" s="196" t="s">
        <v>355</v>
      </c>
      <c r="G298" s="197" t="s">
        <v>144</v>
      </c>
      <c r="H298" s="198">
        <v>99.019999999999996</v>
      </c>
      <c r="I298" s="199"/>
      <c r="J298" s="200">
        <f>ROUND(I298*H298,2)</f>
        <v>0</v>
      </c>
      <c r="K298" s="196" t="s">
        <v>19</v>
      </c>
      <c r="L298" s="41"/>
      <c r="M298" s="201" t="s">
        <v>19</v>
      </c>
      <c r="N298" s="202" t="s">
        <v>44</v>
      </c>
      <c r="O298" s="77"/>
      <c r="P298" s="203">
        <f>O298*H298</f>
        <v>0</v>
      </c>
      <c r="Q298" s="203">
        <v>0.0029114660000000001</v>
      </c>
      <c r="R298" s="203">
        <f>Q298*H298</f>
        <v>0.28829336332</v>
      </c>
      <c r="S298" s="203">
        <v>0</v>
      </c>
      <c r="T298" s="204">
        <f>S298*H298</f>
        <v>0</v>
      </c>
      <c r="AR298" s="15" t="s">
        <v>165</v>
      </c>
      <c r="AT298" s="15" t="s">
        <v>119</v>
      </c>
      <c r="AU298" s="15" t="s">
        <v>81</v>
      </c>
      <c r="AY298" s="15" t="s">
        <v>118</v>
      </c>
      <c r="BE298" s="205">
        <f>IF(N298="základní",J298,0)</f>
        <v>0</v>
      </c>
      <c r="BF298" s="205">
        <f>IF(N298="snížená",J298,0)</f>
        <v>0</v>
      </c>
      <c r="BG298" s="205">
        <f>IF(N298="zákl. přenesená",J298,0)</f>
        <v>0</v>
      </c>
      <c r="BH298" s="205">
        <f>IF(N298="sníž. přenesená",J298,0)</f>
        <v>0</v>
      </c>
      <c r="BI298" s="205">
        <f>IF(N298="nulová",J298,0)</f>
        <v>0</v>
      </c>
      <c r="BJ298" s="15" t="s">
        <v>81</v>
      </c>
      <c r="BK298" s="205">
        <f>ROUND(I298*H298,2)</f>
        <v>0</v>
      </c>
      <c r="BL298" s="15" t="s">
        <v>165</v>
      </c>
      <c r="BM298" s="15" t="s">
        <v>450</v>
      </c>
    </row>
    <row r="299" s="1" customFormat="1" ht="16.5" customHeight="1">
      <c r="B299" s="36"/>
      <c r="C299" s="194" t="s">
        <v>670</v>
      </c>
      <c r="D299" s="194" t="s">
        <v>119</v>
      </c>
      <c r="E299" s="195" t="s">
        <v>358</v>
      </c>
      <c r="F299" s="196" t="s">
        <v>359</v>
      </c>
      <c r="G299" s="197" t="s">
        <v>135</v>
      </c>
      <c r="H299" s="198">
        <v>3</v>
      </c>
      <c r="I299" s="199"/>
      <c r="J299" s="200">
        <f>ROUND(I299*H299,2)</f>
        <v>0</v>
      </c>
      <c r="K299" s="196" t="s">
        <v>19</v>
      </c>
      <c r="L299" s="41"/>
      <c r="M299" s="201" t="s">
        <v>19</v>
      </c>
      <c r="N299" s="202" t="s">
        <v>44</v>
      </c>
      <c r="O299" s="77"/>
      <c r="P299" s="203">
        <f>O299*H299</f>
        <v>0</v>
      </c>
      <c r="Q299" s="203">
        <v>0</v>
      </c>
      <c r="R299" s="203">
        <f>Q299*H299</f>
        <v>0</v>
      </c>
      <c r="S299" s="203">
        <v>0</v>
      </c>
      <c r="T299" s="204">
        <f>S299*H299</f>
        <v>0</v>
      </c>
      <c r="AR299" s="15" t="s">
        <v>165</v>
      </c>
      <c r="AT299" s="15" t="s">
        <v>119</v>
      </c>
      <c r="AU299" s="15" t="s">
        <v>81</v>
      </c>
      <c r="AY299" s="15" t="s">
        <v>118</v>
      </c>
      <c r="BE299" s="205">
        <f>IF(N299="základní",J299,0)</f>
        <v>0</v>
      </c>
      <c r="BF299" s="205">
        <f>IF(N299="snížená",J299,0)</f>
        <v>0</v>
      </c>
      <c r="BG299" s="205">
        <f>IF(N299="zákl. přenesená",J299,0)</f>
        <v>0</v>
      </c>
      <c r="BH299" s="205">
        <f>IF(N299="sníž. přenesená",J299,0)</f>
        <v>0</v>
      </c>
      <c r="BI299" s="205">
        <f>IF(N299="nulová",J299,0)</f>
        <v>0</v>
      </c>
      <c r="BJ299" s="15" t="s">
        <v>81</v>
      </c>
      <c r="BK299" s="205">
        <f>ROUND(I299*H299,2)</f>
        <v>0</v>
      </c>
      <c r="BL299" s="15" t="s">
        <v>165</v>
      </c>
      <c r="BM299" s="15" t="s">
        <v>455</v>
      </c>
    </row>
    <row r="300" s="1" customFormat="1" ht="56.25" customHeight="1">
      <c r="B300" s="36"/>
      <c r="C300" s="194" t="s">
        <v>484</v>
      </c>
      <c r="D300" s="194" t="s">
        <v>119</v>
      </c>
      <c r="E300" s="195" t="s">
        <v>361</v>
      </c>
      <c r="F300" s="196" t="s">
        <v>362</v>
      </c>
      <c r="G300" s="197" t="s">
        <v>199</v>
      </c>
      <c r="H300" s="198">
        <v>12.550000000000001</v>
      </c>
      <c r="I300" s="199"/>
      <c r="J300" s="200">
        <f>ROUND(I300*H300,2)</f>
        <v>0</v>
      </c>
      <c r="K300" s="196" t="s">
        <v>19</v>
      </c>
      <c r="L300" s="41"/>
      <c r="M300" s="201" t="s">
        <v>19</v>
      </c>
      <c r="N300" s="202" t="s">
        <v>44</v>
      </c>
      <c r="O300" s="77"/>
      <c r="P300" s="203">
        <f>O300*H300</f>
        <v>0</v>
      </c>
      <c r="Q300" s="203">
        <v>0</v>
      </c>
      <c r="R300" s="203">
        <f>Q300*H300</f>
        <v>0</v>
      </c>
      <c r="S300" s="203">
        <v>0</v>
      </c>
      <c r="T300" s="204">
        <f>S300*H300</f>
        <v>0</v>
      </c>
      <c r="AR300" s="15" t="s">
        <v>165</v>
      </c>
      <c r="AT300" s="15" t="s">
        <v>119</v>
      </c>
      <c r="AU300" s="15" t="s">
        <v>81</v>
      </c>
      <c r="AY300" s="15" t="s">
        <v>118</v>
      </c>
      <c r="BE300" s="205">
        <f>IF(N300="základní",J300,0)</f>
        <v>0</v>
      </c>
      <c r="BF300" s="205">
        <f>IF(N300="snížená",J300,0)</f>
        <v>0</v>
      </c>
      <c r="BG300" s="205">
        <f>IF(N300="zákl. přenesená",J300,0)</f>
        <v>0</v>
      </c>
      <c r="BH300" s="205">
        <f>IF(N300="sníž. přenesená",J300,0)</f>
        <v>0</v>
      </c>
      <c r="BI300" s="205">
        <f>IF(N300="nulová",J300,0)</f>
        <v>0</v>
      </c>
      <c r="BJ300" s="15" t="s">
        <v>81</v>
      </c>
      <c r="BK300" s="205">
        <f>ROUND(I300*H300,2)</f>
        <v>0</v>
      </c>
      <c r="BL300" s="15" t="s">
        <v>165</v>
      </c>
      <c r="BM300" s="15" t="s">
        <v>458</v>
      </c>
    </row>
    <row r="301" s="1" customFormat="1" ht="56.25" customHeight="1">
      <c r="B301" s="36"/>
      <c r="C301" s="194" t="s">
        <v>671</v>
      </c>
      <c r="D301" s="194" t="s">
        <v>119</v>
      </c>
      <c r="E301" s="195" t="s">
        <v>365</v>
      </c>
      <c r="F301" s="196" t="s">
        <v>366</v>
      </c>
      <c r="G301" s="197" t="s">
        <v>199</v>
      </c>
      <c r="H301" s="198">
        <v>12.550000000000001</v>
      </c>
      <c r="I301" s="199"/>
      <c r="J301" s="200">
        <f>ROUND(I301*H301,2)</f>
        <v>0</v>
      </c>
      <c r="K301" s="196" t="s">
        <v>19</v>
      </c>
      <c r="L301" s="41"/>
      <c r="M301" s="201" t="s">
        <v>19</v>
      </c>
      <c r="N301" s="202" t="s">
        <v>44</v>
      </c>
      <c r="O301" s="77"/>
      <c r="P301" s="203">
        <f>O301*H301</f>
        <v>0</v>
      </c>
      <c r="Q301" s="203">
        <v>0</v>
      </c>
      <c r="R301" s="203">
        <f>Q301*H301</f>
        <v>0</v>
      </c>
      <c r="S301" s="203">
        <v>0</v>
      </c>
      <c r="T301" s="204">
        <f>S301*H301</f>
        <v>0</v>
      </c>
      <c r="AR301" s="15" t="s">
        <v>165</v>
      </c>
      <c r="AT301" s="15" t="s">
        <v>119</v>
      </c>
      <c r="AU301" s="15" t="s">
        <v>81</v>
      </c>
      <c r="AY301" s="15" t="s">
        <v>118</v>
      </c>
      <c r="BE301" s="205">
        <f>IF(N301="základní",J301,0)</f>
        <v>0</v>
      </c>
      <c r="BF301" s="205">
        <f>IF(N301="snížená",J301,0)</f>
        <v>0</v>
      </c>
      <c r="BG301" s="205">
        <f>IF(N301="zákl. přenesená",J301,0)</f>
        <v>0</v>
      </c>
      <c r="BH301" s="205">
        <f>IF(N301="sníž. přenesená",J301,0)</f>
        <v>0</v>
      </c>
      <c r="BI301" s="205">
        <f>IF(N301="nulová",J301,0)</f>
        <v>0</v>
      </c>
      <c r="BJ301" s="15" t="s">
        <v>81</v>
      </c>
      <c r="BK301" s="205">
        <f>ROUND(I301*H301,2)</f>
        <v>0</v>
      </c>
      <c r="BL301" s="15" t="s">
        <v>165</v>
      </c>
      <c r="BM301" s="15" t="s">
        <v>462</v>
      </c>
    </row>
    <row r="302" s="1" customFormat="1" ht="56.25" customHeight="1">
      <c r="B302" s="36"/>
      <c r="C302" s="194" t="s">
        <v>488</v>
      </c>
      <c r="D302" s="194" t="s">
        <v>119</v>
      </c>
      <c r="E302" s="195" t="s">
        <v>368</v>
      </c>
      <c r="F302" s="196" t="s">
        <v>369</v>
      </c>
      <c r="G302" s="197" t="s">
        <v>199</v>
      </c>
      <c r="H302" s="198">
        <v>50.198999999999998</v>
      </c>
      <c r="I302" s="199"/>
      <c r="J302" s="200">
        <f>ROUND(I302*H302,2)</f>
        <v>0</v>
      </c>
      <c r="K302" s="196" t="s">
        <v>19</v>
      </c>
      <c r="L302" s="41"/>
      <c r="M302" s="201" t="s">
        <v>19</v>
      </c>
      <c r="N302" s="202" t="s">
        <v>44</v>
      </c>
      <c r="O302" s="77"/>
      <c r="P302" s="203">
        <f>O302*H302</f>
        <v>0</v>
      </c>
      <c r="Q302" s="203">
        <v>0</v>
      </c>
      <c r="R302" s="203">
        <f>Q302*H302</f>
        <v>0</v>
      </c>
      <c r="S302" s="203">
        <v>0</v>
      </c>
      <c r="T302" s="204">
        <f>S302*H302</f>
        <v>0</v>
      </c>
      <c r="AR302" s="15" t="s">
        <v>165</v>
      </c>
      <c r="AT302" s="15" t="s">
        <v>119</v>
      </c>
      <c r="AU302" s="15" t="s">
        <v>81</v>
      </c>
      <c r="AY302" s="15" t="s">
        <v>118</v>
      </c>
      <c r="BE302" s="205">
        <f>IF(N302="základní",J302,0)</f>
        <v>0</v>
      </c>
      <c r="BF302" s="205">
        <f>IF(N302="snížená",J302,0)</f>
        <v>0</v>
      </c>
      <c r="BG302" s="205">
        <f>IF(N302="zákl. přenesená",J302,0)</f>
        <v>0</v>
      </c>
      <c r="BH302" s="205">
        <f>IF(N302="sníž. přenesená",J302,0)</f>
        <v>0</v>
      </c>
      <c r="BI302" s="205">
        <f>IF(N302="nulová",J302,0)</f>
        <v>0</v>
      </c>
      <c r="BJ302" s="15" t="s">
        <v>81</v>
      </c>
      <c r="BK302" s="205">
        <f>ROUND(I302*H302,2)</f>
        <v>0</v>
      </c>
      <c r="BL302" s="15" t="s">
        <v>165</v>
      </c>
      <c r="BM302" s="15" t="s">
        <v>467</v>
      </c>
    </row>
    <row r="303" s="9" customFormat="1" ht="25.92" customHeight="1">
      <c r="B303" s="180"/>
      <c r="C303" s="181"/>
      <c r="D303" s="182" t="s">
        <v>72</v>
      </c>
      <c r="E303" s="183" t="s">
        <v>371</v>
      </c>
      <c r="F303" s="183" t="s">
        <v>372</v>
      </c>
      <c r="G303" s="181"/>
      <c r="H303" s="181"/>
      <c r="I303" s="184"/>
      <c r="J303" s="185">
        <f>BK303</f>
        <v>0</v>
      </c>
      <c r="K303" s="181"/>
      <c r="L303" s="186"/>
      <c r="M303" s="187"/>
      <c r="N303" s="188"/>
      <c r="O303" s="188"/>
      <c r="P303" s="189">
        <f>SUM(P304:P410)</f>
        <v>0</v>
      </c>
      <c r="Q303" s="188"/>
      <c r="R303" s="189">
        <f>SUM(R304:R410)</f>
        <v>0.23950773487499999</v>
      </c>
      <c r="S303" s="188"/>
      <c r="T303" s="190">
        <f>SUM(T304:T410)</f>
        <v>0</v>
      </c>
      <c r="AR303" s="191" t="s">
        <v>83</v>
      </c>
      <c r="AT303" s="192" t="s">
        <v>72</v>
      </c>
      <c r="AU303" s="192" t="s">
        <v>73</v>
      </c>
      <c r="AY303" s="191" t="s">
        <v>118</v>
      </c>
      <c r="BK303" s="193">
        <f>SUM(BK304:BK410)</f>
        <v>0</v>
      </c>
    </row>
    <row r="304" s="1" customFormat="1" ht="56.25" customHeight="1">
      <c r="B304" s="36"/>
      <c r="C304" s="194" t="s">
        <v>672</v>
      </c>
      <c r="D304" s="194" t="s">
        <v>119</v>
      </c>
      <c r="E304" s="195" t="s">
        <v>374</v>
      </c>
      <c r="F304" s="196" t="s">
        <v>375</v>
      </c>
      <c r="G304" s="197" t="s">
        <v>135</v>
      </c>
      <c r="H304" s="198">
        <v>3.6000000000000001</v>
      </c>
      <c r="I304" s="199"/>
      <c r="J304" s="200">
        <f>ROUND(I304*H304,2)</f>
        <v>0</v>
      </c>
      <c r="K304" s="196" t="s">
        <v>19</v>
      </c>
      <c r="L304" s="41"/>
      <c r="M304" s="201" t="s">
        <v>19</v>
      </c>
      <c r="N304" s="202" t="s">
        <v>44</v>
      </c>
      <c r="O304" s="77"/>
      <c r="P304" s="203">
        <f>O304*H304</f>
        <v>0</v>
      </c>
      <c r="Q304" s="203">
        <v>0.00026848749999999999</v>
      </c>
      <c r="R304" s="203">
        <f>Q304*H304</f>
        <v>0.00096655500000000002</v>
      </c>
      <c r="S304" s="203">
        <v>0</v>
      </c>
      <c r="T304" s="204">
        <f>S304*H304</f>
        <v>0</v>
      </c>
      <c r="AR304" s="15" t="s">
        <v>165</v>
      </c>
      <c r="AT304" s="15" t="s">
        <v>119</v>
      </c>
      <c r="AU304" s="15" t="s">
        <v>81</v>
      </c>
      <c r="AY304" s="15" t="s">
        <v>118</v>
      </c>
      <c r="BE304" s="205">
        <f>IF(N304="základní",J304,0)</f>
        <v>0</v>
      </c>
      <c r="BF304" s="205">
        <f>IF(N304="snížená",J304,0)</f>
        <v>0</v>
      </c>
      <c r="BG304" s="205">
        <f>IF(N304="zákl. přenesená",J304,0)</f>
        <v>0</v>
      </c>
      <c r="BH304" s="205">
        <f>IF(N304="sníž. přenesená",J304,0)</f>
        <v>0</v>
      </c>
      <c r="BI304" s="205">
        <f>IF(N304="nulová",J304,0)</f>
        <v>0</v>
      </c>
      <c r="BJ304" s="15" t="s">
        <v>81</v>
      </c>
      <c r="BK304" s="205">
        <f>ROUND(I304*H304,2)</f>
        <v>0</v>
      </c>
      <c r="BL304" s="15" t="s">
        <v>165</v>
      </c>
      <c r="BM304" s="15" t="s">
        <v>473</v>
      </c>
    </row>
    <row r="305" s="1" customFormat="1" ht="16.5" customHeight="1">
      <c r="B305" s="36"/>
      <c r="C305" s="194" t="s">
        <v>493</v>
      </c>
      <c r="D305" s="194" t="s">
        <v>119</v>
      </c>
      <c r="E305" s="195" t="s">
        <v>673</v>
      </c>
      <c r="F305" s="196" t="s">
        <v>674</v>
      </c>
      <c r="G305" s="197" t="s">
        <v>135</v>
      </c>
      <c r="H305" s="198">
        <v>2</v>
      </c>
      <c r="I305" s="199"/>
      <c r="J305" s="200">
        <f>ROUND(I305*H305,2)</f>
        <v>0</v>
      </c>
      <c r="K305" s="196" t="s">
        <v>19</v>
      </c>
      <c r="L305" s="41"/>
      <c r="M305" s="201" t="s">
        <v>19</v>
      </c>
      <c r="N305" s="202" t="s">
        <v>44</v>
      </c>
      <c r="O305" s="77"/>
      <c r="P305" s="203">
        <f>O305*H305</f>
        <v>0</v>
      </c>
      <c r="Q305" s="203">
        <v>0</v>
      </c>
      <c r="R305" s="203">
        <f>Q305*H305</f>
        <v>0</v>
      </c>
      <c r="S305" s="203">
        <v>0</v>
      </c>
      <c r="T305" s="204">
        <f>S305*H305</f>
        <v>0</v>
      </c>
      <c r="AR305" s="15" t="s">
        <v>165</v>
      </c>
      <c r="AT305" s="15" t="s">
        <v>119</v>
      </c>
      <c r="AU305" s="15" t="s">
        <v>81</v>
      </c>
      <c r="AY305" s="15" t="s">
        <v>118</v>
      </c>
      <c r="BE305" s="205">
        <f>IF(N305="základní",J305,0)</f>
        <v>0</v>
      </c>
      <c r="BF305" s="205">
        <f>IF(N305="snížená",J305,0)</f>
        <v>0</v>
      </c>
      <c r="BG305" s="205">
        <f>IF(N305="zákl. přenesená",J305,0)</f>
        <v>0</v>
      </c>
      <c r="BH305" s="205">
        <f>IF(N305="sníž. přenesená",J305,0)</f>
        <v>0</v>
      </c>
      <c r="BI305" s="205">
        <f>IF(N305="nulová",J305,0)</f>
        <v>0</v>
      </c>
      <c r="BJ305" s="15" t="s">
        <v>81</v>
      </c>
      <c r="BK305" s="205">
        <f>ROUND(I305*H305,2)</f>
        <v>0</v>
      </c>
      <c r="BL305" s="15" t="s">
        <v>165</v>
      </c>
      <c r="BM305" s="15" t="s">
        <v>480</v>
      </c>
    </row>
    <row r="306" s="10" customFormat="1">
      <c r="B306" s="206"/>
      <c r="C306" s="207"/>
      <c r="D306" s="208" t="s">
        <v>124</v>
      </c>
      <c r="E306" s="209" t="s">
        <v>19</v>
      </c>
      <c r="F306" s="210" t="s">
        <v>675</v>
      </c>
      <c r="G306" s="207"/>
      <c r="H306" s="209" t="s">
        <v>19</v>
      </c>
      <c r="I306" s="211"/>
      <c r="J306" s="207"/>
      <c r="K306" s="207"/>
      <c r="L306" s="212"/>
      <c r="M306" s="213"/>
      <c r="N306" s="214"/>
      <c r="O306" s="214"/>
      <c r="P306" s="214"/>
      <c r="Q306" s="214"/>
      <c r="R306" s="214"/>
      <c r="S306" s="214"/>
      <c r="T306" s="215"/>
      <c r="AT306" s="216" t="s">
        <v>124</v>
      </c>
      <c r="AU306" s="216" t="s">
        <v>81</v>
      </c>
      <c r="AV306" s="10" t="s">
        <v>81</v>
      </c>
      <c r="AW306" s="10" t="s">
        <v>35</v>
      </c>
      <c r="AX306" s="10" t="s">
        <v>73</v>
      </c>
      <c r="AY306" s="216" t="s">
        <v>118</v>
      </c>
    </row>
    <row r="307" s="10" customFormat="1">
      <c r="B307" s="206"/>
      <c r="C307" s="207"/>
      <c r="D307" s="208" t="s">
        <v>124</v>
      </c>
      <c r="E307" s="209" t="s">
        <v>19</v>
      </c>
      <c r="F307" s="210" t="s">
        <v>387</v>
      </c>
      <c r="G307" s="207"/>
      <c r="H307" s="209" t="s">
        <v>19</v>
      </c>
      <c r="I307" s="211"/>
      <c r="J307" s="207"/>
      <c r="K307" s="207"/>
      <c r="L307" s="212"/>
      <c r="M307" s="213"/>
      <c r="N307" s="214"/>
      <c r="O307" s="214"/>
      <c r="P307" s="214"/>
      <c r="Q307" s="214"/>
      <c r="R307" s="214"/>
      <c r="S307" s="214"/>
      <c r="T307" s="215"/>
      <c r="AT307" s="216" t="s">
        <v>124</v>
      </c>
      <c r="AU307" s="216" t="s">
        <v>81</v>
      </c>
      <c r="AV307" s="10" t="s">
        <v>81</v>
      </c>
      <c r="AW307" s="10" t="s">
        <v>35</v>
      </c>
      <c r="AX307" s="10" t="s">
        <v>73</v>
      </c>
      <c r="AY307" s="216" t="s">
        <v>118</v>
      </c>
    </row>
    <row r="308" s="10" customFormat="1">
      <c r="B308" s="206"/>
      <c r="C308" s="207"/>
      <c r="D308" s="208" t="s">
        <v>124</v>
      </c>
      <c r="E308" s="209" t="s">
        <v>19</v>
      </c>
      <c r="F308" s="210" t="s">
        <v>676</v>
      </c>
      <c r="G308" s="207"/>
      <c r="H308" s="209" t="s">
        <v>19</v>
      </c>
      <c r="I308" s="211"/>
      <c r="J308" s="207"/>
      <c r="K308" s="207"/>
      <c r="L308" s="212"/>
      <c r="M308" s="213"/>
      <c r="N308" s="214"/>
      <c r="O308" s="214"/>
      <c r="P308" s="214"/>
      <c r="Q308" s="214"/>
      <c r="R308" s="214"/>
      <c r="S308" s="214"/>
      <c r="T308" s="215"/>
      <c r="AT308" s="216" t="s">
        <v>124</v>
      </c>
      <c r="AU308" s="216" t="s">
        <v>81</v>
      </c>
      <c r="AV308" s="10" t="s">
        <v>81</v>
      </c>
      <c r="AW308" s="10" t="s">
        <v>35</v>
      </c>
      <c r="AX308" s="10" t="s">
        <v>73</v>
      </c>
      <c r="AY308" s="216" t="s">
        <v>118</v>
      </c>
    </row>
    <row r="309" s="11" customFormat="1">
      <c r="B309" s="217"/>
      <c r="C309" s="218"/>
      <c r="D309" s="208" t="s">
        <v>124</v>
      </c>
      <c r="E309" s="219" t="s">
        <v>19</v>
      </c>
      <c r="F309" s="220" t="s">
        <v>83</v>
      </c>
      <c r="G309" s="218"/>
      <c r="H309" s="221">
        <v>2</v>
      </c>
      <c r="I309" s="222"/>
      <c r="J309" s="218"/>
      <c r="K309" s="218"/>
      <c r="L309" s="223"/>
      <c r="M309" s="224"/>
      <c r="N309" s="225"/>
      <c r="O309" s="225"/>
      <c r="P309" s="225"/>
      <c r="Q309" s="225"/>
      <c r="R309" s="225"/>
      <c r="S309" s="225"/>
      <c r="T309" s="226"/>
      <c r="AT309" s="227" t="s">
        <v>124</v>
      </c>
      <c r="AU309" s="227" t="s">
        <v>81</v>
      </c>
      <c r="AV309" s="11" t="s">
        <v>83</v>
      </c>
      <c r="AW309" s="11" t="s">
        <v>35</v>
      </c>
      <c r="AX309" s="11" t="s">
        <v>73</v>
      </c>
      <c r="AY309" s="227" t="s">
        <v>118</v>
      </c>
    </row>
    <row r="310" s="12" customFormat="1">
      <c r="B310" s="228"/>
      <c r="C310" s="229"/>
      <c r="D310" s="208" t="s">
        <v>124</v>
      </c>
      <c r="E310" s="230" t="s">
        <v>19</v>
      </c>
      <c r="F310" s="231" t="s">
        <v>132</v>
      </c>
      <c r="G310" s="229"/>
      <c r="H310" s="232">
        <v>2</v>
      </c>
      <c r="I310" s="233"/>
      <c r="J310" s="229"/>
      <c r="K310" s="229"/>
      <c r="L310" s="234"/>
      <c r="M310" s="235"/>
      <c r="N310" s="236"/>
      <c r="O310" s="236"/>
      <c r="P310" s="236"/>
      <c r="Q310" s="236"/>
      <c r="R310" s="236"/>
      <c r="S310" s="236"/>
      <c r="T310" s="237"/>
      <c r="AT310" s="238" t="s">
        <v>124</v>
      </c>
      <c r="AU310" s="238" t="s">
        <v>81</v>
      </c>
      <c r="AV310" s="12" t="s">
        <v>123</v>
      </c>
      <c r="AW310" s="12" t="s">
        <v>35</v>
      </c>
      <c r="AX310" s="12" t="s">
        <v>81</v>
      </c>
      <c r="AY310" s="238" t="s">
        <v>118</v>
      </c>
    </row>
    <row r="311" s="1" customFormat="1" ht="16.5" customHeight="1">
      <c r="B311" s="36"/>
      <c r="C311" s="194" t="s">
        <v>677</v>
      </c>
      <c r="D311" s="194" t="s">
        <v>119</v>
      </c>
      <c r="E311" s="195" t="s">
        <v>678</v>
      </c>
      <c r="F311" s="196" t="s">
        <v>679</v>
      </c>
      <c r="G311" s="197" t="s">
        <v>135</v>
      </c>
      <c r="H311" s="198">
        <v>2</v>
      </c>
      <c r="I311" s="199"/>
      <c r="J311" s="200">
        <f>ROUND(I311*H311,2)</f>
        <v>0</v>
      </c>
      <c r="K311" s="196" t="s">
        <v>19</v>
      </c>
      <c r="L311" s="41"/>
      <c r="M311" s="201" t="s">
        <v>19</v>
      </c>
      <c r="N311" s="202" t="s">
        <v>44</v>
      </c>
      <c r="O311" s="77"/>
      <c r="P311" s="203">
        <f>O311*H311</f>
        <v>0</v>
      </c>
      <c r="Q311" s="203">
        <v>0</v>
      </c>
      <c r="R311" s="203">
        <f>Q311*H311</f>
        <v>0</v>
      </c>
      <c r="S311" s="203">
        <v>0</v>
      </c>
      <c r="T311" s="204">
        <f>S311*H311</f>
        <v>0</v>
      </c>
      <c r="AR311" s="15" t="s">
        <v>165</v>
      </c>
      <c r="AT311" s="15" t="s">
        <v>119</v>
      </c>
      <c r="AU311" s="15" t="s">
        <v>81</v>
      </c>
      <c r="AY311" s="15" t="s">
        <v>118</v>
      </c>
      <c r="BE311" s="205">
        <f>IF(N311="základní",J311,0)</f>
        <v>0</v>
      </c>
      <c r="BF311" s="205">
        <f>IF(N311="snížená",J311,0)</f>
        <v>0</v>
      </c>
      <c r="BG311" s="205">
        <f>IF(N311="zákl. přenesená",J311,0)</f>
        <v>0</v>
      </c>
      <c r="BH311" s="205">
        <f>IF(N311="sníž. přenesená",J311,0)</f>
        <v>0</v>
      </c>
      <c r="BI311" s="205">
        <f>IF(N311="nulová",J311,0)</f>
        <v>0</v>
      </c>
      <c r="BJ311" s="15" t="s">
        <v>81</v>
      </c>
      <c r="BK311" s="205">
        <f>ROUND(I311*H311,2)</f>
        <v>0</v>
      </c>
      <c r="BL311" s="15" t="s">
        <v>165</v>
      </c>
      <c r="BM311" s="15" t="s">
        <v>484</v>
      </c>
    </row>
    <row r="312" s="10" customFormat="1">
      <c r="B312" s="206"/>
      <c r="C312" s="207"/>
      <c r="D312" s="208" t="s">
        <v>124</v>
      </c>
      <c r="E312" s="209" t="s">
        <v>19</v>
      </c>
      <c r="F312" s="210" t="s">
        <v>380</v>
      </c>
      <c r="G312" s="207"/>
      <c r="H312" s="209" t="s">
        <v>19</v>
      </c>
      <c r="I312" s="211"/>
      <c r="J312" s="207"/>
      <c r="K312" s="207"/>
      <c r="L312" s="212"/>
      <c r="M312" s="213"/>
      <c r="N312" s="214"/>
      <c r="O312" s="214"/>
      <c r="P312" s="214"/>
      <c r="Q312" s="214"/>
      <c r="R312" s="214"/>
      <c r="S312" s="214"/>
      <c r="T312" s="215"/>
      <c r="AT312" s="216" t="s">
        <v>124</v>
      </c>
      <c r="AU312" s="216" t="s">
        <v>81</v>
      </c>
      <c r="AV312" s="10" t="s">
        <v>81</v>
      </c>
      <c r="AW312" s="10" t="s">
        <v>35</v>
      </c>
      <c r="AX312" s="10" t="s">
        <v>73</v>
      </c>
      <c r="AY312" s="216" t="s">
        <v>118</v>
      </c>
    </row>
    <row r="313" s="10" customFormat="1">
      <c r="B313" s="206"/>
      <c r="C313" s="207"/>
      <c r="D313" s="208" t="s">
        <v>124</v>
      </c>
      <c r="E313" s="209" t="s">
        <v>19</v>
      </c>
      <c r="F313" s="210" t="s">
        <v>381</v>
      </c>
      <c r="G313" s="207"/>
      <c r="H313" s="209" t="s">
        <v>19</v>
      </c>
      <c r="I313" s="211"/>
      <c r="J313" s="207"/>
      <c r="K313" s="207"/>
      <c r="L313" s="212"/>
      <c r="M313" s="213"/>
      <c r="N313" s="214"/>
      <c r="O313" s="214"/>
      <c r="P313" s="214"/>
      <c r="Q313" s="214"/>
      <c r="R313" s="214"/>
      <c r="S313" s="214"/>
      <c r="T313" s="215"/>
      <c r="AT313" s="216" t="s">
        <v>124</v>
      </c>
      <c r="AU313" s="216" t="s">
        <v>81</v>
      </c>
      <c r="AV313" s="10" t="s">
        <v>81</v>
      </c>
      <c r="AW313" s="10" t="s">
        <v>35</v>
      </c>
      <c r="AX313" s="10" t="s">
        <v>73</v>
      </c>
      <c r="AY313" s="216" t="s">
        <v>118</v>
      </c>
    </row>
    <row r="314" s="11" customFormat="1">
      <c r="B314" s="217"/>
      <c r="C314" s="218"/>
      <c r="D314" s="208" t="s">
        <v>124</v>
      </c>
      <c r="E314" s="219" t="s">
        <v>19</v>
      </c>
      <c r="F314" s="220" t="s">
        <v>83</v>
      </c>
      <c r="G314" s="218"/>
      <c r="H314" s="221">
        <v>2</v>
      </c>
      <c r="I314" s="222"/>
      <c r="J314" s="218"/>
      <c r="K314" s="218"/>
      <c r="L314" s="223"/>
      <c r="M314" s="224"/>
      <c r="N314" s="225"/>
      <c r="O314" s="225"/>
      <c r="P314" s="225"/>
      <c r="Q314" s="225"/>
      <c r="R314" s="225"/>
      <c r="S314" s="225"/>
      <c r="T314" s="226"/>
      <c r="AT314" s="227" t="s">
        <v>124</v>
      </c>
      <c r="AU314" s="227" t="s">
        <v>81</v>
      </c>
      <c r="AV314" s="11" t="s">
        <v>83</v>
      </c>
      <c r="AW314" s="11" t="s">
        <v>35</v>
      </c>
      <c r="AX314" s="11" t="s">
        <v>73</v>
      </c>
      <c r="AY314" s="227" t="s">
        <v>118</v>
      </c>
    </row>
    <row r="315" s="12" customFormat="1">
      <c r="B315" s="228"/>
      <c r="C315" s="229"/>
      <c r="D315" s="208" t="s">
        <v>124</v>
      </c>
      <c r="E315" s="230" t="s">
        <v>19</v>
      </c>
      <c r="F315" s="231" t="s">
        <v>132</v>
      </c>
      <c r="G315" s="229"/>
      <c r="H315" s="232">
        <v>2</v>
      </c>
      <c r="I315" s="233"/>
      <c r="J315" s="229"/>
      <c r="K315" s="229"/>
      <c r="L315" s="234"/>
      <c r="M315" s="235"/>
      <c r="N315" s="236"/>
      <c r="O315" s="236"/>
      <c r="P315" s="236"/>
      <c r="Q315" s="236"/>
      <c r="R315" s="236"/>
      <c r="S315" s="236"/>
      <c r="T315" s="237"/>
      <c r="AT315" s="238" t="s">
        <v>124</v>
      </c>
      <c r="AU315" s="238" t="s">
        <v>81</v>
      </c>
      <c r="AV315" s="12" t="s">
        <v>123</v>
      </c>
      <c r="AW315" s="12" t="s">
        <v>35</v>
      </c>
      <c r="AX315" s="12" t="s">
        <v>81</v>
      </c>
      <c r="AY315" s="238" t="s">
        <v>118</v>
      </c>
    </row>
    <row r="316" s="1" customFormat="1" ht="16.5" customHeight="1">
      <c r="B316" s="36"/>
      <c r="C316" s="194" t="s">
        <v>496</v>
      </c>
      <c r="D316" s="194" t="s">
        <v>119</v>
      </c>
      <c r="E316" s="195" t="s">
        <v>680</v>
      </c>
      <c r="F316" s="196" t="s">
        <v>681</v>
      </c>
      <c r="G316" s="197" t="s">
        <v>135</v>
      </c>
      <c r="H316" s="198">
        <v>2</v>
      </c>
      <c r="I316" s="199"/>
      <c r="J316" s="200">
        <f>ROUND(I316*H316,2)</f>
        <v>0</v>
      </c>
      <c r="K316" s="196" t="s">
        <v>19</v>
      </c>
      <c r="L316" s="41"/>
      <c r="M316" s="201" t="s">
        <v>19</v>
      </c>
      <c r="N316" s="202" t="s">
        <v>44</v>
      </c>
      <c r="O316" s="77"/>
      <c r="P316" s="203">
        <f>O316*H316</f>
        <v>0</v>
      </c>
      <c r="Q316" s="203">
        <v>0</v>
      </c>
      <c r="R316" s="203">
        <f>Q316*H316</f>
        <v>0</v>
      </c>
      <c r="S316" s="203">
        <v>0</v>
      </c>
      <c r="T316" s="204">
        <f>S316*H316</f>
        <v>0</v>
      </c>
      <c r="AR316" s="15" t="s">
        <v>165</v>
      </c>
      <c r="AT316" s="15" t="s">
        <v>119</v>
      </c>
      <c r="AU316" s="15" t="s">
        <v>81</v>
      </c>
      <c r="AY316" s="15" t="s">
        <v>118</v>
      </c>
      <c r="BE316" s="205">
        <f>IF(N316="základní",J316,0)</f>
        <v>0</v>
      </c>
      <c r="BF316" s="205">
        <f>IF(N316="snížená",J316,0)</f>
        <v>0</v>
      </c>
      <c r="BG316" s="205">
        <f>IF(N316="zákl. přenesená",J316,0)</f>
        <v>0</v>
      </c>
      <c r="BH316" s="205">
        <f>IF(N316="sníž. přenesená",J316,0)</f>
        <v>0</v>
      </c>
      <c r="BI316" s="205">
        <f>IF(N316="nulová",J316,0)</f>
        <v>0</v>
      </c>
      <c r="BJ316" s="15" t="s">
        <v>81</v>
      </c>
      <c r="BK316" s="205">
        <f>ROUND(I316*H316,2)</f>
        <v>0</v>
      </c>
      <c r="BL316" s="15" t="s">
        <v>165</v>
      </c>
      <c r="BM316" s="15" t="s">
        <v>488</v>
      </c>
    </row>
    <row r="317" s="10" customFormat="1">
      <c r="B317" s="206"/>
      <c r="C317" s="207"/>
      <c r="D317" s="208" t="s">
        <v>124</v>
      </c>
      <c r="E317" s="209" t="s">
        <v>19</v>
      </c>
      <c r="F317" s="210" t="s">
        <v>380</v>
      </c>
      <c r="G317" s="207"/>
      <c r="H317" s="209" t="s">
        <v>19</v>
      </c>
      <c r="I317" s="211"/>
      <c r="J317" s="207"/>
      <c r="K317" s="207"/>
      <c r="L317" s="212"/>
      <c r="M317" s="213"/>
      <c r="N317" s="214"/>
      <c r="O317" s="214"/>
      <c r="P317" s="214"/>
      <c r="Q317" s="214"/>
      <c r="R317" s="214"/>
      <c r="S317" s="214"/>
      <c r="T317" s="215"/>
      <c r="AT317" s="216" t="s">
        <v>124</v>
      </c>
      <c r="AU317" s="216" t="s">
        <v>81</v>
      </c>
      <c r="AV317" s="10" t="s">
        <v>81</v>
      </c>
      <c r="AW317" s="10" t="s">
        <v>35</v>
      </c>
      <c r="AX317" s="10" t="s">
        <v>73</v>
      </c>
      <c r="AY317" s="216" t="s">
        <v>118</v>
      </c>
    </row>
    <row r="318" s="10" customFormat="1">
      <c r="B318" s="206"/>
      <c r="C318" s="207"/>
      <c r="D318" s="208" t="s">
        <v>124</v>
      </c>
      <c r="E318" s="209" t="s">
        <v>19</v>
      </c>
      <c r="F318" s="210" t="s">
        <v>381</v>
      </c>
      <c r="G318" s="207"/>
      <c r="H318" s="209" t="s">
        <v>19</v>
      </c>
      <c r="I318" s="211"/>
      <c r="J318" s="207"/>
      <c r="K318" s="207"/>
      <c r="L318" s="212"/>
      <c r="M318" s="213"/>
      <c r="N318" s="214"/>
      <c r="O318" s="214"/>
      <c r="P318" s="214"/>
      <c r="Q318" s="214"/>
      <c r="R318" s="214"/>
      <c r="S318" s="214"/>
      <c r="T318" s="215"/>
      <c r="AT318" s="216" t="s">
        <v>124</v>
      </c>
      <c r="AU318" s="216" t="s">
        <v>81</v>
      </c>
      <c r="AV318" s="10" t="s">
        <v>81</v>
      </c>
      <c r="AW318" s="10" t="s">
        <v>35</v>
      </c>
      <c r="AX318" s="10" t="s">
        <v>73</v>
      </c>
      <c r="AY318" s="216" t="s">
        <v>118</v>
      </c>
    </row>
    <row r="319" s="11" customFormat="1">
      <c r="B319" s="217"/>
      <c r="C319" s="218"/>
      <c r="D319" s="208" t="s">
        <v>124</v>
      </c>
      <c r="E319" s="219" t="s">
        <v>19</v>
      </c>
      <c r="F319" s="220" t="s">
        <v>83</v>
      </c>
      <c r="G319" s="218"/>
      <c r="H319" s="221">
        <v>2</v>
      </c>
      <c r="I319" s="222"/>
      <c r="J319" s="218"/>
      <c r="K319" s="218"/>
      <c r="L319" s="223"/>
      <c r="M319" s="224"/>
      <c r="N319" s="225"/>
      <c r="O319" s="225"/>
      <c r="P319" s="225"/>
      <c r="Q319" s="225"/>
      <c r="R319" s="225"/>
      <c r="S319" s="225"/>
      <c r="T319" s="226"/>
      <c r="AT319" s="227" t="s">
        <v>124</v>
      </c>
      <c r="AU319" s="227" t="s">
        <v>81</v>
      </c>
      <c r="AV319" s="11" t="s">
        <v>83</v>
      </c>
      <c r="AW319" s="11" t="s">
        <v>35</v>
      </c>
      <c r="AX319" s="11" t="s">
        <v>73</v>
      </c>
      <c r="AY319" s="227" t="s">
        <v>118</v>
      </c>
    </row>
    <row r="320" s="12" customFormat="1">
      <c r="B320" s="228"/>
      <c r="C320" s="229"/>
      <c r="D320" s="208" t="s">
        <v>124</v>
      </c>
      <c r="E320" s="230" t="s">
        <v>19</v>
      </c>
      <c r="F320" s="231" t="s">
        <v>132</v>
      </c>
      <c r="G320" s="229"/>
      <c r="H320" s="232">
        <v>2</v>
      </c>
      <c r="I320" s="233"/>
      <c r="J320" s="229"/>
      <c r="K320" s="229"/>
      <c r="L320" s="234"/>
      <c r="M320" s="235"/>
      <c r="N320" s="236"/>
      <c r="O320" s="236"/>
      <c r="P320" s="236"/>
      <c r="Q320" s="236"/>
      <c r="R320" s="236"/>
      <c r="S320" s="236"/>
      <c r="T320" s="237"/>
      <c r="AT320" s="238" t="s">
        <v>124</v>
      </c>
      <c r="AU320" s="238" t="s">
        <v>81</v>
      </c>
      <c r="AV320" s="12" t="s">
        <v>123</v>
      </c>
      <c r="AW320" s="12" t="s">
        <v>35</v>
      </c>
      <c r="AX320" s="12" t="s">
        <v>81</v>
      </c>
      <c r="AY320" s="238" t="s">
        <v>118</v>
      </c>
    </row>
    <row r="321" s="1" customFormat="1" ht="67.5" customHeight="1">
      <c r="B321" s="36"/>
      <c r="C321" s="194" t="s">
        <v>682</v>
      </c>
      <c r="D321" s="194" t="s">
        <v>119</v>
      </c>
      <c r="E321" s="195" t="s">
        <v>683</v>
      </c>
      <c r="F321" s="196" t="s">
        <v>684</v>
      </c>
      <c r="G321" s="197" t="s">
        <v>148</v>
      </c>
      <c r="H321" s="198">
        <v>11.73</v>
      </c>
      <c r="I321" s="199"/>
      <c r="J321" s="200">
        <f>ROUND(I321*H321,2)</f>
        <v>0</v>
      </c>
      <c r="K321" s="196" t="s">
        <v>19</v>
      </c>
      <c r="L321" s="41"/>
      <c r="M321" s="201" t="s">
        <v>19</v>
      </c>
      <c r="N321" s="202" t="s">
        <v>44</v>
      </c>
      <c r="O321" s="77"/>
      <c r="P321" s="203">
        <f>O321*H321</f>
        <v>0</v>
      </c>
      <c r="Q321" s="203">
        <v>0.00026848749999999999</v>
      </c>
      <c r="R321" s="203">
        <f>Q321*H321</f>
        <v>0.0031493583749999999</v>
      </c>
      <c r="S321" s="203">
        <v>0</v>
      </c>
      <c r="T321" s="204">
        <f>S321*H321</f>
        <v>0</v>
      </c>
      <c r="AR321" s="15" t="s">
        <v>165</v>
      </c>
      <c r="AT321" s="15" t="s">
        <v>119</v>
      </c>
      <c r="AU321" s="15" t="s">
        <v>81</v>
      </c>
      <c r="AY321" s="15" t="s">
        <v>118</v>
      </c>
      <c r="BE321" s="205">
        <f>IF(N321="základní",J321,0)</f>
        <v>0</v>
      </c>
      <c r="BF321" s="205">
        <f>IF(N321="snížená",J321,0)</f>
        <v>0</v>
      </c>
      <c r="BG321" s="205">
        <f>IF(N321="zákl. přenesená",J321,0)</f>
        <v>0</v>
      </c>
      <c r="BH321" s="205">
        <f>IF(N321="sníž. přenesená",J321,0)</f>
        <v>0</v>
      </c>
      <c r="BI321" s="205">
        <f>IF(N321="nulová",J321,0)</f>
        <v>0</v>
      </c>
      <c r="BJ321" s="15" t="s">
        <v>81</v>
      </c>
      <c r="BK321" s="205">
        <f>ROUND(I321*H321,2)</f>
        <v>0</v>
      </c>
      <c r="BL321" s="15" t="s">
        <v>165</v>
      </c>
      <c r="BM321" s="15" t="s">
        <v>493</v>
      </c>
    </row>
    <row r="322" s="1" customFormat="1" ht="16.5" customHeight="1">
      <c r="B322" s="36"/>
      <c r="C322" s="194" t="s">
        <v>500</v>
      </c>
      <c r="D322" s="194" t="s">
        <v>119</v>
      </c>
      <c r="E322" s="195" t="s">
        <v>685</v>
      </c>
      <c r="F322" s="196" t="s">
        <v>686</v>
      </c>
      <c r="G322" s="197" t="s">
        <v>135</v>
      </c>
      <c r="H322" s="198">
        <v>4</v>
      </c>
      <c r="I322" s="199"/>
      <c r="J322" s="200">
        <f>ROUND(I322*H322,2)</f>
        <v>0</v>
      </c>
      <c r="K322" s="196" t="s">
        <v>19</v>
      </c>
      <c r="L322" s="41"/>
      <c r="M322" s="201" t="s">
        <v>19</v>
      </c>
      <c r="N322" s="202" t="s">
        <v>44</v>
      </c>
      <c r="O322" s="77"/>
      <c r="P322" s="203">
        <f>O322*H322</f>
        <v>0</v>
      </c>
      <c r="Q322" s="203">
        <v>0</v>
      </c>
      <c r="R322" s="203">
        <f>Q322*H322</f>
        <v>0</v>
      </c>
      <c r="S322" s="203">
        <v>0</v>
      </c>
      <c r="T322" s="204">
        <f>S322*H322</f>
        <v>0</v>
      </c>
      <c r="AR322" s="15" t="s">
        <v>165</v>
      </c>
      <c r="AT322" s="15" t="s">
        <v>119</v>
      </c>
      <c r="AU322" s="15" t="s">
        <v>81</v>
      </c>
      <c r="AY322" s="15" t="s">
        <v>118</v>
      </c>
      <c r="BE322" s="205">
        <f>IF(N322="základní",J322,0)</f>
        <v>0</v>
      </c>
      <c r="BF322" s="205">
        <f>IF(N322="snížená",J322,0)</f>
        <v>0</v>
      </c>
      <c r="BG322" s="205">
        <f>IF(N322="zákl. přenesená",J322,0)</f>
        <v>0</v>
      </c>
      <c r="BH322" s="205">
        <f>IF(N322="sníž. přenesená",J322,0)</f>
        <v>0</v>
      </c>
      <c r="BI322" s="205">
        <f>IF(N322="nulová",J322,0)</f>
        <v>0</v>
      </c>
      <c r="BJ322" s="15" t="s">
        <v>81</v>
      </c>
      <c r="BK322" s="205">
        <f>ROUND(I322*H322,2)</f>
        <v>0</v>
      </c>
      <c r="BL322" s="15" t="s">
        <v>165</v>
      </c>
      <c r="BM322" s="15" t="s">
        <v>496</v>
      </c>
    </row>
    <row r="323" s="10" customFormat="1">
      <c r="B323" s="206"/>
      <c r="C323" s="207"/>
      <c r="D323" s="208" t="s">
        <v>124</v>
      </c>
      <c r="E323" s="209" t="s">
        <v>19</v>
      </c>
      <c r="F323" s="210" t="s">
        <v>687</v>
      </c>
      <c r="G323" s="207"/>
      <c r="H323" s="209" t="s">
        <v>19</v>
      </c>
      <c r="I323" s="211"/>
      <c r="J323" s="207"/>
      <c r="K323" s="207"/>
      <c r="L323" s="212"/>
      <c r="M323" s="213"/>
      <c r="N323" s="214"/>
      <c r="O323" s="214"/>
      <c r="P323" s="214"/>
      <c r="Q323" s="214"/>
      <c r="R323" s="214"/>
      <c r="S323" s="214"/>
      <c r="T323" s="215"/>
      <c r="AT323" s="216" t="s">
        <v>124</v>
      </c>
      <c r="AU323" s="216" t="s">
        <v>81</v>
      </c>
      <c r="AV323" s="10" t="s">
        <v>81</v>
      </c>
      <c r="AW323" s="10" t="s">
        <v>35</v>
      </c>
      <c r="AX323" s="10" t="s">
        <v>73</v>
      </c>
      <c r="AY323" s="216" t="s">
        <v>118</v>
      </c>
    </row>
    <row r="324" s="10" customFormat="1">
      <c r="B324" s="206"/>
      <c r="C324" s="207"/>
      <c r="D324" s="208" t="s">
        <v>124</v>
      </c>
      <c r="E324" s="209" t="s">
        <v>19</v>
      </c>
      <c r="F324" s="210" t="s">
        <v>381</v>
      </c>
      <c r="G324" s="207"/>
      <c r="H324" s="209" t="s">
        <v>19</v>
      </c>
      <c r="I324" s="211"/>
      <c r="J324" s="207"/>
      <c r="K324" s="207"/>
      <c r="L324" s="212"/>
      <c r="M324" s="213"/>
      <c r="N324" s="214"/>
      <c r="O324" s="214"/>
      <c r="P324" s="214"/>
      <c r="Q324" s="214"/>
      <c r="R324" s="214"/>
      <c r="S324" s="214"/>
      <c r="T324" s="215"/>
      <c r="AT324" s="216" t="s">
        <v>124</v>
      </c>
      <c r="AU324" s="216" t="s">
        <v>81</v>
      </c>
      <c r="AV324" s="10" t="s">
        <v>81</v>
      </c>
      <c r="AW324" s="10" t="s">
        <v>35</v>
      </c>
      <c r="AX324" s="10" t="s">
        <v>73</v>
      </c>
      <c r="AY324" s="216" t="s">
        <v>118</v>
      </c>
    </row>
    <row r="325" s="10" customFormat="1">
      <c r="B325" s="206"/>
      <c r="C325" s="207"/>
      <c r="D325" s="208" t="s">
        <v>124</v>
      </c>
      <c r="E325" s="209" t="s">
        <v>19</v>
      </c>
      <c r="F325" s="210" t="s">
        <v>397</v>
      </c>
      <c r="G325" s="207"/>
      <c r="H325" s="209" t="s">
        <v>19</v>
      </c>
      <c r="I325" s="211"/>
      <c r="J325" s="207"/>
      <c r="K325" s="207"/>
      <c r="L325" s="212"/>
      <c r="M325" s="213"/>
      <c r="N325" s="214"/>
      <c r="O325" s="214"/>
      <c r="P325" s="214"/>
      <c r="Q325" s="214"/>
      <c r="R325" s="214"/>
      <c r="S325" s="214"/>
      <c r="T325" s="215"/>
      <c r="AT325" s="216" t="s">
        <v>124</v>
      </c>
      <c r="AU325" s="216" t="s">
        <v>81</v>
      </c>
      <c r="AV325" s="10" t="s">
        <v>81</v>
      </c>
      <c r="AW325" s="10" t="s">
        <v>35</v>
      </c>
      <c r="AX325" s="10" t="s">
        <v>73</v>
      </c>
      <c r="AY325" s="216" t="s">
        <v>118</v>
      </c>
    </row>
    <row r="326" s="10" customFormat="1">
      <c r="B326" s="206"/>
      <c r="C326" s="207"/>
      <c r="D326" s="208" t="s">
        <v>124</v>
      </c>
      <c r="E326" s="209" t="s">
        <v>19</v>
      </c>
      <c r="F326" s="210" t="s">
        <v>398</v>
      </c>
      <c r="G326" s="207"/>
      <c r="H326" s="209" t="s">
        <v>19</v>
      </c>
      <c r="I326" s="211"/>
      <c r="J326" s="207"/>
      <c r="K326" s="207"/>
      <c r="L326" s="212"/>
      <c r="M326" s="213"/>
      <c r="N326" s="214"/>
      <c r="O326" s="214"/>
      <c r="P326" s="214"/>
      <c r="Q326" s="214"/>
      <c r="R326" s="214"/>
      <c r="S326" s="214"/>
      <c r="T326" s="215"/>
      <c r="AT326" s="216" t="s">
        <v>124</v>
      </c>
      <c r="AU326" s="216" t="s">
        <v>81</v>
      </c>
      <c r="AV326" s="10" t="s">
        <v>81</v>
      </c>
      <c r="AW326" s="10" t="s">
        <v>35</v>
      </c>
      <c r="AX326" s="10" t="s">
        <v>73</v>
      </c>
      <c r="AY326" s="216" t="s">
        <v>118</v>
      </c>
    </row>
    <row r="327" s="11" customFormat="1">
      <c r="B327" s="217"/>
      <c r="C327" s="218"/>
      <c r="D327" s="208" t="s">
        <v>124</v>
      </c>
      <c r="E327" s="219" t="s">
        <v>19</v>
      </c>
      <c r="F327" s="220" t="s">
        <v>123</v>
      </c>
      <c r="G327" s="218"/>
      <c r="H327" s="221">
        <v>4</v>
      </c>
      <c r="I327" s="222"/>
      <c r="J327" s="218"/>
      <c r="K327" s="218"/>
      <c r="L327" s="223"/>
      <c r="M327" s="224"/>
      <c r="N327" s="225"/>
      <c r="O327" s="225"/>
      <c r="P327" s="225"/>
      <c r="Q327" s="225"/>
      <c r="R327" s="225"/>
      <c r="S327" s="225"/>
      <c r="T327" s="226"/>
      <c r="AT327" s="227" t="s">
        <v>124</v>
      </c>
      <c r="AU327" s="227" t="s">
        <v>81</v>
      </c>
      <c r="AV327" s="11" t="s">
        <v>83</v>
      </c>
      <c r="AW327" s="11" t="s">
        <v>35</v>
      </c>
      <c r="AX327" s="11" t="s">
        <v>73</v>
      </c>
      <c r="AY327" s="227" t="s">
        <v>118</v>
      </c>
    </row>
    <row r="328" s="12" customFormat="1">
      <c r="B328" s="228"/>
      <c r="C328" s="229"/>
      <c r="D328" s="208" t="s">
        <v>124</v>
      </c>
      <c r="E328" s="230" t="s">
        <v>19</v>
      </c>
      <c r="F328" s="231" t="s">
        <v>132</v>
      </c>
      <c r="G328" s="229"/>
      <c r="H328" s="232">
        <v>4</v>
      </c>
      <c r="I328" s="233"/>
      <c r="J328" s="229"/>
      <c r="K328" s="229"/>
      <c r="L328" s="234"/>
      <c r="M328" s="235"/>
      <c r="N328" s="236"/>
      <c r="O328" s="236"/>
      <c r="P328" s="236"/>
      <c r="Q328" s="236"/>
      <c r="R328" s="236"/>
      <c r="S328" s="236"/>
      <c r="T328" s="237"/>
      <c r="AT328" s="238" t="s">
        <v>124</v>
      </c>
      <c r="AU328" s="238" t="s">
        <v>81</v>
      </c>
      <c r="AV328" s="12" t="s">
        <v>123</v>
      </c>
      <c r="AW328" s="12" t="s">
        <v>35</v>
      </c>
      <c r="AX328" s="12" t="s">
        <v>81</v>
      </c>
      <c r="AY328" s="238" t="s">
        <v>118</v>
      </c>
    </row>
    <row r="329" s="1" customFormat="1" ht="16.5" customHeight="1">
      <c r="B329" s="36"/>
      <c r="C329" s="194" t="s">
        <v>688</v>
      </c>
      <c r="D329" s="194" t="s">
        <v>119</v>
      </c>
      <c r="E329" s="195" t="s">
        <v>406</v>
      </c>
      <c r="F329" s="196" t="s">
        <v>689</v>
      </c>
      <c r="G329" s="197" t="s">
        <v>135</v>
      </c>
      <c r="H329" s="198">
        <v>1</v>
      </c>
      <c r="I329" s="199"/>
      <c r="J329" s="200">
        <f>ROUND(I329*H329,2)</f>
        <v>0</v>
      </c>
      <c r="K329" s="196" t="s">
        <v>19</v>
      </c>
      <c r="L329" s="41"/>
      <c r="M329" s="201" t="s">
        <v>19</v>
      </c>
      <c r="N329" s="202" t="s">
        <v>44</v>
      </c>
      <c r="O329" s="77"/>
      <c r="P329" s="203">
        <f>O329*H329</f>
        <v>0</v>
      </c>
      <c r="Q329" s="203">
        <v>0</v>
      </c>
      <c r="R329" s="203">
        <f>Q329*H329</f>
        <v>0</v>
      </c>
      <c r="S329" s="203">
        <v>0</v>
      </c>
      <c r="T329" s="204">
        <f>S329*H329</f>
        <v>0</v>
      </c>
      <c r="AR329" s="15" t="s">
        <v>165</v>
      </c>
      <c r="AT329" s="15" t="s">
        <v>119</v>
      </c>
      <c r="AU329" s="15" t="s">
        <v>81</v>
      </c>
      <c r="AY329" s="15" t="s">
        <v>118</v>
      </c>
      <c r="BE329" s="205">
        <f>IF(N329="základní",J329,0)</f>
        <v>0</v>
      </c>
      <c r="BF329" s="205">
        <f>IF(N329="snížená",J329,0)</f>
        <v>0</v>
      </c>
      <c r="BG329" s="205">
        <f>IF(N329="zákl. přenesená",J329,0)</f>
        <v>0</v>
      </c>
      <c r="BH329" s="205">
        <f>IF(N329="sníž. přenesená",J329,0)</f>
        <v>0</v>
      </c>
      <c r="BI329" s="205">
        <f>IF(N329="nulová",J329,0)</f>
        <v>0</v>
      </c>
      <c r="BJ329" s="15" t="s">
        <v>81</v>
      </c>
      <c r="BK329" s="205">
        <f>ROUND(I329*H329,2)</f>
        <v>0</v>
      </c>
      <c r="BL329" s="15" t="s">
        <v>165</v>
      </c>
      <c r="BM329" s="15" t="s">
        <v>500</v>
      </c>
    </row>
    <row r="330" s="10" customFormat="1">
      <c r="B330" s="206"/>
      <c r="C330" s="207"/>
      <c r="D330" s="208" t="s">
        <v>124</v>
      </c>
      <c r="E330" s="209" t="s">
        <v>19</v>
      </c>
      <c r="F330" s="210" t="s">
        <v>690</v>
      </c>
      <c r="G330" s="207"/>
      <c r="H330" s="209" t="s">
        <v>19</v>
      </c>
      <c r="I330" s="211"/>
      <c r="J330" s="207"/>
      <c r="K330" s="207"/>
      <c r="L330" s="212"/>
      <c r="M330" s="213"/>
      <c r="N330" s="214"/>
      <c r="O330" s="214"/>
      <c r="P330" s="214"/>
      <c r="Q330" s="214"/>
      <c r="R330" s="214"/>
      <c r="S330" s="214"/>
      <c r="T330" s="215"/>
      <c r="AT330" s="216" t="s">
        <v>124</v>
      </c>
      <c r="AU330" s="216" t="s">
        <v>81</v>
      </c>
      <c r="AV330" s="10" t="s">
        <v>81</v>
      </c>
      <c r="AW330" s="10" t="s">
        <v>35</v>
      </c>
      <c r="AX330" s="10" t="s">
        <v>73</v>
      </c>
      <c r="AY330" s="216" t="s">
        <v>118</v>
      </c>
    </row>
    <row r="331" s="10" customFormat="1">
      <c r="B331" s="206"/>
      <c r="C331" s="207"/>
      <c r="D331" s="208" t="s">
        <v>124</v>
      </c>
      <c r="E331" s="209" t="s">
        <v>19</v>
      </c>
      <c r="F331" s="210" t="s">
        <v>381</v>
      </c>
      <c r="G331" s="207"/>
      <c r="H331" s="209" t="s">
        <v>19</v>
      </c>
      <c r="I331" s="211"/>
      <c r="J331" s="207"/>
      <c r="K331" s="207"/>
      <c r="L331" s="212"/>
      <c r="M331" s="213"/>
      <c r="N331" s="214"/>
      <c r="O331" s="214"/>
      <c r="P331" s="214"/>
      <c r="Q331" s="214"/>
      <c r="R331" s="214"/>
      <c r="S331" s="214"/>
      <c r="T331" s="215"/>
      <c r="AT331" s="216" t="s">
        <v>124</v>
      </c>
      <c r="AU331" s="216" t="s">
        <v>81</v>
      </c>
      <c r="AV331" s="10" t="s">
        <v>81</v>
      </c>
      <c r="AW331" s="10" t="s">
        <v>35</v>
      </c>
      <c r="AX331" s="10" t="s">
        <v>73</v>
      </c>
      <c r="AY331" s="216" t="s">
        <v>118</v>
      </c>
    </row>
    <row r="332" s="10" customFormat="1">
      <c r="B332" s="206"/>
      <c r="C332" s="207"/>
      <c r="D332" s="208" t="s">
        <v>124</v>
      </c>
      <c r="E332" s="209" t="s">
        <v>19</v>
      </c>
      <c r="F332" s="210" t="s">
        <v>397</v>
      </c>
      <c r="G332" s="207"/>
      <c r="H332" s="209" t="s">
        <v>19</v>
      </c>
      <c r="I332" s="211"/>
      <c r="J332" s="207"/>
      <c r="K332" s="207"/>
      <c r="L332" s="212"/>
      <c r="M332" s="213"/>
      <c r="N332" s="214"/>
      <c r="O332" s="214"/>
      <c r="P332" s="214"/>
      <c r="Q332" s="214"/>
      <c r="R332" s="214"/>
      <c r="S332" s="214"/>
      <c r="T332" s="215"/>
      <c r="AT332" s="216" t="s">
        <v>124</v>
      </c>
      <c r="AU332" s="216" t="s">
        <v>81</v>
      </c>
      <c r="AV332" s="10" t="s">
        <v>81</v>
      </c>
      <c r="AW332" s="10" t="s">
        <v>35</v>
      </c>
      <c r="AX332" s="10" t="s">
        <v>73</v>
      </c>
      <c r="AY332" s="216" t="s">
        <v>118</v>
      </c>
    </row>
    <row r="333" s="10" customFormat="1">
      <c r="B333" s="206"/>
      <c r="C333" s="207"/>
      <c r="D333" s="208" t="s">
        <v>124</v>
      </c>
      <c r="E333" s="209" t="s">
        <v>19</v>
      </c>
      <c r="F333" s="210" t="s">
        <v>398</v>
      </c>
      <c r="G333" s="207"/>
      <c r="H333" s="209" t="s">
        <v>19</v>
      </c>
      <c r="I333" s="211"/>
      <c r="J333" s="207"/>
      <c r="K333" s="207"/>
      <c r="L333" s="212"/>
      <c r="M333" s="213"/>
      <c r="N333" s="214"/>
      <c r="O333" s="214"/>
      <c r="P333" s="214"/>
      <c r="Q333" s="214"/>
      <c r="R333" s="214"/>
      <c r="S333" s="214"/>
      <c r="T333" s="215"/>
      <c r="AT333" s="216" t="s">
        <v>124</v>
      </c>
      <c r="AU333" s="216" t="s">
        <v>81</v>
      </c>
      <c r="AV333" s="10" t="s">
        <v>81</v>
      </c>
      <c r="AW333" s="10" t="s">
        <v>35</v>
      </c>
      <c r="AX333" s="10" t="s">
        <v>73</v>
      </c>
      <c r="AY333" s="216" t="s">
        <v>118</v>
      </c>
    </row>
    <row r="334" s="11" customFormat="1">
      <c r="B334" s="217"/>
      <c r="C334" s="218"/>
      <c r="D334" s="208" t="s">
        <v>124</v>
      </c>
      <c r="E334" s="219" t="s">
        <v>19</v>
      </c>
      <c r="F334" s="220" t="s">
        <v>81</v>
      </c>
      <c r="G334" s="218"/>
      <c r="H334" s="221">
        <v>1</v>
      </c>
      <c r="I334" s="222"/>
      <c r="J334" s="218"/>
      <c r="K334" s="218"/>
      <c r="L334" s="223"/>
      <c r="M334" s="224"/>
      <c r="N334" s="225"/>
      <c r="O334" s="225"/>
      <c r="P334" s="225"/>
      <c r="Q334" s="225"/>
      <c r="R334" s="225"/>
      <c r="S334" s="225"/>
      <c r="T334" s="226"/>
      <c r="AT334" s="227" t="s">
        <v>124</v>
      </c>
      <c r="AU334" s="227" t="s">
        <v>81</v>
      </c>
      <c r="AV334" s="11" t="s">
        <v>83</v>
      </c>
      <c r="AW334" s="11" t="s">
        <v>35</v>
      </c>
      <c r="AX334" s="11" t="s">
        <v>73</v>
      </c>
      <c r="AY334" s="227" t="s">
        <v>118</v>
      </c>
    </row>
    <row r="335" s="12" customFormat="1">
      <c r="B335" s="228"/>
      <c r="C335" s="229"/>
      <c r="D335" s="208" t="s">
        <v>124</v>
      </c>
      <c r="E335" s="230" t="s">
        <v>19</v>
      </c>
      <c r="F335" s="231" t="s">
        <v>132</v>
      </c>
      <c r="G335" s="229"/>
      <c r="H335" s="232">
        <v>1</v>
      </c>
      <c r="I335" s="233"/>
      <c r="J335" s="229"/>
      <c r="K335" s="229"/>
      <c r="L335" s="234"/>
      <c r="M335" s="235"/>
      <c r="N335" s="236"/>
      <c r="O335" s="236"/>
      <c r="P335" s="236"/>
      <c r="Q335" s="236"/>
      <c r="R335" s="236"/>
      <c r="S335" s="236"/>
      <c r="T335" s="237"/>
      <c r="AT335" s="238" t="s">
        <v>124</v>
      </c>
      <c r="AU335" s="238" t="s">
        <v>81</v>
      </c>
      <c r="AV335" s="12" t="s">
        <v>123</v>
      </c>
      <c r="AW335" s="12" t="s">
        <v>35</v>
      </c>
      <c r="AX335" s="12" t="s">
        <v>81</v>
      </c>
      <c r="AY335" s="238" t="s">
        <v>118</v>
      </c>
    </row>
    <row r="336" s="1" customFormat="1" ht="16.5" customHeight="1">
      <c r="B336" s="36"/>
      <c r="C336" s="194" t="s">
        <v>506</v>
      </c>
      <c r="D336" s="194" t="s">
        <v>119</v>
      </c>
      <c r="E336" s="195" t="s">
        <v>691</v>
      </c>
      <c r="F336" s="196" t="s">
        <v>692</v>
      </c>
      <c r="G336" s="197" t="s">
        <v>135</v>
      </c>
      <c r="H336" s="198">
        <v>1</v>
      </c>
      <c r="I336" s="199"/>
      <c r="J336" s="200">
        <f>ROUND(I336*H336,2)</f>
        <v>0</v>
      </c>
      <c r="K336" s="196" t="s">
        <v>19</v>
      </c>
      <c r="L336" s="41"/>
      <c r="M336" s="201" t="s">
        <v>19</v>
      </c>
      <c r="N336" s="202" t="s">
        <v>44</v>
      </c>
      <c r="O336" s="77"/>
      <c r="P336" s="203">
        <f>O336*H336</f>
        <v>0</v>
      </c>
      <c r="Q336" s="203">
        <v>0</v>
      </c>
      <c r="R336" s="203">
        <f>Q336*H336</f>
        <v>0</v>
      </c>
      <c r="S336" s="203">
        <v>0</v>
      </c>
      <c r="T336" s="204">
        <f>S336*H336</f>
        <v>0</v>
      </c>
      <c r="AR336" s="15" t="s">
        <v>165</v>
      </c>
      <c r="AT336" s="15" t="s">
        <v>119</v>
      </c>
      <c r="AU336" s="15" t="s">
        <v>81</v>
      </c>
      <c r="AY336" s="15" t="s">
        <v>118</v>
      </c>
      <c r="BE336" s="205">
        <f>IF(N336="základní",J336,0)</f>
        <v>0</v>
      </c>
      <c r="BF336" s="205">
        <f>IF(N336="snížená",J336,0)</f>
        <v>0</v>
      </c>
      <c r="BG336" s="205">
        <f>IF(N336="zákl. přenesená",J336,0)</f>
        <v>0</v>
      </c>
      <c r="BH336" s="205">
        <f>IF(N336="sníž. přenesená",J336,0)</f>
        <v>0</v>
      </c>
      <c r="BI336" s="205">
        <f>IF(N336="nulová",J336,0)</f>
        <v>0</v>
      </c>
      <c r="BJ336" s="15" t="s">
        <v>81</v>
      </c>
      <c r="BK336" s="205">
        <f>ROUND(I336*H336,2)</f>
        <v>0</v>
      </c>
      <c r="BL336" s="15" t="s">
        <v>165</v>
      </c>
      <c r="BM336" s="15" t="s">
        <v>506</v>
      </c>
    </row>
    <row r="337" s="1" customFormat="1" ht="67.5" customHeight="1">
      <c r="B337" s="36"/>
      <c r="C337" s="194" t="s">
        <v>693</v>
      </c>
      <c r="D337" s="194" t="s">
        <v>119</v>
      </c>
      <c r="E337" s="195" t="s">
        <v>389</v>
      </c>
      <c r="F337" s="196" t="s">
        <v>390</v>
      </c>
      <c r="G337" s="197" t="s">
        <v>148</v>
      </c>
      <c r="H337" s="198">
        <v>150.72</v>
      </c>
      <c r="I337" s="199"/>
      <c r="J337" s="200">
        <f>ROUND(I337*H337,2)</f>
        <v>0</v>
      </c>
      <c r="K337" s="196" t="s">
        <v>19</v>
      </c>
      <c r="L337" s="41"/>
      <c r="M337" s="201" t="s">
        <v>19</v>
      </c>
      <c r="N337" s="202" t="s">
        <v>44</v>
      </c>
      <c r="O337" s="77"/>
      <c r="P337" s="203">
        <f>O337*H337</f>
        <v>0</v>
      </c>
      <c r="Q337" s="203">
        <v>0.000260425</v>
      </c>
      <c r="R337" s="203">
        <f>Q337*H337</f>
        <v>0.039251255999999998</v>
      </c>
      <c r="S337" s="203">
        <v>0</v>
      </c>
      <c r="T337" s="204">
        <f>S337*H337</f>
        <v>0</v>
      </c>
      <c r="AR337" s="15" t="s">
        <v>165</v>
      </c>
      <c r="AT337" s="15" t="s">
        <v>119</v>
      </c>
      <c r="AU337" s="15" t="s">
        <v>81</v>
      </c>
      <c r="AY337" s="15" t="s">
        <v>118</v>
      </c>
      <c r="BE337" s="205">
        <f>IF(N337="základní",J337,0)</f>
        <v>0</v>
      </c>
      <c r="BF337" s="205">
        <f>IF(N337="snížená",J337,0)</f>
        <v>0</v>
      </c>
      <c r="BG337" s="205">
        <f>IF(N337="zákl. přenesená",J337,0)</f>
        <v>0</v>
      </c>
      <c r="BH337" s="205">
        <f>IF(N337="sníž. přenesená",J337,0)</f>
        <v>0</v>
      </c>
      <c r="BI337" s="205">
        <f>IF(N337="nulová",J337,0)</f>
        <v>0</v>
      </c>
      <c r="BJ337" s="15" t="s">
        <v>81</v>
      </c>
      <c r="BK337" s="205">
        <f>ROUND(I337*H337,2)</f>
        <v>0</v>
      </c>
      <c r="BL337" s="15" t="s">
        <v>165</v>
      </c>
      <c r="BM337" s="15" t="s">
        <v>694</v>
      </c>
    </row>
    <row r="338" s="1" customFormat="1" ht="16.5" customHeight="1">
      <c r="B338" s="36"/>
      <c r="C338" s="194" t="s">
        <v>694</v>
      </c>
      <c r="D338" s="194" t="s">
        <v>119</v>
      </c>
      <c r="E338" s="195" t="s">
        <v>695</v>
      </c>
      <c r="F338" s="196" t="s">
        <v>696</v>
      </c>
      <c r="G338" s="197" t="s">
        <v>135</v>
      </c>
      <c r="H338" s="198">
        <v>2</v>
      </c>
      <c r="I338" s="199"/>
      <c r="J338" s="200">
        <f>ROUND(I338*H338,2)</f>
        <v>0</v>
      </c>
      <c r="K338" s="196" t="s">
        <v>19</v>
      </c>
      <c r="L338" s="41"/>
      <c r="M338" s="201" t="s">
        <v>19</v>
      </c>
      <c r="N338" s="202" t="s">
        <v>44</v>
      </c>
      <c r="O338" s="77"/>
      <c r="P338" s="203">
        <f>O338*H338</f>
        <v>0</v>
      </c>
      <c r="Q338" s="203">
        <v>0</v>
      </c>
      <c r="R338" s="203">
        <f>Q338*H338</f>
        <v>0</v>
      </c>
      <c r="S338" s="203">
        <v>0</v>
      </c>
      <c r="T338" s="204">
        <f>S338*H338</f>
        <v>0</v>
      </c>
      <c r="AR338" s="15" t="s">
        <v>165</v>
      </c>
      <c r="AT338" s="15" t="s">
        <v>119</v>
      </c>
      <c r="AU338" s="15" t="s">
        <v>81</v>
      </c>
      <c r="AY338" s="15" t="s">
        <v>118</v>
      </c>
      <c r="BE338" s="205">
        <f>IF(N338="základní",J338,0)</f>
        <v>0</v>
      </c>
      <c r="BF338" s="205">
        <f>IF(N338="snížená",J338,0)</f>
        <v>0</v>
      </c>
      <c r="BG338" s="205">
        <f>IF(N338="zákl. přenesená",J338,0)</f>
        <v>0</v>
      </c>
      <c r="BH338" s="205">
        <f>IF(N338="sníž. přenesená",J338,0)</f>
        <v>0</v>
      </c>
      <c r="BI338" s="205">
        <f>IF(N338="nulová",J338,0)</f>
        <v>0</v>
      </c>
      <c r="BJ338" s="15" t="s">
        <v>81</v>
      </c>
      <c r="BK338" s="205">
        <f>ROUND(I338*H338,2)</f>
        <v>0</v>
      </c>
      <c r="BL338" s="15" t="s">
        <v>165</v>
      </c>
      <c r="BM338" s="15" t="s">
        <v>697</v>
      </c>
    </row>
    <row r="339" s="10" customFormat="1">
      <c r="B339" s="206"/>
      <c r="C339" s="207"/>
      <c r="D339" s="208" t="s">
        <v>124</v>
      </c>
      <c r="E339" s="209" t="s">
        <v>19</v>
      </c>
      <c r="F339" s="210" t="s">
        <v>698</v>
      </c>
      <c r="G339" s="207"/>
      <c r="H339" s="209" t="s">
        <v>19</v>
      </c>
      <c r="I339" s="211"/>
      <c r="J339" s="207"/>
      <c r="K339" s="207"/>
      <c r="L339" s="212"/>
      <c r="M339" s="213"/>
      <c r="N339" s="214"/>
      <c r="O339" s="214"/>
      <c r="P339" s="214"/>
      <c r="Q339" s="214"/>
      <c r="R339" s="214"/>
      <c r="S339" s="214"/>
      <c r="T339" s="215"/>
      <c r="AT339" s="216" t="s">
        <v>124</v>
      </c>
      <c r="AU339" s="216" t="s">
        <v>81</v>
      </c>
      <c r="AV339" s="10" t="s">
        <v>81</v>
      </c>
      <c r="AW339" s="10" t="s">
        <v>35</v>
      </c>
      <c r="AX339" s="10" t="s">
        <v>73</v>
      </c>
      <c r="AY339" s="216" t="s">
        <v>118</v>
      </c>
    </row>
    <row r="340" s="10" customFormat="1">
      <c r="B340" s="206"/>
      <c r="C340" s="207"/>
      <c r="D340" s="208" t="s">
        <v>124</v>
      </c>
      <c r="E340" s="209" t="s">
        <v>19</v>
      </c>
      <c r="F340" s="210" t="s">
        <v>381</v>
      </c>
      <c r="G340" s="207"/>
      <c r="H340" s="209" t="s">
        <v>19</v>
      </c>
      <c r="I340" s="211"/>
      <c r="J340" s="207"/>
      <c r="K340" s="207"/>
      <c r="L340" s="212"/>
      <c r="M340" s="213"/>
      <c r="N340" s="214"/>
      <c r="O340" s="214"/>
      <c r="P340" s="214"/>
      <c r="Q340" s="214"/>
      <c r="R340" s="214"/>
      <c r="S340" s="214"/>
      <c r="T340" s="215"/>
      <c r="AT340" s="216" t="s">
        <v>124</v>
      </c>
      <c r="AU340" s="216" t="s">
        <v>81</v>
      </c>
      <c r="AV340" s="10" t="s">
        <v>81</v>
      </c>
      <c r="AW340" s="10" t="s">
        <v>35</v>
      </c>
      <c r="AX340" s="10" t="s">
        <v>73</v>
      </c>
      <c r="AY340" s="216" t="s">
        <v>118</v>
      </c>
    </row>
    <row r="341" s="10" customFormat="1">
      <c r="B341" s="206"/>
      <c r="C341" s="207"/>
      <c r="D341" s="208" t="s">
        <v>124</v>
      </c>
      <c r="E341" s="209" t="s">
        <v>19</v>
      </c>
      <c r="F341" s="210" t="s">
        <v>699</v>
      </c>
      <c r="G341" s="207"/>
      <c r="H341" s="209" t="s">
        <v>19</v>
      </c>
      <c r="I341" s="211"/>
      <c r="J341" s="207"/>
      <c r="K341" s="207"/>
      <c r="L341" s="212"/>
      <c r="M341" s="213"/>
      <c r="N341" s="214"/>
      <c r="O341" s="214"/>
      <c r="P341" s="214"/>
      <c r="Q341" s="214"/>
      <c r="R341" s="214"/>
      <c r="S341" s="214"/>
      <c r="T341" s="215"/>
      <c r="AT341" s="216" t="s">
        <v>124</v>
      </c>
      <c r="AU341" s="216" t="s">
        <v>81</v>
      </c>
      <c r="AV341" s="10" t="s">
        <v>81</v>
      </c>
      <c r="AW341" s="10" t="s">
        <v>35</v>
      </c>
      <c r="AX341" s="10" t="s">
        <v>73</v>
      </c>
      <c r="AY341" s="216" t="s">
        <v>118</v>
      </c>
    </row>
    <row r="342" s="11" customFormat="1">
      <c r="B342" s="217"/>
      <c r="C342" s="218"/>
      <c r="D342" s="208" t="s">
        <v>124</v>
      </c>
      <c r="E342" s="219" t="s">
        <v>19</v>
      </c>
      <c r="F342" s="220" t="s">
        <v>83</v>
      </c>
      <c r="G342" s="218"/>
      <c r="H342" s="221">
        <v>2</v>
      </c>
      <c r="I342" s="222"/>
      <c r="J342" s="218"/>
      <c r="K342" s="218"/>
      <c r="L342" s="223"/>
      <c r="M342" s="224"/>
      <c r="N342" s="225"/>
      <c r="O342" s="225"/>
      <c r="P342" s="225"/>
      <c r="Q342" s="225"/>
      <c r="R342" s="225"/>
      <c r="S342" s="225"/>
      <c r="T342" s="226"/>
      <c r="AT342" s="227" t="s">
        <v>124</v>
      </c>
      <c r="AU342" s="227" t="s">
        <v>81</v>
      </c>
      <c r="AV342" s="11" t="s">
        <v>83</v>
      </c>
      <c r="AW342" s="11" t="s">
        <v>35</v>
      </c>
      <c r="AX342" s="11" t="s">
        <v>73</v>
      </c>
      <c r="AY342" s="227" t="s">
        <v>118</v>
      </c>
    </row>
    <row r="343" s="12" customFormat="1">
      <c r="B343" s="228"/>
      <c r="C343" s="229"/>
      <c r="D343" s="208" t="s">
        <v>124</v>
      </c>
      <c r="E343" s="230" t="s">
        <v>19</v>
      </c>
      <c r="F343" s="231" t="s">
        <v>132</v>
      </c>
      <c r="G343" s="229"/>
      <c r="H343" s="232">
        <v>2</v>
      </c>
      <c r="I343" s="233"/>
      <c r="J343" s="229"/>
      <c r="K343" s="229"/>
      <c r="L343" s="234"/>
      <c r="M343" s="235"/>
      <c r="N343" s="236"/>
      <c r="O343" s="236"/>
      <c r="P343" s="236"/>
      <c r="Q343" s="236"/>
      <c r="R343" s="236"/>
      <c r="S343" s="236"/>
      <c r="T343" s="237"/>
      <c r="AT343" s="238" t="s">
        <v>124</v>
      </c>
      <c r="AU343" s="238" t="s">
        <v>81</v>
      </c>
      <c r="AV343" s="12" t="s">
        <v>123</v>
      </c>
      <c r="AW343" s="12" t="s">
        <v>35</v>
      </c>
      <c r="AX343" s="12" t="s">
        <v>81</v>
      </c>
      <c r="AY343" s="238" t="s">
        <v>118</v>
      </c>
    </row>
    <row r="344" s="1" customFormat="1" ht="16.5" customHeight="1">
      <c r="B344" s="36"/>
      <c r="C344" s="194" t="s">
        <v>700</v>
      </c>
      <c r="D344" s="194" t="s">
        <v>119</v>
      </c>
      <c r="E344" s="195" t="s">
        <v>701</v>
      </c>
      <c r="F344" s="196" t="s">
        <v>394</v>
      </c>
      <c r="G344" s="197" t="s">
        <v>135</v>
      </c>
      <c r="H344" s="198">
        <v>20</v>
      </c>
      <c r="I344" s="199"/>
      <c r="J344" s="200">
        <f>ROUND(I344*H344,2)</f>
        <v>0</v>
      </c>
      <c r="K344" s="196" t="s">
        <v>19</v>
      </c>
      <c r="L344" s="41"/>
      <c r="M344" s="201" t="s">
        <v>19</v>
      </c>
      <c r="N344" s="202" t="s">
        <v>44</v>
      </c>
      <c r="O344" s="77"/>
      <c r="P344" s="203">
        <f>O344*H344</f>
        <v>0</v>
      </c>
      <c r="Q344" s="203">
        <v>0</v>
      </c>
      <c r="R344" s="203">
        <f>Q344*H344</f>
        <v>0</v>
      </c>
      <c r="S344" s="203">
        <v>0</v>
      </c>
      <c r="T344" s="204">
        <f>S344*H344</f>
        <v>0</v>
      </c>
      <c r="AR344" s="15" t="s">
        <v>165</v>
      </c>
      <c r="AT344" s="15" t="s">
        <v>119</v>
      </c>
      <c r="AU344" s="15" t="s">
        <v>81</v>
      </c>
      <c r="AY344" s="15" t="s">
        <v>118</v>
      </c>
      <c r="BE344" s="205">
        <f>IF(N344="základní",J344,0)</f>
        <v>0</v>
      </c>
      <c r="BF344" s="205">
        <f>IF(N344="snížená",J344,0)</f>
        <v>0</v>
      </c>
      <c r="BG344" s="205">
        <f>IF(N344="zákl. přenesená",J344,0)</f>
        <v>0</v>
      </c>
      <c r="BH344" s="205">
        <f>IF(N344="sníž. přenesená",J344,0)</f>
        <v>0</v>
      </c>
      <c r="BI344" s="205">
        <f>IF(N344="nulová",J344,0)</f>
        <v>0</v>
      </c>
      <c r="BJ344" s="15" t="s">
        <v>81</v>
      </c>
      <c r="BK344" s="205">
        <f>ROUND(I344*H344,2)</f>
        <v>0</v>
      </c>
      <c r="BL344" s="15" t="s">
        <v>165</v>
      </c>
      <c r="BM344" s="15" t="s">
        <v>702</v>
      </c>
    </row>
    <row r="345" s="10" customFormat="1">
      <c r="B345" s="206"/>
      <c r="C345" s="207"/>
      <c r="D345" s="208" t="s">
        <v>124</v>
      </c>
      <c r="E345" s="209" t="s">
        <v>19</v>
      </c>
      <c r="F345" s="210" t="s">
        <v>396</v>
      </c>
      <c r="G345" s="207"/>
      <c r="H345" s="209" t="s">
        <v>19</v>
      </c>
      <c r="I345" s="211"/>
      <c r="J345" s="207"/>
      <c r="K345" s="207"/>
      <c r="L345" s="212"/>
      <c r="M345" s="213"/>
      <c r="N345" s="214"/>
      <c r="O345" s="214"/>
      <c r="P345" s="214"/>
      <c r="Q345" s="214"/>
      <c r="R345" s="214"/>
      <c r="S345" s="214"/>
      <c r="T345" s="215"/>
      <c r="AT345" s="216" t="s">
        <v>124</v>
      </c>
      <c r="AU345" s="216" t="s">
        <v>81</v>
      </c>
      <c r="AV345" s="10" t="s">
        <v>81</v>
      </c>
      <c r="AW345" s="10" t="s">
        <v>35</v>
      </c>
      <c r="AX345" s="10" t="s">
        <v>73</v>
      </c>
      <c r="AY345" s="216" t="s">
        <v>118</v>
      </c>
    </row>
    <row r="346" s="10" customFormat="1">
      <c r="B346" s="206"/>
      <c r="C346" s="207"/>
      <c r="D346" s="208" t="s">
        <v>124</v>
      </c>
      <c r="E346" s="209" t="s">
        <v>19</v>
      </c>
      <c r="F346" s="210" t="s">
        <v>381</v>
      </c>
      <c r="G346" s="207"/>
      <c r="H346" s="209" t="s">
        <v>19</v>
      </c>
      <c r="I346" s="211"/>
      <c r="J346" s="207"/>
      <c r="K346" s="207"/>
      <c r="L346" s="212"/>
      <c r="M346" s="213"/>
      <c r="N346" s="214"/>
      <c r="O346" s="214"/>
      <c r="P346" s="214"/>
      <c r="Q346" s="214"/>
      <c r="R346" s="214"/>
      <c r="S346" s="214"/>
      <c r="T346" s="215"/>
      <c r="AT346" s="216" t="s">
        <v>124</v>
      </c>
      <c r="AU346" s="216" t="s">
        <v>81</v>
      </c>
      <c r="AV346" s="10" t="s">
        <v>81</v>
      </c>
      <c r="AW346" s="10" t="s">
        <v>35</v>
      </c>
      <c r="AX346" s="10" t="s">
        <v>73</v>
      </c>
      <c r="AY346" s="216" t="s">
        <v>118</v>
      </c>
    </row>
    <row r="347" s="10" customFormat="1">
      <c r="B347" s="206"/>
      <c r="C347" s="207"/>
      <c r="D347" s="208" t="s">
        <v>124</v>
      </c>
      <c r="E347" s="209" t="s">
        <v>19</v>
      </c>
      <c r="F347" s="210" t="s">
        <v>397</v>
      </c>
      <c r="G347" s="207"/>
      <c r="H347" s="209" t="s">
        <v>19</v>
      </c>
      <c r="I347" s="211"/>
      <c r="J347" s="207"/>
      <c r="K347" s="207"/>
      <c r="L347" s="212"/>
      <c r="M347" s="213"/>
      <c r="N347" s="214"/>
      <c r="O347" s="214"/>
      <c r="P347" s="214"/>
      <c r="Q347" s="214"/>
      <c r="R347" s="214"/>
      <c r="S347" s="214"/>
      <c r="T347" s="215"/>
      <c r="AT347" s="216" t="s">
        <v>124</v>
      </c>
      <c r="AU347" s="216" t="s">
        <v>81</v>
      </c>
      <c r="AV347" s="10" t="s">
        <v>81</v>
      </c>
      <c r="AW347" s="10" t="s">
        <v>35</v>
      </c>
      <c r="AX347" s="10" t="s">
        <v>73</v>
      </c>
      <c r="AY347" s="216" t="s">
        <v>118</v>
      </c>
    </row>
    <row r="348" s="10" customFormat="1">
      <c r="B348" s="206"/>
      <c r="C348" s="207"/>
      <c r="D348" s="208" t="s">
        <v>124</v>
      </c>
      <c r="E348" s="209" t="s">
        <v>19</v>
      </c>
      <c r="F348" s="210" t="s">
        <v>398</v>
      </c>
      <c r="G348" s="207"/>
      <c r="H348" s="209" t="s">
        <v>19</v>
      </c>
      <c r="I348" s="211"/>
      <c r="J348" s="207"/>
      <c r="K348" s="207"/>
      <c r="L348" s="212"/>
      <c r="M348" s="213"/>
      <c r="N348" s="214"/>
      <c r="O348" s="214"/>
      <c r="P348" s="214"/>
      <c r="Q348" s="214"/>
      <c r="R348" s="214"/>
      <c r="S348" s="214"/>
      <c r="T348" s="215"/>
      <c r="AT348" s="216" t="s">
        <v>124</v>
      </c>
      <c r="AU348" s="216" t="s">
        <v>81</v>
      </c>
      <c r="AV348" s="10" t="s">
        <v>81</v>
      </c>
      <c r="AW348" s="10" t="s">
        <v>35</v>
      </c>
      <c r="AX348" s="10" t="s">
        <v>73</v>
      </c>
      <c r="AY348" s="216" t="s">
        <v>118</v>
      </c>
    </row>
    <row r="349" s="11" customFormat="1">
      <c r="B349" s="217"/>
      <c r="C349" s="218"/>
      <c r="D349" s="208" t="s">
        <v>124</v>
      </c>
      <c r="E349" s="219" t="s">
        <v>19</v>
      </c>
      <c r="F349" s="220" t="s">
        <v>172</v>
      </c>
      <c r="G349" s="218"/>
      <c r="H349" s="221">
        <v>20</v>
      </c>
      <c r="I349" s="222"/>
      <c r="J349" s="218"/>
      <c r="K349" s="218"/>
      <c r="L349" s="223"/>
      <c r="M349" s="224"/>
      <c r="N349" s="225"/>
      <c r="O349" s="225"/>
      <c r="P349" s="225"/>
      <c r="Q349" s="225"/>
      <c r="R349" s="225"/>
      <c r="S349" s="225"/>
      <c r="T349" s="226"/>
      <c r="AT349" s="227" t="s">
        <v>124</v>
      </c>
      <c r="AU349" s="227" t="s">
        <v>81</v>
      </c>
      <c r="AV349" s="11" t="s">
        <v>83</v>
      </c>
      <c r="AW349" s="11" t="s">
        <v>35</v>
      </c>
      <c r="AX349" s="11" t="s">
        <v>73</v>
      </c>
      <c r="AY349" s="227" t="s">
        <v>118</v>
      </c>
    </row>
    <row r="350" s="12" customFormat="1">
      <c r="B350" s="228"/>
      <c r="C350" s="229"/>
      <c r="D350" s="208" t="s">
        <v>124</v>
      </c>
      <c r="E350" s="230" t="s">
        <v>19</v>
      </c>
      <c r="F350" s="231" t="s">
        <v>132</v>
      </c>
      <c r="G350" s="229"/>
      <c r="H350" s="232">
        <v>20</v>
      </c>
      <c r="I350" s="233"/>
      <c r="J350" s="229"/>
      <c r="K350" s="229"/>
      <c r="L350" s="234"/>
      <c r="M350" s="235"/>
      <c r="N350" s="236"/>
      <c r="O350" s="236"/>
      <c r="P350" s="236"/>
      <c r="Q350" s="236"/>
      <c r="R350" s="236"/>
      <c r="S350" s="236"/>
      <c r="T350" s="237"/>
      <c r="AT350" s="238" t="s">
        <v>124</v>
      </c>
      <c r="AU350" s="238" t="s">
        <v>81</v>
      </c>
      <c r="AV350" s="12" t="s">
        <v>123</v>
      </c>
      <c r="AW350" s="12" t="s">
        <v>35</v>
      </c>
      <c r="AX350" s="12" t="s">
        <v>81</v>
      </c>
      <c r="AY350" s="238" t="s">
        <v>118</v>
      </c>
    </row>
    <row r="351" s="1" customFormat="1" ht="16.5" customHeight="1">
      <c r="B351" s="36"/>
      <c r="C351" s="194" t="s">
        <v>697</v>
      </c>
      <c r="D351" s="194" t="s">
        <v>119</v>
      </c>
      <c r="E351" s="195" t="s">
        <v>703</v>
      </c>
      <c r="F351" s="196" t="s">
        <v>704</v>
      </c>
      <c r="G351" s="197" t="s">
        <v>135</v>
      </c>
      <c r="H351" s="198">
        <v>30</v>
      </c>
      <c r="I351" s="199"/>
      <c r="J351" s="200">
        <f>ROUND(I351*H351,2)</f>
        <v>0</v>
      </c>
      <c r="K351" s="196" t="s">
        <v>19</v>
      </c>
      <c r="L351" s="41"/>
      <c r="M351" s="201" t="s">
        <v>19</v>
      </c>
      <c r="N351" s="202" t="s">
        <v>44</v>
      </c>
      <c r="O351" s="77"/>
      <c r="P351" s="203">
        <f>O351*H351</f>
        <v>0</v>
      </c>
      <c r="Q351" s="203">
        <v>0</v>
      </c>
      <c r="R351" s="203">
        <f>Q351*H351</f>
        <v>0</v>
      </c>
      <c r="S351" s="203">
        <v>0</v>
      </c>
      <c r="T351" s="204">
        <f>S351*H351</f>
        <v>0</v>
      </c>
      <c r="AR351" s="15" t="s">
        <v>165</v>
      </c>
      <c r="AT351" s="15" t="s">
        <v>119</v>
      </c>
      <c r="AU351" s="15" t="s">
        <v>81</v>
      </c>
      <c r="AY351" s="15" t="s">
        <v>118</v>
      </c>
      <c r="BE351" s="205">
        <f>IF(N351="základní",J351,0)</f>
        <v>0</v>
      </c>
      <c r="BF351" s="205">
        <f>IF(N351="snížená",J351,0)</f>
        <v>0</v>
      </c>
      <c r="BG351" s="205">
        <f>IF(N351="zákl. přenesená",J351,0)</f>
        <v>0</v>
      </c>
      <c r="BH351" s="205">
        <f>IF(N351="sníž. přenesená",J351,0)</f>
        <v>0</v>
      </c>
      <c r="BI351" s="205">
        <f>IF(N351="nulová",J351,0)</f>
        <v>0</v>
      </c>
      <c r="BJ351" s="15" t="s">
        <v>81</v>
      </c>
      <c r="BK351" s="205">
        <f>ROUND(I351*H351,2)</f>
        <v>0</v>
      </c>
      <c r="BL351" s="15" t="s">
        <v>165</v>
      </c>
      <c r="BM351" s="15" t="s">
        <v>705</v>
      </c>
    </row>
    <row r="352" s="10" customFormat="1">
      <c r="B352" s="206"/>
      <c r="C352" s="207"/>
      <c r="D352" s="208" t="s">
        <v>124</v>
      </c>
      <c r="E352" s="209" t="s">
        <v>19</v>
      </c>
      <c r="F352" s="210" t="s">
        <v>396</v>
      </c>
      <c r="G352" s="207"/>
      <c r="H352" s="209" t="s">
        <v>19</v>
      </c>
      <c r="I352" s="211"/>
      <c r="J352" s="207"/>
      <c r="K352" s="207"/>
      <c r="L352" s="212"/>
      <c r="M352" s="213"/>
      <c r="N352" s="214"/>
      <c r="O352" s="214"/>
      <c r="P352" s="214"/>
      <c r="Q352" s="214"/>
      <c r="R352" s="214"/>
      <c r="S352" s="214"/>
      <c r="T352" s="215"/>
      <c r="AT352" s="216" t="s">
        <v>124</v>
      </c>
      <c r="AU352" s="216" t="s">
        <v>81</v>
      </c>
      <c r="AV352" s="10" t="s">
        <v>81</v>
      </c>
      <c r="AW352" s="10" t="s">
        <v>35</v>
      </c>
      <c r="AX352" s="10" t="s">
        <v>73</v>
      </c>
      <c r="AY352" s="216" t="s">
        <v>118</v>
      </c>
    </row>
    <row r="353" s="10" customFormat="1">
      <c r="B353" s="206"/>
      <c r="C353" s="207"/>
      <c r="D353" s="208" t="s">
        <v>124</v>
      </c>
      <c r="E353" s="209" t="s">
        <v>19</v>
      </c>
      <c r="F353" s="210" t="s">
        <v>706</v>
      </c>
      <c r="G353" s="207"/>
      <c r="H353" s="209" t="s">
        <v>19</v>
      </c>
      <c r="I353" s="211"/>
      <c r="J353" s="207"/>
      <c r="K353" s="207"/>
      <c r="L353" s="212"/>
      <c r="M353" s="213"/>
      <c r="N353" s="214"/>
      <c r="O353" s="214"/>
      <c r="P353" s="214"/>
      <c r="Q353" s="214"/>
      <c r="R353" s="214"/>
      <c r="S353" s="214"/>
      <c r="T353" s="215"/>
      <c r="AT353" s="216" t="s">
        <v>124</v>
      </c>
      <c r="AU353" s="216" t="s">
        <v>81</v>
      </c>
      <c r="AV353" s="10" t="s">
        <v>81</v>
      </c>
      <c r="AW353" s="10" t="s">
        <v>35</v>
      </c>
      <c r="AX353" s="10" t="s">
        <v>73</v>
      </c>
      <c r="AY353" s="216" t="s">
        <v>118</v>
      </c>
    </row>
    <row r="354" s="10" customFormat="1">
      <c r="B354" s="206"/>
      <c r="C354" s="207"/>
      <c r="D354" s="208" t="s">
        <v>124</v>
      </c>
      <c r="E354" s="209" t="s">
        <v>19</v>
      </c>
      <c r="F354" s="210" t="s">
        <v>397</v>
      </c>
      <c r="G354" s="207"/>
      <c r="H354" s="209" t="s">
        <v>19</v>
      </c>
      <c r="I354" s="211"/>
      <c r="J354" s="207"/>
      <c r="K354" s="207"/>
      <c r="L354" s="212"/>
      <c r="M354" s="213"/>
      <c r="N354" s="214"/>
      <c r="O354" s="214"/>
      <c r="P354" s="214"/>
      <c r="Q354" s="214"/>
      <c r="R354" s="214"/>
      <c r="S354" s="214"/>
      <c r="T354" s="215"/>
      <c r="AT354" s="216" t="s">
        <v>124</v>
      </c>
      <c r="AU354" s="216" t="s">
        <v>81</v>
      </c>
      <c r="AV354" s="10" t="s">
        <v>81</v>
      </c>
      <c r="AW354" s="10" t="s">
        <v>35</v>
      </c>
      <c r="AX354" s="10" t="s">
        <v>73</v>
      </c>
      <c r="AY354" s="216" t="s">
        <v>118</v>
      </c>
    </row>
    <row r="355" s="10" customFormat="1">
      <c r="B355" s="206"/>
      <c r="C355" s="207"/>
      <c r="D355" s="208" t="s">
        <v>124</v>
      </c>
      <c r="E355" s="209" t="s">
        <v>19</v>
      </c>
      <c r="F355" s="210" t="s">
        <v>398</v>
      </c>
      <c r="G355" s="207"/>
      <c r="H355" s="209" t="s">
        <v>19</v>
      </c>
      <c r="I355" s="211"/>
      <c r="J355" s="207"/>
      <c r="K355" s="207"/>
      <c r="L355" s="212"/>
      <c r="M355" s="213"/>
      <c r="N355" s="214"/>
      <c r="O355" s="214"/>
      <c r="P355" s="214"/>
      <c r="Q355" s="214"/>
      <c r="R355" s="214"/>
      <c r="S355" s="214"/>
      <c r="T355" s="215"/>
      <c r="AT355" s="216" t="s">
        <v>124</v>
      </c>
      <c r="AU355" s="216" t="s">
        <v>81</v>
      </c>
      <c r="AV355" s="10" t="s">
        <v>81</v>
      </c>
      <c r="AW355" s="10" t="s">
        <v>35</v>
      </c>
      <c r="AX355" s="10" t="s">
        <v>73</v>
      </c>
      <c r="AY355" s="216" t="s">
        <v>118</v>
      </c>
    </row>
    <row r="356" s="11" customFormat="1">
      <c r="B356" s="217"/>
      <c r="C356" s="218"/>
      <c r="D356" s="208" t="s">
        <v>124</v>
      </c>
      <c r="E356" s="219" t="s">
        <v>19</v>
      </c>
      <c r="F356" s="220" t="s">
        <v>193</v>
      </c>
      <c r="G356" s="218"/>
      <c r="H356" s="221">
        <v>30</v>
      </c>
      <c r="I356" s="222"/>
      <c r="J356" s="218"/>
      <c r="K356" s="218"/>
      <c r="L356" s="223"/>
      <c r="M356" s="224"/>
      <c r="N356" s="225"/>
      <c r="O356" s="225"/>
      <c r="P356" s="225"/>
      <c r="Q356" s="225"/>
      <c r="R356" s="225"/>
      <c r="S356" s="225"/>
      <c r="T356" s="226"/>
      <c r="AT356" s="227" t="s">
        <v>124</v>
      </c>
      <c r="AU356" s="227" t="s">
        <v>81</v>
      </c>
      <c r="AV356" s="11" t="s">
        <v>83</v>
      </c>
      <c r="AW356" s="11" t="s">
        <v>35</v>
      </c>
      <c r="AX356" s="11" t="s">
        <v>73</v>
      </c>
      <c r="AY356" s="227" t="s">
        <v>118</v>
      </c>
    </row>
    <row r="357" s="12" customFormat="1">
      <c r="B357" s="228"/>
      <c r="C357" s="229"/>
      <c r="D357" s="208" t="s">
        <v>124</v>
      </c>
      <c r="E357" s="230" t="s">
        <v>19</v>
      </c>
      <c r="F357" s="231" t="s">
        <v>132</v>
      </c>
      <c r="G357" s="229"/>
      <c r="H357" s="232">
        <v>30</v>
      </c>
      <c r="I357" s="233"/>
      <c r="J357" s="229"/>
      <c r="K357" s="229"/>
      <c r="L357" s="234"/>
      <c r="M357" s="235"/>
      <c r="N357" s="236"/>
      <c r="O357" s="236"/>
      <c r="P357" s="236"/>
      <c r="Q357" s="236"/>
      <c r="R357" s="236"/>
      <c r="S357" s="236"/>
      <c r="T357" s="237"/>
      <c r="AT357" s="238" t="s">
        <v>124</v>
      </c>
      <c r="AU357" s="238" t="s">
        <v>81</v>
      </c>
      <c r="AV357" s="12" t="s">
        <v>123</v>
      </c>
      <c r="AW357" s="12" t="s">
        <v>35</v>
      </c>
      <c r="AX357" s="12" t="s">
        <v>81</v>
      </c>
      <c r="AY357" s="238" t="s">
        <v>118</v>
      </c>
    </row>
    <row r="358" s="1" customFormat="1" ht="16.5" customHeight="1">
      <c r="B358" s="36"/>
      <c r="C358" s="194" t="s">
        <v>707</v>
      </c>
      <c r="D358" s="194" t="s">
        <v>119</v>
      </c>
      <c r="E358" s="195" t="s">
        <v>708</v>
      </c>
      <c r="F358" s="196" t="s">
        <v>709</v>
      </c>
      <c r="G358" s="197" t="s">
        <v>135</v>
      </c>
      <c r="H358" s="198">
        <v>7</v>
      </c>
      <c r="I358" s="199"/>
      <c r="J358" s="200">
        <f>ROUND(I358*H358,2)</f>
        <v>0</v>
      </c>
      <c r="K358" s="196" t="s">
        <v>19</v>
      </c>
      <c r="L358" s="41"/>
      <c r="M358" s="201" t="s">
        <v>19</v>
      </c>
      <c r="N358" s="202" t="s">
        <v>44</v>
      </c>
      <c r="O358" s="77"/>
      <c r="P358" s="203">
        <f>O358*H358</f>
        <v>0</v>
      </c>
      <c r="Q358" s="203">
        <v>0</v>
      </c>
      <c r="R358" s="203">
        <f>Q358*H358</f>
        <v>0</v>
      </c>
      <c r="S358" s="203">
        <v>0</v>
      </c>
      <c r="T358" s="204">
        <f>S358*H358</f>
        <v>0</v>
      </c>
      <c r="AR358" s="15" t="s">
        <v>165</v>
      </c>
      <c r="AT358" s="15" t="s">
        <v>119</v>
      </c>
      <c r="AU358" s="15" t="s">
        <v>81</v>
      </c>
      <c r="AY358" s="15" t="s">
        <v>118</v>
      </c>
      <c r="BE358" s="205">
        <f>IF(N358="základní",J358,0)</f>
        <v>0</v>
      </c>
      <c r="BF358" s="205">
        <f>IF(N358="snížená",J358,0)</f>
        <v>0</v>
      </c>
      <c r="BG358" s="205">
        <f>IF(N358="zákl. přenesená",J358,0)</f>
        <v>0</v>
      </c>
      <c r="BH358" s="205">
        <f>IF(N358="sníž. přenesená",J358,0)</f>
        <v>0</v>
      </c>
      <c r="BI358" s="205">
        <f>IF(N358="nulová",J358,0)</f>
        <v>0</v>
      </c>
      <c r="BJ358" s="15" t="s">
        <v>81</v>
      </c>
      <c r="BK358" s="205">
        <f>ROUND(I358*H358,2)</f>
        <v>0</v>
      </c>
      <c r="BL358" s="15" t="s">
        <v>165</v>
      </c>
      <c r="BM358" s="15" t="s">
        <v>710</v>
      </c>
    </row>
    <row r="359" s="10" customFormat="1">
      <c r="B359" s="206"/>
      <c r="C359" s="207"/>
      <c r="D359" s="208" t="s">
        <v>124</v>
      </c>
      <c r="E359" s="209" t="s">
        <v>19</v>
      </c>
      <c r="F359" s="210" t="s">
        <v>396</v>
      </c>
      <c r="G359" s="207"/>
      <c r="H359" s="209" t="s">
        <v>19</v>
      </c>
      <c r="I359" s="211"/>
      <c r="J359" s="207"/>
      <c r="K359" s="207"/>
      <c r="L359" s="212"/>
      <c r="M359" s="213"/>
      <c r="N359" s="214"/>
      <c r="O359" s="214"/>
      <c r="P359" s="214"/>
      <c r="Q359" s="214"/>
      <c r="R359" s="214"/>
      <c r="S359" s="214"/>
      <c r="T359" s="215"/>
      <c r="AT359" s="216" t="s">
        <v>124</v>
      </c>
      <c r="AU359" s="216" t="s">
        <v>81</v>
      </c>
      <c r="AV359" s="10" t="s">
        <v>81</v>
      </c>
      <c r="AW359" s="10" t="s">
        <v>35</v>
      </c>
      <c r="AX359" s="10" t="s">
        <v>73</v>
      </c>
      <c r="AY359" s="216" t="s">
        <v>118</v>
      </c>
    </row>
    <row r="360" s="10" customFormat="1">
      <c r="B360" s="206"/>
      <c r="C360" s="207"/>
      <c r="D360" s="208" t="s">
        <v>124</v>
      </c>
      <c r="E360" s="209" t="s">
        <v>19</v>
      </c>
      <c r="F360" s="210" t="s">
        <v>706</v>
      </c>
      <c r="G360" s="207"/>
      <c r="H360" s="209" t="s">
        <v>19</v>
      </c>
      <c r="I360" s="211"/>
      <c r="J360" s="207"/>
      <c r="K360" s="207"/>
      <c r="L360" s="212"/>
      <c r="M360" s="213"/>
      <c r="N360" s="214"/>
      <c r="O360" s="214"/>
      <c r="P360" s="214"/>
      <c r="Q360" s="214"/>
      <c r="R360" s="214"/>
      <c r="S360" s="214"/>
      <c r="T360" s="215"/>
      <c r="AT360" s="216" t="s">
        <v>124</v>
      </c>
      <c r="AU360" s="216" t="s">
        <v>81</v>
      </c>
      <c r="AV360" s="10" t="s">
        <v>81</v>
      </c>
      <c r="AW360" s="10" t="s">
        <v>35</v>
      </c>
      <c r="AX360" s="10" t="s">
        <v>73</v>
      </c>
      <c r="AY360" s="216" t="s">
        <v>118</v>
      </c>
    </row>
    <row r="361" s="10" customFormat="1">
      <c r="B361" s="206"/>
      <c r="C361" s="207"/>
      <c r="D361" s="208" t="s">
        <v>124</v>
      </c>
      <c r="E361" s="209" t="s">
        <v>19</v>
      </c>
      <c r="F361" s="210" t="s">
        <v>397</v>
      </c>
      <c r="G361" s="207"/>
      <c r="H361" s="209" t="s">
        <v>19</v>
      </c>
      <c r="I361" s="211"/>
      <c r="J361" s="207"/>
      <c r="K361" s="207"/>
      <c r="L361" s="212"/>
      <c r="M361" s="213"/>
      <c r="N361" s="214"/>
      <c r="O361" s="214"/>
      <c r="P361" s="214"/>
      <c r="Q361" s="214"/>
      <c r="R361" s="214"/>
      <c r="S361" s="214"/>
      <c r="T361" s="215"/>
      <c r="AT361" s="216" t="s">
        <v>124</v>
      </c>
      <c r="AU361" s="216" t="s">
        <v>81</v>
      </c>
      <c r="AV361" s="10" t="s">
        <v>81</v>
      </c>
      <c r="AW361" s="10" t="s">
        <v>35</v>
      </c>
      <c r="AX361" s="10" t="s">
        <v>73</v>
      </c>
      <c r="AY361" s="216" t="s">
        <v>118</v>
      </c>
    </row>
    <row r="362" s="10" customFormat="1">
      <c r="B362" s="206"/>
      <c r="C362" s="207"/>
      <c r="D362" s="208" t="s">
        <v>124</v>
      </c>
      <c r="E362" s="209" t="s">
        <v>19</v>
      </c>
      <c r="F362" s="210" t="s">
        <v>398</v>
      </c>
      <c r="G362" s="207"/>
      <c r="H362" s="209" t="s">
        <v>19</v>
      </c>
      <c r="I362" s="211"/>
      <c r="J362" s="207"/>
      <c r="K362" s="207"/>
      <c r="L362" s="212"/>
      <c r="M362" s="213"/>
      <c r="N362" s="214"/>
      <c r="O362" s="214"/>
      <c r="P362" s="214"/>
      <c r="Q362" s="214"/>
      <c r="R362" s="214"/>
      <c r="S362" s="214"/>
      <c r="T362" s="215"/>
      <c r="AT362" s="216" t="s">
        <v>124</v>
      </c>
      <c r="AU362" s="216" t="s">
        <v>81</v>
      </c>
      <c r="AV362" s="10" t="s">
        <v>81</v>
      </c>
      <c r="AW362" s="10" t="s">
        <v>35</v>
      </c>
      <c r="AX362" s="10" t="s">
        <v>73</v>
      </c>
      <c r="AY362" s="216" t="s">
        <v>118</v>
      </c>
    </row>
    <row r="363" s="11" customFormat="1">
      <c r="B363" s="217"/>
      <c r="C363" s="218"/>
      <c r="D363" s="208" t="s">
        <v>124</v>
      </c>
      <c r="E363" s="219" t="s">
        <v>19</v>
      </c>
      <c r="F363" s="220" t="s">
        <v>159</v>
      </c>
      <c r="G363" s="218"/>
      <c r="H363" s="221">
        <v>7</v>
      </c>
      <c r="I363" s="222"/>
      <c r="J363" s="218"/>
      <c r="K363" s="218"/>
      <c r="L363" s="223"/>
      <c r="M363" s="224"/>
      <c r="N363" s="225"/>
      <c r="O363" s="225"/>
      <c r="P363" s="225"/>
      <c r="Q363" s="225"/>
      <c r="R363" s="225"/>
      <c r="S363" s="225"/>
      <c r="T363" s="226"/>
      <c r="AT363" s="227" t="s">
        <v>124</v>
      </c>
      <c r="AU363" s="227" t="s">
        <v>81</v>
      </c>
      <c r="AV363" s="11" t="s">
        <v>83</v>
      </c>
      <c r="AW363" s="11" t="s">
        <v>35</v>
      </c>
      <c r="AX363" s="11" t="s">
        <v>73</v>
      </c>
      <c r="AY363" s="227" t="s">
        <v>118</v>
      </c>
    </row>
    <row r="364" s="12" customFormat="1">
      <c r="B364" s="228"/>
      <c r="C364" s="229"/>
      <c r="D364" s="208" t="s">
        <v>124</v>
      </c>
      <c r="E364" s="230" t="s">
        <v>19</v>
      </c>
      <c r="F364" s="231" t="s">
        <v>132</v>
      </c>
      <c r="G364" s="229"/>
      <c r="H364" s="232">
        <v>7</v>
      </c>
      <c r="I364" s="233"/>
      <c r="J364" s="229"/>
      <c r="K364" s="229"/>
      <c r="L364" s="234"/>
      <c r="M364" s="235"/>
      <c r="N364" s="236"/>
      <c r="O364" s="236"/>
      <c r="P364" s="236"/>
      <c r="Q364" s="236"/>
      <c r="R364" s="236"/>
      <c r="S364" s="236"/>
      <c r="T364" s="237"/>
      <c r="AT364" s="238" t="s">
        <v>124</v>
      </c>
      <c r="AU364" s="238" t="s">
        <v>81</v>
      </c>
      <c r="AV364" s="12" t="s">
        <v>123</v>
      </c>
      <c r="AW364" s="12" t="s">
        <v>35</v>
      </c>
      <c r="AX364" s="12" t="s">
        <v>81</v>
      </c>
      <c r="AY364" s="238" t="s">
        <v>118</v>
      </c>
    </row>
    <row r="365" s="1" customFormat="1" ht="16.5" customHeight="1">
      <c r="B365" s="36"/>
      <c r="C365" s="194" t="s">
        <v>702</v>
      </c>
      <c r="D365" s="194" t="s">
        <v>119</v>
      </c>
      <c r="E365" s="195" t="s">
        <v>711</v>
      </c>
      <c r="F365" s="196" t="s">
        <v>712</v>
      </c>
      <c r="G365" s="197" t="s">
        <v>135</v>
      </c>
      <c r="H365" s="198">
        <v>4</v>
      </c>
      <c r="I365" s="199"/>
      <c r="J365" s="200">
        <f>ROUND(I365*H365,2)</f>
        <v>0</v>
      </c>
      <c r="K365" s="196" t="s">
        <v>19</v>
      </c>
      <c r="L365" s="41"/>
      <c r="M365" s="201" t="s">
        <v>19</v>
      </c>
      <c r="N365" s="202" t="s">
        <v>44</v>
      </c>
      <c r="O365" s="77"/>
      <c r="P365" s="203">
        <f>O365*H365</f>
        <v>0</v>
      </c>
      <c r="Q365" s="203">
        <v>0</v>
      </c>
      <c r="R365" s="203">
        <f>Q365*H365</f>
        <v>0</v>
      </c>
      <c r="S365" s="203">
        <v>0</v>
      </c>
      <c r="T365" s="204">
        <f>S365*H365</f>
        <v>0</v>
      </c>
      <c r="AR365" s="15" t="s">
        <v>165</v>
      </c>
      <c r="AT365" s="15" t="s">
        <v>119</v>
      </c>
      <c r="AU365" s="15" t="s">
        <v>81</v>
      </c>
      <c r="AY365" s="15" t="s">
        <v>118</v>
      </c>
      <c r="BE365" s="205">
        <f>IF(N365="základní",J365,0)</f>
        <v>0</v>
      </c>
      <c r="BF365" s="205">
        <f>IF(N365="snížená",J365,0)</f>
        <v>0</v>
      </c>
      <c r="BG365" s="205">
        <f>IF(N365="zákl. přenesená",J365,0)</f>
        <v>0</v>
      </c>
      <c r="BH365" s="205">
        <f>IF(N365="sníž. přenesená",J365,0)</f>
        <v>0</v>
      </c>
      <c r="BI365" s="205">
        <f>IF(N365="nulová",J365,0)</f>
        <v>0</v>
      </c>
      <c r="BJ365" s="15" t="s">
        <v>81</v>
      </c>
      <c r="BK365" s="205">
        <f>ROUND(I365*H365,2)</f>
        <v>0</v>
      </c>
      <c r="BL365" s="15" t="s">
        <v>165</v>
      </c>
      <c r="BM365" s="15" t="s">
        <v>713</v>
      </c>
    </row>
    <row r="366" s="10" customFormat="1">
      <c r="B366" s="206"/>
      <c r="C366" s="207"/>
      <c r="D366" s="208" t="s">
        <v>124</v>
      </c>
      <c r="E366" s="209" t="s">
        <v>19</v>
      </c>
      <c r="F366" s="210" t="s">
        <v>396</v>
      </c>
      <c r="G366" s="207"/>
      <c r="H366" s="209" t="s">
        <v>19</v>
      </c>
      <c r="I366" s="211"/>
      <c r="J366" s="207"/>
      <c r="K366" s="207"/>
      <c r="L366" s="212"/>
      <c r="M366" s="213"/>
      <c r="N366" s="214"/>
      <c r="O366" s="214"/>
      <c r="P366" s="214"/>
      <c r="Q366" s="214"/>
      <c r="R366" s="214"/>
      <c r="S366" s="214"/>
      <c r="T366" s="215"/>
      <c r="AT366" s="216" t="s">
        <v>124</v>
      </c>
      <c r="AU366" s="216" t="s">
        <v>81</v>
      </c>
      <c r="AV366" s="10" t="s">
        <v>81</v>
      </c>
      <c r="AW366" s="10" t="s">
        <v>35</v>
      </c>
      <c r="AX366" s="10" t="s">
        <v>73</v>
      </c>
      <c r="AY366" s="216" t="s">
        <v>118</v>
      </c>
    </row>
    <row r="367" s="10" customFormat="1">
      <c r="B367" s="206"/>
      <c r="C367" s="207"/>
      <c r="D367" s="208" t="s">
        <v>124</v>
      </c>
      <c r="E367" s="209" t="s">
        <v>19</v>
      </c>
      <c r="F367" s="210" t="s">
        <v>706</v>
      </c>
      <c r="G367" s="207"/>
      <c r="H367" s="209" t="s">
        <v>19</v>
      </c>
      <c r="I367" s="211"/>
      <c r="J367" s="207"/>
      <c r="K367" s="207"/>
      <c r="L367" s="212"/>
      <c r="M367" s="213"/>
      <c r="N367" s="214"/>
      <c r="O367" s="214"/>
      <c r="P367" s="214"/>
      <c r="Q367" s="214"/>
      <c r="R367" s="214"/>
      <c r="S367" s="214"/>
      <c r="T367" s="215"/>
      <c r="AT367" s="216" t="s">
        <v>124</v>
      </c>
      <c r="AU367" s="216" t="s">
        <v>81</v>
      </c>
      <c r="AV367" s="10" t="s">
        <v>81</v>
      </c>
      <c r="AW367" s="10" t="s">
        <v>35</v>
      </c>
      <c r="AX367" s="10" t="s">
        <v>73</v>
      </c>
      <c r="AY367" s="216" t="s">
        <v>118</v>
      </c>
    </row>
    <row r="368" s="10" customFormat="1">
      <c r="B368" s="206"/>
      <c r="C368" s="207"/>
      <c r="D368" s="208" t="s">
        <v>124</v>
      </c>
      <c r="E368" s="209" t="s">
        <v>19</v>
      </c>
      <c r="F368" s="210" t="s">
        <v>699</v>
      </c>
      <c r="G368" s="207"/>
      <c r="H368" s="209" t="s">
        <v>19</v>
      </c>
      <c r="I368" s="211"/>
      <c r="J368" s="207"/>
      <c r="K368" s="207"/>
      <c r="L368" s="212"/>
      <c r="M368" s="213"/>
      <c r="N368" s="214"/>
      <c r="O368" s="214"/>
      <c r="P368" s="214"/>
      <c r="Q368" s="214"/>
      <c r="R368" s="214"/>
      <c r="S368" s="214"/>
      <c r="T368" s="215"/>
      <c r="AT368" s="216" t="s">
        <v>124</v>
      </c>
      <c r="AU368" s="216" t="s">
        <v>81</v>
      </c>
      <c r="AV368" s="10" t="s">
        <v>81</v>
      </c>
      <c r="AW368" s="10" t="s">
        <v>35</v>
      </c>
      <c r="AX368" s="10" t="s">
        <v>73</v>
      </c>
      <c r="AY368" s="216" t="s">
        <v>118</v>
      </c>
    </row>
    <row r="369" s="11" customFormat="1">
      <c r="B369" s="217"/>
      <c r="C369" s="218"/>
      <c r="D369" s="208" t="s">
        <v>124</v>
      </c>
      <c r="E369" s="219" t="s">
        <v>19</v>
      </c>
      <c r="F369" s="220" t="s">
        <v>123</v>
      </c>
      <c r="G369" s="218"/>
      <c r="H369" s="221">
        <v>4</v>
      </c>
      <c r="I369" s="222"/>
      <c r="J369" s="218"/>
      <c r="K369" s="218"/>
      <c r="L369" s="223"/>
      <c r="M369" s="224"/>
      <c r="N369" s="225"/>
      <c r="O369" s="225"/>
      <c r="P369" s="225"/>
      <c r="Q369" s="225"/>
      <c r="R369" s="225"/>
      <c r="S369" s="225"/>
      <c r="T369" s="226"/>
      <c r="AT369" s="227" t="s">
        <v>124</v>
      </c>
      <c r="AU369" s="227" t="s">
        <v>81</v>
      </c>
      <c r="AV369" s="11" t="s">
        <v>83</v>
      </c>
      <c r="AW369" s="11" t="s">
        <v>35</v>
      </c>
      <c r="AX369" s="11" t="s">
        <v>73</v>
      </c>
      <c r="AY369" s="227" t="s">
        <v>118</v>
      </c>
    </row>
    <row r="370" s="12" customFormat="1">
      <c r="B370" s="228"/>
      <c r="C370" s="229"/>
      <c r="D370" s="208" t="s">
        <v>124</v>
      </c>
      <c r="E370" s="230" t="s">
        <v>19</v>
      </c>
      <c r="F370" s="231" t="s">
        <v>132</v>
      </c>
      <c r="G370" s="229"/>
      <c r="H370" s="232">
        <v>4</v>
      </c>
      <c r="I370" s="233"/>
      <c r="J370" s="229"/>
      <c r="K370" s="229"/>
      <c r="L370" s="234"/>
      <c r="M370" s="235"/>
      <c r="N370" s="236"/>
      <c r="O370" s="236"/>
      <c r="P370" s="236"/>
      <c r="Q370" s="236"/>
      <c r="R370" s="236"/>
      <c r="S370" s="236"/>
      <c r="T370" s="237"/>
      <c r="AT370" s="238" t="s">
        <v>124</v>
      </c>
      <c r="AU370" s="238" t="s">
        <v>81</v>
      </c>
      <c r="AV370" s="12" t="s">
        <v>123</v>
      </c>
      <c r="AW370" s="12" t="s">
        <v>35</v>
      </c>
      <c r="AX370" s="12" t="s">
        <v>81</v>
      </c>
      <c r="AY370" s="238" t="s">
        <v>118</v>
      </c>
    </row>
    <row r="371" s="1" customFormat="1" ht="67.5" customHeight="1">
      <c r="B371" s="36"/>
      <c r="C371" s="194" t="s">
        <v>714</v>
      </c>
      <c r="D371" s="194" t="s">
        <v>119</v>
      </c>
      <c r="E371" s="195" t="s">
        <v>715</v>
      </c>
      <c r="F371" s="196" t="s">
        <v>716</v>
      </c>
      <c r="G371" s="197" t="s">
        <v>148</v>
      </c>
      <c r="H371" s="198">
        <v>1.0800000000000001</v>
      </c>
      <c r="I371" s="199"/>
      <c r="J371" s="200">
        <f>ROUND(I371*H371,2)</f>
        <v>0</v>
      </c>
      <c r="K371" s="196" t="s">
        <v>19</v>
      </c>
      <c r="L371" s="41"/>
      <c r="M371" s="201" t="s">
        <v>19</v>
      </c>
      <c r="N371" s="202" t="s">
        <v>44</v>
      </c>
      <c r="O371" s="77"/>
      <c r="P371" s="203">
        <f>O371*H371</f>
        <v>0</v>
      </c>
      <c r="Q371" s="203">
        <v>0.000264725</v>
      </c>
      <c r="R371" s="203">
        <f>Q371*H371</f>
        <v>0.000285903</v>
      </c>
      <c r="S371" s="203">
        <v>0</v>
      </c>
      <c r="T371" s="204">
        <f>S371*H371</f>
        <v>0</v>
      </c>
      <c r="AR371" s="15" t="s">
        <v>165</v>
      </c>
      <c r="AT371" s="15" t="s">
        <v>119</v>
      </c>
      <c r="AU371" s="15" t="s">
        <v>81</v>
      </c>
      <c r="AY371" s="15" t="s">
        <v>118</v>
      </c>
      <c r="BE371" s="205">
        <f>IF(N371="základní",J371,0)</f>
        <v>0</v>
      </c>
      <c r="BF371" s="205">
        <f>IF(N371="snížená",J371,0)</f>
        <v>0</v>
      </c>
      <c r="BG371" s="205">
        <f>IF(N371="zákl. přenesená",J371,0)</f>
        <v>0</v>
      </c>
      <c r="BH371" s="205">
        <f>IF(N371="sníž. přenesená",J371,0)</f>
        <v>0</v>
      </c>
      <c r="BI371" s="205">
        <f>IF(N371="nulová",J371,0)</f>
        <v>0</v>
      </c>
      <c r="BJ371" s="15" t="s">
        <v>81</v>
      </c>
      <c r="BK371" s="205">
        <f>ROUND(I371*H371,2)</f>
        <v>0</v>
      </c>
      <c r="BL371" s="15" t="s">
        <v>165</v>
      </c>
      <c r="BM371" s="15" t="s">
        <v>717</v>
      </c>
    </row>
    <row r="372" s="1" customFormat="1" ht="16.5" customHeight="1">
      <c r="B372" s="36"/>
      <c r="C372" s="194" t="s">
        <v>705</v>
      </c>
      <c r="D372" s="194" t="s">
        <v>119</v>
      </c>
      <c r="E372" s="195" t="s">
        <v>718</v>
      </c>
      <c r="F372" s="196" t="s">
        <v>719</v>
      </c>
      <c r="G372" s="197" t="s">
        <v>135</v>
      </c>
      <c r="H372" s="198">
        <v>1</v>
      </c>
      <c r="I372" s="199"/>
      <c r="J372" s="200">
        <f>ROUND(I372*H372,2)</f>
        <v>0</v>
      </c>
      <c r="K372" s="196" t="s">
        <v>19</v>
      </c>
      <c r="L372" s="41"/>
      <c r="M372" s="201" t="s">
        <v>19</v>
      </c>
      <c r="N372" s="202" t="s">
        <v>44</v>
      </c>
      <c r="O372" s="77"/>
      <c r="P372" s="203">
        <f>O372*H372</f>
        <v>0</v>
      </c>
      <c r="Q372" s="203">
        <v>0</v>
      </c>
      <c r="R372" s="203">
        <f>Q372*H372</f>
        <v>0</v>
      </c>
      <c r="S372" s="203">
        <v>0</v>
      </c>
      <c r="T372" s="204">
        <f>S372*H372</f>
        <v>0</v>
      </c>
      <c r="AR372" s="15" t="s">
        <v>165</v>
      </c>
      <c r="AT372" s="15" t="s">
        <v>119</v>
      </c>
      <c r="AU372" s="15" t="s">
        <v>81</v>
      </c>
      <c r="AY372" s="15" t="s">
        <v>118</v>
      </c>
      <c r="BE372" s="205">
        <f>IF(N372="základní",J372,0)</f>
        <v>0</v>
      </c>
      <c r="BF372" s="205">
        <f>IF(N372="snížená",J372,0)</f>
        <v>0</v>
      </c>
      <c r="BG372" s="205">
        <f>IF(N372="zákl. přenesená",J372,0)</f>
        <v>0</v>
      </c>
      <c r="BH372" s="205">
        <f>IF(N372="sníž. přenesená",J372,0)</f>
        <v>0</v>
      </c>
      <c r="BI372" s="205">
        <f>IF(N372="nulová",J372,0)</f>
        <v>0</v>
      </c>
      <c r="BJ372" s="15" t="s">
        <v>81</v>
      </c>
      <c r="BK372" s="205">
        <f>ROUND(I372*H372,2)</f>
        <v>0</v>
      </c>
      <c r="BL372" s="15" t="s">
        <v>165</v>
      </c>
      <c r="BM372" s="15" t="s">
        <v>720</v>
      </c>
    </row>
    <row r="373" s="1" customFormat="1" ht="56.25" customHeight="1">
      <c r="B373" s="36"/>
      <c r="C373" s="194" t="s">
        <v>721</v>
      </c>
      <c r="D373" s="194" t="s">
        <v>119</v>
      </c>
      <c r="E373" s="195" t="s">
        <v>722</v>
      </c>
      <c r="F373" s="196" t="s">
        <v>723</v>
      </c>
      <c r="G373" s="197" t="s">
        <v>135</v>
      </c>
      <c r="H373" s="198">
        <v>3</v>
      </c>
      <c r="I373" s="199"/>
      <c r="J373" s="200">
        <f>ROUND(I373*H373,2)</f>
        <v>0</v>
      </c>
      <c r="K373" s="196" t="s">
        <v>19</v>
      </c>
      <c r="L373" s="41"/>
      <c r="M373" s="201" t="s">
        <v>19</v>
      </c>
      <c r="N373" s="202" t="s">
        <v>44</v>
      </c>
      <c r="O373" s="77"/>
      <c r="P373" s="203">
        <f>O373*H373</f>
        <v>0</v>
      </c>
      <c r="Q373" s="203">
        <v>0.00085508749999999999</v>
      </c>
      <c r="R373" s="203">
        <f>Q373*H373</f>
        <v>0.0025652625000000002</v>
      </c>
      <c r="S373" s="203">
        <v>0</v>
      </c>
      <c r="T373" s="204">
        <f>S373*H373</f>
        <v>0</v>
      </c>
      <c r="AR373" s="15" t="s">
        <v>165</v>
      </c>
      <c r="AT373" s="15" t="s">
        <v>119</v>
      </c>
      <c r="AU373" s="15" t="s">
        <v>81</v>
      </c>
      <c r="AY373" s="15" t="s">
        <v>118</v>
      </c>
      <c r="BE373" s="205">
        <f>IF(N373="základní",J373,0)</f>
        <v>0</v>
      </c>
      <c r="BF373" s="205">
        <f>IF(N373="snížená",J373,0)</f>
        <v>0</v>
      </c>
      <c r="BG373" s="205">
        <f>IF(N373="zákl. přenesená",J373,0)</f>
        <v>0</v>
      </c>
      <c r="BH373" s="205">
        <f>IF(N373="sníž. přenesená",J373,0)</f>
        <v>0</v>
      </c>
      <c r="BI373" s="205">
        <f>IF(N373="nulová",J373,0)</f>
        <v>0</v>
      </c>
      <c r="BJ373" s="15" t="s">
        <v>81</v>
      </c>
      <c r="BK373" s="205">
        <f>ROUND(I373*H373,2)</f>
        <v>0</v>
      </c>
      <c r="BL373" s="15" t="s">
        <v>165</v>
      </c>
      <c r="BM373" s="15" t="s">
        <v>724</v>
      </c>
    </row>
    <row r="374" s="1" customFormat="1" ht="22.5" customHeight="1">
      <c r="B374" s="36"/>
      <c r="C374" s="194" t="s">
        <v>710</v>
      </c>
      <c r="D374" s="194" t="s">
        <v>119</v>
      </c>
      <c r="E374" s="195" t="s">
        <v>725</v>
      </c>
      <c r="F374" s="196" t="s">
        <v>726</v>
      </c>
      <c r="G374" s="197" t="s">
        <v>135</v>
      </c>
      <c r="H374" s="198">
        <v>1</v>
      </c>
      <c r="I374" s="199"/>
      <c r="J374" s="200">
        <f>ROUND(I374*H374,2)</f>
        <v>0</v>
      </c>
      <c r="K374" s="196" t="s">
        <v>19</v>
      </c>
      <c r="L374" s="41"/>
      <c r="M374" s="201" t="s">
        <v>19</v>
      </c>
      <c r="N374" s="202" t="s">
        <v>44</v>
      </c>
      <c r="O374" s="77"/>
      <c r="P374" s="203">
        <f>O374*H374</f>
        <v>0</v>
      </c>
      <c r="Q374" s="203">
        <v>0</v>
      </c>
      <c r="R374" s="203">
        <f>Q374*H374</f>
        <v>0</v>
      </c>
      <c r="S374" s="203">
        <v>0</v>
      </c>
      <c r="T374" s="204">
        <f>S374*H374</f>
        <v>0</v>
      </c>
      <c r="AR374" s="15" t="s">
        <v>165</v>
      </c>
      <c r="AT374" s="15" t="s">
        <v>119</v>
      </c>
      <c r="AU374" s="15" t="s">
        <v>81</v>
      </c>
      <c r="AY374" s="15" t="s">
        <v>118</v>
      </c>
      <c r="BE374" s="205">
        <f>IF(N374="základní",J374,0)</f>
        <v>0</v>
      </c>
      <c r="BF374" s="205">
        <f>IF(N374="snížená",J374,0)</f>
        <v>0</v>
      </c>
      <c r="BG374" s="205">
        <f>IF(N374="zákl. přenesená",J374,0)</f>
        <v>0</v>
      </c>
      <c r="BH374" s="205">
        <f>IF(N374="sníž. přenesená",J374,0)</f>
        <v>0</v>
      </c>
      <c r="BI374" s="205">
        <f>IF(N374="nulová",J374,0)</f>
        <v>0</v>
      </c>
      <c r="BJ374" s="15" t="s">
        <v>81</v>
      </c>
      <c r="BK374" s="205">
        <f>ROUND(I374*H374,2)</f>
        <v>0</v>
      </c>
      <c r="BL374" s="15" t="s">
        <v>165</v>
      </c>
      <c r="BM374" s="15" t="s">
        <v>727</v>
      </c>
    </row>
    <row r="375" s="1" customFormat="1" ht="22.5" customHeight="1">
      <c r="B375" s="36"/>
      <c r="C375" s="194" t="s">
        <v>728</v>
      </c>
      <c r="D375" s="194" t="s">
        <v>119</v>
      </c>
      <c r="E375" s="195" t="s">
        <v>729</v>
      </c>
      <c r="F375" s="196" t="s">
        <v>730</v>
      </c>
      <c r="G375" s="197" t="s">
        <v>135</v>
      </c>
      <c r="H375" s="198">
        <v>1</v>
      </c>
      <c r="I375" s="199"/>
      <c r="J375" s="200">
        <f>ROUND(I375*H375,2)</f>
        <v>0</v>
      </c>
      <c r="K375" s="196" t="s">
        <v>19</v>
      </c>
      <c r="L375" s="41"/>
      <c r="M375" s="201" t="s">
        <v>19</v>
      </c>
      <c r="N375" s="202" t="s">
        <v>44</v>
      </c>
      <c r="O375" s="77"/>
      <c r="P375" s="203">
        <f>O375*H375</f>
        <v>0</v>
      </c>
      <c r="Q375" s="203">
        <v>0</v>
      </c>
      <c r="R375" s="203">
        <f>Q375*H375</f>
        <v>0</v>
      </c>
      <c r="S375" s="203">
        <v>0</v>
      </c>
      <c r="T375" s="204">
        <f>S375*H375</f>
        <v>0</v>
      </c>
      <c r="AR375" s="15" t="s">
        <v>165</v>
      </c>
      <c r="AT375" s="15" t="s">
        <v>119</v>
      </c>
      <c r="AU375" s="15" t="s">
        <v>81</v>
      </c>
      <c r="AY375" s="15" t="s">
        <v>118</v>
      </c>
      <c r="BE375" s="205">
        <f>IF(N375="základní",J375,0)</f>
        <v>0</v>
      </c>
      <c r="BF375" s="205">
        <f>IF(N375="snížená",J375,0)</f>
        <v>0</v>
      </c>
      <c r="BG375" s="205">
        <f>IF(N375="zákl. přenesená",J375,0)</f>
        <v>0</v>
      </c>
      <c r="BH375" s="205">
        <f>IF(N375="sníž. přenesená",J375,0)</f>
        <v>0</v>
      </c>
      <c r="BI375" s="205">
        <f>IF(N375="nulová",J375,0)</f>
        <v>0</v>
      </c>
      <c r="BJ375" s="15" t="s">
        <v>81</v>
      </c>
      <c r="BK375" s="205">
        <f>ROUND(I375*H375,2)</f>
        <v>0</v>
      </c>
      <c r="BL375" s="15" t="s">
        <v>165</v>
      </c>
      <c r="BM375" s="15" t="s">
        <v>731</v>
      </c>
    </row>
    <row r="376" s="1" customFormat="1" ht="22.5" customHeight="1">
      <c r="B376" s="36"/>
      <c r="C376" s="194" t="s">
        <v>713</v>
      </c>
      <c r="D376" s="194" t="s">
        <v>119</v>
      </c>
      <c r="E376" s="195" t="s">
        <v>732</v>
      </c>
      <c r="F376" s="196" t="s">
        <v>733</v>
      </c>
      <c r="G376" s="197" t="s">
        <v>135</v>
      </c>
      <c r="H376" s="198">
        <v>1</v>
      </c>
      <c r="I376" s="199"/>
      <c r="J376" s="200">
        <f>ROUND(I376*H376,2)</f>
        <v>0</v>
      </c>
      <c r="K376" s="196" t="s">
        <v>19</v>
      </c>
      <c r="L376" s="41"/>
      <c r="M376" s="201" t="s">
        <v>19</v>
      </c>
      <c r="N376" s="202" t="s">
        <v>44</v>
      </c>
      <c r="O376" s="77"/>
      <c r="P376" s="203">
        <f>O376*H376</f>
        <v>0</v>
      </c>
      <c r="Q376" s="203">
        <v>0</v>
      </c>
      <c r="R376" s="203">
        <f>Q376*H376</f>
        <v>0</v>
      </c>
      <c r="S376" s="203">
        <v>0</v>
      </c>
      <c r="T376" s="204">
        <f>S376*H376</f>
        <v>0</v>
      </c>
      <c r="AR376" s="15" t="s">
        <v>165</v>
      </c>
      <c r="AT376" s="15" t="s">
        <v>119</v>
      </c>
      <c r="AU376" s="15" t="s">
        <v>81</v>
      </c>
      <c r="AY376" s="15" t="s">
        <v>118</v>
      </c>
      <c r="BE376" s="205">
        <f>IF(N376="základní",J376,0)</f>
        <v>0</v>
      </c>
      <c r="BF376" s="205">
        <f>IF(N376="snížená",J376,0)</f>
        <v>0</v>
      </c>
      <c r="BG376" s="205">
        <f>IF(N376="zákl. přenesená",J376,0)</f>
        <v>0</v>
      </c>
      <c r="BH376" s="205">
        <f>IF(N376="sníž. přenesená",J376,0)</f>
        <v>0</v>
      </c>
      <c r="BI376" s="205">
        <f>IF(N376="nulová",J376,0)</f>
        <v>0</v>
      </c>
      <c r="BJ376" s="15" t="s">
        <v>81</v>
      </c>
      <c r="BK376" s="205">
        <f>ROUND(I376*H376,2)</f>
        <v>0</v>
      </c>
      <c r="BL376" s="15" t="s">
        <v>165</v>
      </c>
      <c r="BM376" s="15" t="s">
        <v>734</v>
      </c>
    </row>
    <row r="377" s="1" customFormat="1" ht="56.25" customHeight="1">
      <c r="B377" s="36"/>
      <c r="C377" s="194" t="s">
        <v>735</v>
      </c>
      <c r="D377" s="194" t="s">
        <v>119</v>
      </c>
      <c r="E377" s="195" t="s">
        <v>411</v>
      </c>
      <c r="F377" s="196" t="s">
        <v>412</v>
      </c>
      <c r="G377" s="197" t="s">
        <v>135</v>
      </c>
      <c r="H377" s="198">
        <v>6</v>
      </c>
      <c r="I377" s="199"/>
      <c r="J377" s="200">
        <f>ROUND(I377*H377,2)</f>
        <v>0</v>
      </c>
      <c r="K377" s="196" t="s">
        <v>19</v>
      </c>
      <c r="L377" s="41"/>
      <c r="M377" s="201" t="s">
        <v>19</v>
      </c>
      <c r="N377" s="202" t="s">
        <v>44</v>
      </c>
      <c r="O377" s="77"/>
      <c r="P377" s="203">
        <f>O377*H377</f>
        <v>0</v>
      </c>
      <c r="Q377" s="203">
        <v>0.00091790000000000003</v>
      </c>
      <c r="R377" s="203">
        <f>Q377*H377</f>
        <v>0.0055074</v>
      </c>
      <c r="S377" s="203">
        <v>0</v>
      </c>
      <c r="T377" s="204">
        <f>S377*H377</f>
        <v>0</v>
      </c>
      <c r="AR377" s="15" t="s">
        <v>165</v>
      </c>
      <c r="AT377" s="15" t="s">
        <v>119</v>
      </c>
      <c r="AU377" s="15" t="s">
        <v>81</v>
      </c>
      <c r="AY377" s="15" t="s">
        <v>118</v>
      </c>
      <c r="BE377" s="205">
        <f>IF(N377="základní",J377,0)</f>
        <v>0</v>
      </c>
      <c r="BF377" s="205">
        <f>IF(N377="snížená",J377,0)</f>
        <v>0</v>
      </c>
      <c r="BG377" s="205">
        <f>IF(N377="zákl. přenesená",J377,0)</f>
        <v>0</v>
      </c>
      <c r="BH377" s="205">
        <f>IF(N377="sníž. přenesená",J377,0)</f>
        <v>0</v>
      </c>
      <c r="BI377" s="205">
        <f>IF(N377="nulová",J377,0)</f>
        <v>0</v>
      </c>
      <c r="BJ377" s="15" t="s">
        <v>81</v>
      </c>
      <c r="BK377" s="205">
        <f>ROUND(I377*H377,2)</f>
        <v>0</v>
      </c>
      <c r="BL377" s="15" t="s">
        <v>165</v>
      </c>
      <c r="BM377" s="15" t="s">
        <v>736</v>
      </c>
    </row>
    <row r="378" s="1" customFormat="1" ht="22.5" customHeight="1">
      <c r="B378" s="36"/>
      <c r="C378" s="239" t="s">
        <v>717</v>
      </c>
      <c r="D378" s="239" t="s">
        <v>153</v>
      </c>
      <c r="E378" s="240" t="s">
        <v>737</v>
      </c>
      <c r="F378" s="241" t="s">
        <v>738</v>
      </c>
      <c r="G378" s="242" t="s">
        <v>135</v>
      </c>
      <c r="H378" s="243">
        <v>2</v>
      </c>
      <c r="I378" s="244"/>
      <c r="J378" s="245">
        <f>ROUND(I378*H378,2)</f>
        <v>0</v>
      </c>
      <c r="K378" s="241" t="s">
        <v>19</v>
      </c>
      <c r="L378" s="246"/>
      <c r="M378" s="247" t="s">
        <v>19</v>
      </c>
      <c r="N378" s="248" t="s">
        <v>44</v>
      </c>
      <c r="O378" s="77"/>
      <c r="P378" s="203">
        <f>O378*H378</f>
        <v>0</v>
      </c>
      <c r="Q378" s="203">
        <v>0</v>
      </c>
      <c r="R378" s="203">
        <f>Q378*H378</f>
        <v>0</v>
      </c>
      <c r="S378" s="203">
        <v>0</v>
      </c>
      <c r="T378" s="204">
        <f>S378*H378</f>
        <v>0</v>
      </c>
      <c r="AR378" s="15" t="s">
        <v>200</v>
      </c>
      <c r="AT378" s="15" t="s">
        <v>153</v>
      </c>
      <c r="AU378" s="15" t="s">
        <v>81</v>
      </c>
      <c r="AY378" s="15" t="s">
        <v>118</v>
      </c>
      <c r="BE378" s="205">
        <f>IF(N378="základní",J378,0)</f>
        <v>0</v>
      </c>
      <c r="BF378" s="205">
        <f>IF(N378="snížená",J378,0)</f>
        <v>0</v>
      </c>
      <c r="BG378" s="205">
        <f>IF(N378="zákl. přenesená",J378,0)</f>
        <v>0</v>
      </c>
      <c r="BH378" s="205">
        <f>IF(N378="sníž. přenesená",J378,0)</f>
        <v>0</v>
      </c>
      <c r="BI378" s="205">
        <f>IF(N378="nulová",J378,0)</f>
        <v>0</v>
      </c>
      <c r="BJ378" s="15" t="s">
        <v>81</v>
      </c>
      <c r="BK378" s="205">
        <f>ROUND(I378*H378,2)</f>
        <v>0</v>
      </c>
      <c r="BL378" s="15" t="s">
        <v>165</v>
      </c>
      <c r="BM378" s="15" t="s">
        <v>739</v>
      </c>
    </row>
    <row r="379" s="1" customFormat="1" ht="16.5" customHeight="1">
      <c r="B379" s="36"/>
      <c r="C379" s="194" t="s">
        <v>740</v>
      </c>
      <c r="D379" s="194" t="s">
        <v>119</v>
      </c>
      <c r="E379" s="195" t="s">
        <v>741</v>
      </c>
      <c r="F379" s="196" t="s">
        <v>742</v>
      </c>
      <c r="G379" s="197" t="s">
        <v>135</v>
      </c>
      <c r="H379" s="198">
        <v>4</v>
      </c>
      <c r="I379" s="199"/>
      <c r="J379" s="200">
        <f>ROUND(I379*H379,2)</f>
        <v>0</v>
      </c>
      <c r="K379" s="196" t="s">
        <v>19</v>
      </c>
      <c r="L379" s="41"/>
      <c r="M379" s="201" t="s">
        <v>19</v>
      </c>
      <c r="N379" s="202" t="s">
        <v>44</v>
      </c>
      <c r="O379" s="77"/>
      <c r="P379" s="203">
        <f>O379*H379</f>
        <v>0</v>
      </c>
      <c r="Q379" s="203">
        <v>0</v>
      </c>
      <c r="R379" s="203">
        <f>Q379*H379</f>
        <v>0</v>
      </c>
      <c r="S379" s="203">
        <v>0</v>
      </c>
      <c r="T379" s="204">
        <f>S379*H379</f>
        <v>0</v>
      </c>
      <c r="AR379" s="15" t="s">
        <v>165</v>
      </c>
      <c r="AT379" s="15" t="s">
        <v>119</v>
      </c>
      <c r="AU379" s="15" t="s">
        <v>81</v>
      </c>
      <c r="AY379" s="15" t="s">
        <v>118</v>
      </c>
      <c r="BE379" s="205">
        <f>IF(N379="základní",J379,0)</f>
        <v>0</v>
      </c>
      <c r="BF379" s="205">
        <f>IF(N379="snížená",J379,0)</f>
        <v>0</v>
      </c>
      <c r="BG379" s="205">
        <f>IF(N379="zákl. přenesená",J379,0)</f>
        <v>0</v>
      </c>
      <c r="BH379" s="205">
        <f>IF(N379="sníž. přenesená",J379,0)</f>
        <v>0</v>
      </c>
      <c r="BI379" s="205">
        <f>IF(N379="nulová",J379,0)</f>
        <v>0</v>
      </c>
      <c r="BJ379" s="15" t="s">
        <v>81</v>
      </c>
      <c r="BK379" s="205">
        <f>ROUND(I379*H379,2)</f>
        <v>0</v>
      </c>
      <c r="BL379" s="15" t="s">
        <v>165</v>
      </c>
      <c r="BM379" s="15" t="s">
        <v>743</v>
      </c>
    </row>
    <row r="380" s="10" customFormat="1">
      <c r="B380" s="206"/>
      <c r="C380" s="207"/>
      <c r="D380" s="208" t="s">
        <v>124</v>
      </c>
      <c r="E380" s="209" t="s">
        <v>19</v>
      </c>
      <c r="F380" s="210" t="s">
        <v>744</v>
      </c>
      <c r="G380" s="207"/>
      <c r="H380" s="209" t="s">
        <v>19</v>
      </c>
      <c r="I380" s="211"/>
      <c r="J380" s="207"/>
      <c r="K380" s="207"/>
      <c r="L380" s="212"/>
      <c r="M380" s="213"/>
      <c r="N380" s="214"/>
      <c r="O380" s="214"/>
      <c r="P380" s="214"/>
      <c r="Q380" s="214"/>
      <c r="R380" s="214"/>
      <c r="S380" s="214"/>
      <c r="T380" s="215"/>
      <c r="AT380" s="216" t="s">
        <v>124</v>
      </c>
      <c r="AU380" s="216" t="s">
        <v>81</v>
      </c>
      <c r="AV380" s="10" t="s">
        <v>81</v>
      </c>
      <c r="AW380" s="10" t="s">
        <v>35</v>
      </c>
      <c r="AX380" s="10" t="s">
        <v>73</v>
      </c>
      <c r="AY380" s="216" t="s">
        <v>118</v>
      </c>
    </row>
    <row r="381" s="10" customFormat="1">
      <c r="B381" s="206"/>
      <c r="C381" s="207"/>
      <c r="D381" s="208" t="s">
        <v>124</v>
      </c>
      <c r="E381" s="209" t="s">
        <v>19</v>
      </c>
      <c r="F381" s="210" t="s">
        <v>418</v>
      </c>
      <c r="G381" s="207"/>
      <c r="H381" s="209" t="s">
        <v>19</v>
      </c>
      <c r="I381" s="211"/>
      <c r="J381" s="207"/>
      <c r="K381" s="207"/>
      <c r="L381" s="212"/>
      <c r="M381" s="213"/>
      <c r="N381" s="214"/>
      <c r="O381" s="214"/>
      <c r="P381" s="214"/>
      <c r="Q381" s="214"/>
      <c r="R381" s="214"/>
      <c r="S381" s="214"/>
      <c r="T381" s="215"/>
      <c r="AT381" s="216" t="s">
        <v>124</v>
      </c>
      <c r="AU381" s="216" t="s">
        <v>81</v>
      </c>
      <c r="AV381" s="10" t="s">
        <v>81</v>
      </c>
      <c r="AW381" s="10" t="s">
        <v>35</v>
      </c>
      <c r="AX381" s="10" t="s">
        <v>73</v>
      </c>
      <c r="AY381" s="216" t="s">
        <v>118</v>
      </c>
    </row>
    <row r="382" s="10" customFormat="1">
      <c r="B382" s="206"/>
      <c r="C382" s="207"/>
      <c r="D382" s="208" t="s">
        <v>124</v>
      </c>
      <c r="E382" s="209" t="s">
        <v>19</v>
      </c>
      <c r="F382" s="210" t="s">
        <v>419</v>
      </c>
      <c r="G382" s="207"/>
      <c r="H382" s="209" t="s">
        <v>19</v>
      </c>
      <c r="I382" s="211"/>
      <c r="J382" s="207"/>
      <c r="K382" s="207"/>
      <c r="L382" s="212"/>
      <c r="M382" s="213"/>
      <c r="N382" s="214"/>
      <c r="O382" s="214"/>
      <c r="P382" s="214"/>
      <c r="Q382" s="214"/>
      <c r="R382" s="214"/>
      <c r="S382" s="214"/>
      <c r="T382" s="215"/>
      <c r="AT382" s="216" t="s">
        <v>124</v>
      </c>
      <c r="AU382" s="216" t="s">
        <v>81</v>
      </c>
      <c r="AV382" s="10" t="s">
        <v>81</v>
      </c>
      <c r="AW382" s="10" t="s">
        <v>35</v>
      </c>
      <c r="AX382" s="10" t="s">
        <v>73</v>
      </c>
      <c r="AY382" s="216" t="s">
        <v>118</v>
      </c>
    </row>
    <row r="383" s="11" customFormat="1">
      <c r="B383" s="217"/>
      <c r="C383" s="218"/>
      <c r="D383" s="208" t="s">
        <v>124</v>
      </c>
      <c r="E383" s="219" t="s">
        <v>19</v>
      </c>
      <c r="F383" s="220" t="s">
        <v>745</v>
      </c>
      <c r="G383" s="218"/>
      <c r="H383" s="221">
        <v>0</v>
      </c>
      <c r="I383" s="222"/>
      <c r="J383" s="218"/>
      <c r="K383" s="218"/>
      <c r="L383" s="223"/>
      <c r="M383" s="224"/>
      <c r="N383" s="225"/>
      <c r="O383" s="225"/>
      <c r="P383" s="225"/>
      <c r="Q383" s="225"/>
      <c r="R383" s="225"/>
      <c r="S383" s="225"/>
      <c r="T383" s="226"/>
      <c r="AT383" s="227" t="s">
        <v>124</v>
      </c>
      <c r="AU383" s="227" t="s">
        <v>81</v>
      </c>
      <c r="AV383" s="11" t="s">
        <v>83</v>
      </c>
      <c r="AW383" s="11" t="s">
        <v>35</v>
      </c>
      <c r="AX383" s="11" t="s">
        <v>73</v>
      </c>
      <c r="AY383" s="227" t="s">
        <v>118</v>
      </c>
    </row>
    <row r="384" s="11" customFormat="1">
      <c r="B384" s="217"/>
      <c r="C384" s="218"/>
      <c r="D384" s="208" t="s">
        <v>124</v>
      </c>
      <c r="E384" s="219" t="s">
        <v>19</v>
      </c>
      <c r="F384" s="220" t="s">
        <v>123</v>
      </c>
      <c r="G384" s="218"/>
      <c r="H384" s="221">
        <v>4</v>
      </c>
      <c r="I384" s="222"/>
      <c r="J384" s="218"/>
      <c r="K384" s="218"/>
      <c r="L384" s="223"/>
      <c r="M384" s="224"/>
      <c r="N384" s="225"/>
      <c r="O384" s="225"/>
      <c r="P384" s="225"/>
      <c r="Q384" s="225"/>
      <c r="R384" s="225"/>
      <c r="S384" s="225"/>
      <c r="T384" s="226"/>
      <c r="AT384" s="227" t="s">
        <v>124</v>
      </c>
      <c r="AU384" s="227" t="s">
        <v>81</v>
      </c>
      <c r="AV384" s="11" t="s">
        <v>83</v>
      </c>
      <c r="AW384" s="11" t="s">
        <v>35</v>
      </c>
      <c r="AX384" s="11" t="s">
        <v>73</v>
      </c>
      <c r="AY384" s="227" t="s">
        <v>118</v>
      </c>
    </row>
    <row r="385" s="12" customFormat="1">
      <c r="B385" s="228"/>
      <c r="C385" s="229"/>
      <c r="D385" s="208" t="s">
        <v>124</v>
      </c>
      <c r="E385" s="230" t="s">
        <v>19</v>
      </c>
      <c r="F385" s="231" t="s">
        <v>132</v>
      </c>
      <c r="G385" s="229"/>
      <c r="H385" s="232">
        <v>4</v>
      </c>
      <c r="I385" s="233"/>
      <c r="J385" s="229"/>
      <c r="K385" s="229"/>
      <c r="L385" s="234"/>
      <c r="M385" s="235"/>
      <c r="N385" s="236"/>
      <c r="O385" s="236"/>
      <c r="P385" s="236"/>
      <c r="Q385" s="236"/>
      <c r="R385" s="236"/>
      <c r="S385" s="236"/>
      <c r="T385" s="237"/>
      <c r="AT385" s="238" t="s">
        <v>124</v>
      </c>
      <c r="AU385" s="238" t="s">
        <v>81</v>
      </c>
      <c r="AV385" s="12" t="s">
        <v>123</v>
      </c>
      <c r="AW385" s="12" t="s">
        <v>35</v>
      </c>
      <c r="AX385" s="12" t="s">
        <v>81</v>
      </c>
      <c r="AY385" s="238" t="s">
        <v>118</v>
      </c>
    </row>
    <row r="386" s="1" customFormat="1" ht="45" customHeight="1">
      <c r="B386" s="36"/>
      <c r="C386" s="194" t="s">
        <v>720</v>
      </c>
      <c r="D386" s="194" t="s">
        <v>119</v>
      </c>
      <c r="E386" s="195" t="s">
        <v>431</v>
      </c>
      <c r="F386" s="196" t="s">
        <v>432</v>
      </c>
      <c r="G386" s="197" t="s">
        <v>135</v>
      </c>
      <c r="H386" s="198">
        <v>6</v>
      </c>
      <c r="I386" s="199"/>
      <c r="J386" s="200">
        <f>ROUND(I386*H386,2)</f>
        <v>0</v>
      </c>
      <c r="K386" s="196" t="s">
        <v>19</v>
      </c>
      <c r="L386" s="41"/>
      <c r="M386" s="201" t="s">
        <v>19</v>
      </c>
      <c r="N386" s="202" t="s">
        <v>44</v>
      </c>
      <c r="O386" s="77"/>
      <c r="P386" s="203">
        <f>O386*H386</f>
        <v>0</v>
      </c>
      <c r="Q386" s="203">
        <v>0</v>
      </c>
      <c r="R386" s="203">
        <f>Q386*H386</f>
        <v>0</v>
      </c>
      <c r="S386" s="203">
        <v>0</v>
      </c>
      <c r="T386" s="204">
        <f>S386*H386</f>
        <v>0</v>
      </c>
      <c r="AR386" s="15" t="s">
        <v>165</v>
      </c>
      <c r="AT386" s="15" t="s">
        <v>119</v>
      </c>
      <c r="AU386" s="15" t="s">
        <v>81</v>
      </c>
      <c r="AY386" s="15" t="s">
        <v>118</v>
      </c>
      <c r="BE386" s="205">
        <f>IF(N386="základní",J386,0)</f>
        <v>0</v>
      </c>
      <c r="BF386" s="205">
        <f>IF(N386="snížená",J386,0)</f>
        <v>0</v>
      </c>
      <c r="BG386" s="205">
        <f>IF(N386="zákl. přenesená",J386,0)</f>
        <v>0</v>
      </c>
      <c r="BH386" s="205">
        <f>IF(N386="sníž. přenesená",J386,0)</f>
        <v>0</v>
      </c>
      <c r="BI386" s="205">
        <f>IF(N386="nulová",J386,0)</f>
        <v>0</v>
      </c>
      <c r="BJ386" s="15" t="s">
        <v>81</v>
      </c>
      <c r="BK386" s="205">
        <f>ROUND(I386*H386,2)</f>
        <v>0</v>
      </c>
      <c r="BL386" s="15" t="s">
        <v>165</v>
      </c>
      <c r="BM386" s="15" t="s">
        <v>746</v>
      </c>
    </row>
    <row r="387" s="11" customFormat="1">
      <c r="B387" s="217"/>
      <c r="C387" s="218"/>
      <c r="D387" s="208" t="s">
        <v>124</v>
      </c>
      <c r="E387" s="219" t="s">
        <v>19</v>
      </c>
      <c r="F387" s="220" t="s">
        <v>83</v>
      </c>
      <c r="G387" s="218"/>
      <c r="H387" s="221">
        <v>2</v>
      </c>
      <c r="I387" s="222"/>
      <c r="J387" s="218"/>
      <c r="K387" s="218"/>
      <c r="L387" s="223"/>
      <c r="M387" s="224"/>
      <c r="N387" s="225"/>
      <c r="O387" s="225"/>
      <c r="P387" s="225"/>
      <c r="Q387" s="225"/>
      <c r="R387" s="225"/>
      <c r="S387" s="225"/>
      <c r="T387" s="226"/>
      <c r="AT387" s="227" t="s">
        <v>124</v>
      </c>
      <c r="AU387" s="227" t="s">
        <v>81</v>
      </c>
      <c r="AV387" s="11" t="s">
        <v>83</v>
      </c>
      <c r="AW387" s="11" t="s">
        <v>35</v>
      </c>
      <c r="AX387" s="11" t="s">
        <v>73</v>
      </c>
      <c r="AY387" s="227" t="s">
        <v>118</v>
      </c>
    </row>
    <row r="388" s="11" customFormat="1">
      <c r="B388" s="217"/>
      <c r="C388" s="218"/>
      <c r="D388" s="208" t="s">
        <v>124</v>
      </c>
      <c r="E388" s="219" t="s">
        <v>19</v>
      </c>
      <c r="F388" s="220" t="s">
        <v>123</v>
      </c>
      <c r="G388" s="218"/>
      <c r="H388" s="221">
        <v>4</v>
      </c>
      <c r="I388" s="222"/>
      <c r="J388" s="218"/>
      <c r="K388" s="218"/>
      <c r="L388" s="223"/>
      <c r="M388" s="224"/>
      <c r="N388" s="225"/>
      <c r="O388" s="225"/>
      <c r="P388" s="225"/>
      <c r="Q388" s="225"/>
      <c r="R388" s="225"/>
      <c r="S388" s="225"/>
      <c r="T388" s="226"/>
      <c r="AT388" s="227" t="s">
        <v>124</v>
      </c>
      <c r="AU388" s="227" t="s">
        <v>81</v>
      </c>
      <c r="AV388" s="11" t="s">
        <v>83</v>
      </c>
      <c r="AW388" s="11" t="s">
        <v>35</v>
      </c>
      <c r="AX388" s="11" t="s">
        <v>73</v>
      </c>
      <c r="AY388" s="227" t="s">
        <v>118</v>
      </c>
    </row>
    <row r="389" s="12" customFormat="1">
      <c r="B389" s="228"/>
      <c r="C389" s="229"/>
      <c r="D389" s="208" t="s">
        <v>124</v>
      </c>
      <c r="E389" s="230" t="s">
        <v>19</v>
      </c>
      <c r="F389" s="231" t="s">
        <v>132</v>
      </c>
      <c r="G389" s="229"/>
      <c r="H389" s="232">
        <v>6</v>
      </c>
      <c r="I389" s="233"/>
      <c r="J389" s="229"/>
      <c r="K389" s="229"/>
      <c r="L389" s="234"/>
      <c r="M389" s="235"/>
      <c r="N389" s="236"/>
      <c r="O389" s="236"/>
      <c r="P389" s="236"/>
      <c r="Q389" s="236"/>
      <c r="R389" s="236"/>
      <c r="S389" s="236"/>
      <c r="T389" s="237"/>
      <c r="AT389" s="238" t="s">
        <v>124</v>
      </c>
      <c r="AU389" s="238" t="s">
        <v>81</v>
      </c>
      <c r="AV389" s="12" t="s">
        <v>123</v>
      </c>
      <c r="AW389" s="12" t="s">
        <v>35</v>
      </c>
      <c r="AX389" s="12" t="s">
        <v>81</v>
      </c>
      <c r="AY389" s="238" t="s">
        <v>118</v>
      </c>
    </row>
    <row r="390" s="1" customFormat="1" ht="16.5" customHeight="1">
      <c r="B390" s="36"/>
      <c r="C390" s="239" t="s">
        <v>747</v>
      </c>
      <c r="D390" s="239" t="s">
        <v>153</v>
      </c>
      <c r="E390" s="240" t="s">
        <v>434</v>
      </c>
      <c r="F390" s="241" t="s">
        <v>435</v>
      </c>
      <c r="G390" s="242" t="s">
        <v>144</v>
      </c>
      <c r="H390" s="243">
        <v>5.2000000000000002</v>
      </c>
      <c r="I390" s="244"/>
      <c r="J390" s="245">
        <f>ROUND(I390*H390,2)</f>
        <v>0</v>
      </c>
      <c r="K390" s="241" t="s">
        <v>19</v>
      </c>
      <c r="L390" s="246"/>
      <c r="M390" s="247" t="s">
        <v>19</v>
      </c>
      <c r="N390" s="248" t="s">
        <v>44</v>
      </c>
      <c r="O390" s="77"/>
      <c r="P390" s="203">
        <f>O390*H390</f>
        <v>0</v>
      </c>
      <c r="Q390" s="203">
        <v>0.0020999999999999999</v>
      </c>
      <c r="R390" s="203">
        <f>Q390*H390</f>
        <v>0.010919999999999999</v>
      </c>
      <c r="S390" s="203">
        <v>0</v>
      </c>
      <c r="T390" s="204">
        <f>S390*H390</f>
        <v>0</v>
      </c>
      <c r="AR390" s="15" t="s">
        <v>200</v>
      </c>
      <c r="AT390" s="15" t="s">
        <v>153</v>
      </c>
      <c r="AU390" s="15" t="s">
        <v>81</v>
      </c>
      <c r="AY390" s="15" t="s">
        <v>118</v>
      </c>
      <c r="BE390" s="205">
        <f>IF(N390="základní",J390,0)</f>
        <v>0</v>
      </c>
      <c r="BF390" s="205">
        <f>IF(N390="snížená",J390,0)</f>
        <v>0</v>
      </c>
      <c r="BG390" s="205">
        <f>IF(N390="zákl. přenesená",J390,0)</f>
        <v>0</v>
      </c>
      <c r="BH390" s="205">
        <f>IF(N390="sníž. přenesená",J390,0)</f>
        <v>0</v>
      </c>
      <c r="BI390" s="205">
        <f>IF(N390="nulová",J390,0)</f>
        <v>0</v>
      </c>
      <c r="BJ390" s="15" t="s">
        <v>81</v>
      </c>
      <c r="BK390" s="205">
        <f>ROUND(I390*H390,2)</f>
        <v>0</v>
      </c>
      <c r="BL390" s="15" t="s">
        <v>165</v>
      </c>
      <c r="BM390" s="15" t="s">
        <v>748</v>
      </c>
    </row>
    <row r="391" s="11" customFormat="1">
      <c r="B391" s="217"/>
      <c r="C391" s="218"/>
      <c r="D391" s="208" t="s">
        <v>124</v>
      </c>
      <c r="E391" s="219" t="s">
        <v>19</v>
      </c>
      <c r="F391" s="220" t="s">
        <v>749</v>
      </c>
      <c r="G391" s="218"/>
      <c r="H391" s="221">
        <v>1.2</v>
      </c>
      <c r="I391" s="222"/>
      <c r="J391" s="218"/>
      <c r="K391" s="218"/>
      <c r="L391" s="223"/>
      <c r="M391" s="224"/>
      <c r="N391" s="225"/>
      <c r="O391" s="225"/>
      <c r="P391" s="225"/>
      <c r="Q391" s="225"/>
      <c r="R391" s="225"/>
      <c r="S391" s="225"/>
      <c r="T391" s="226"/>
      <c r="AT391" s="227" t="s">
        <v>124</v>
      </c>
      <c r="AU391" s="227" t="s">
        <v>81</v>
      </c>
      <c r="AV391" s="11" t="s">
        <v>83</v>
      </c>
      <c r="AW391" s="11" t="s">
        <v>35</v>
      </c>
      <c r="AX391" s="11" t="s">
        <v>73</v>
      </c>
      <c r="AY391" s="227" t="s">
        <v>118</v>
      </c>
    </row>
    <row r="392" s="11" customFormat="1">
      <c r="B392" s="217"/>
      <c r="C392" s="218"/>
      <c r="D392" s="208" t="s">
        <v>124</v>
      </c>
      <c r="E392" s="219" t="s">
        <v>19</v>
      </c>
      <c r="F392" s="220" t="s">
        <v>750</v>
      </c>
      <c r="G392" s="218"/>
      <c r="H392" s="221">
        <v>4</v>
      </c>
      <c r="I392" s="222"/>
      <c r="J392" s="218"/>
      <c r="K392" s="218"/>
      <c r="L392" s="223"/>
      <c r="M392" s="224"/>
      <c r="N392" s="225"/>
      <c r="O392" s="225"/>
      <c r="P392" s="225"/>
      <c r="Q392" s="225"/>
      <c r="R392" s="225"/>
      <c r="S392" s="225"/>
      <c r="T392" s="226"/>
      <c r="AT392" s="227" t="s">
        <v>124</v>
      </c>
      <c r="AU392" s="227" t="s">
        <v>81</v>
      </c>
      <c r="AV392" s="11" t="s">
        <v>83</v>
      </c>
      <c r="AW392" s="11" t="s">
        <v>35</v>
      </c>
      <c r="AX392" s="11" t="s">
        <v>73</v>
      </c>
      <c r="AY392" s="227" t="s">
        <v>118</v>
      </c>
    </row>
    <row r="393" s="12" customFormat="1">
      <c r="B393" s="228"/>
      <c r="C393" s="229"/>
      <c r="D393" s="208" t="s">
        <v>124</v>
      </c>
      <c r="E393" s="230" t="s">
        <v>19</v>
      </c>
      <c r="F393" s="231" t="s">
        <v>132</v>
      </c>
      <c r="G393" s="229"/>
      <c r="H393" s="232">
        <v>5.2000000000000002</v>
      </c>
      <c r="I393" s="233"/>
      <c r="J393" s="229"/>
      <c r="K393" s="229"/>
      <c r="L393" s="234"/>
      <c r="M393" s="235"/>
      <c r="N393" s="236"/>
      <c r="O393" s="236"/>
      <c r="P393" s="236"/>
      <c r="Q393" s="236"/>
      <c r="R393" s="236"/>
      <c r="S393" s="236"/>
      <c r="T393" s="237"/>
      <c r="AT393" s="238" t="s">
        <v>124</v>
      </c>
      <c r="AU393" s="238" t="s">
        <v>81</v>
      </c>
      <c r="AV393" s="12" t="s">
        <v>123</v>
      </c>
      <c r="AW393" s="12" t="s">
        <v>35</v>
      </c>
      <c r="AX393" s="12" t="s">
        <v>81</v>
      </c>
      <c r="AY393" s="238" t="s">
        <v>118</v>
      </c>
    </row>
    <row r="394" s="1" customFormat="1" ht="45" customHeight="1">
      <c r="B394" s="36"/>
      <c r="C394" s="194" t="s">
        <v>724</v>
      </c>
      <c r="D394" s="194" t="s">
        <v>119</v>
      </c>
      <c r="E394" s="195" t="s">
        <v>439</v>
      </c>
      <c r="F394" s="196" t="s">
        <v>440</v>
      </c>
      <c r="G394" s="197" t="s">
        <v>135</v>
      </c>
      <c r="H394" s="198">
        <v>68</v>
      </c>
      <c r="I394" s="199"/>
      <c r="J394" s="200">
        <f>ROUND(I394*H394,2)</f>
        <v>0</v>
      </c>
      <c r="K394" s="196" t="s">
        <v>19</v>
      </c>
      <c r="L394" s="41"/>
      <c r="M394" s="201" t="s">
        <v>19</v>
      </c>
      <c r="N394" s="202" t="s">
        <v>44</v>
      </c>
      <c r="O394" s="77"/>
      <c r="P394" s="203">
        <f>O394*H394</f>
        <v>0</v>
      </c>
      <c r="Q394" s="203">
        <v>0</v>
      </c>
      <c r="R394" s="203">
        <f>Q394*H394</f>
        <v>0</v>
      </c>
      <c r="S394" s="203">
        <v>0</v>
      </c>
      <c r="T394" s="204">
        <f>S394*H394</f>
        <v>0</v>
      </c>
      <c r="AR394" s="15" t="s">
        <v>165</v>
      </c>
      <c r="AT394" s="15" t="s">
        <v>119</v>
      </c>
      <c r="AU394" s="15" t="s">
        <v>81</v>
      </c>
      <c r="AY394" s="15" t="s">
        <v>118</v>
      </c>
      <c r="BE394" s="205">
        <f>IF(N394="základní",J394,0)</f>
        <v>0</v>
      </c>
      <c r="BF394" s="205">
        <f>IF(N394="snížená",J394,0)</f>
        <v>0</v>
      </c>
      <c r="BG394" s="205">
        <f>IF(N394="zákl. přenesená",J394,0)</f>
        <v>0</v>
      </c>
      <c r="BH394" s="205">
        <f>IF(N394="sníž. přenesená",J394,0)</f>
        <v>0</v>
      </c>
      <c r="BI394" s="205">
        <f>IF(N394="nulová",J394,0)</f>
        <v>0</v>
      </c>
      <c r="BJ394" s="15" t="s">
        <v>81</v>
      </c>
      <c r="BK394" s="205">
        <f>ROUND(I394*H394,2)</f>
        <v>0</v>
      </c>
      <c r="BL394" s="15" t="s">
        <v>165</v>
      </c>
      <c r="BM394" s="15" t="s">
        <v>751</v>
      </c>
    </row>
    <row r="395" s="11" customFormat="1">
      <c r="B395" s="217"/>
      <c r="C395" s="218"/>
      <c r="D395" s="208" t="s">
        <v>124</v>
      </c>
      <c r="E395" s="219" t="s">
        <v>19</v>
      </c>
      <c r="F395" s="220" t="s">
        <v>752</v>
      </c>
      <c r="G395" s="218"/>
      <c r="H395" s="221">
        <v>67</v>
      </c>
      <c r="I395" s="222"/>
      <c r="J395" s="218"/>
      <c r="K395" s="218"/>
      <c r="L395" s="223"/>
      <c r="M395" s="224"/>
      <c r="N395" s="225"/>
      <c r="O395" s="225"/>
      <c r="P395" s="225"/>
      <c r="Q395" s="225"/>
      <c r="R395" s="225"/>
      <c r="S395" s="225"/>
      <c r="T395" s="226"/>
      <c r="AT395" s="227" t="s">
        <v>124</v>
      </c>
      <c r="AU395" s="227" t="s">
        <v>81</v>
      </c>
      <c r="AV395" s="11" t="s">
        <v>83</v>
      </c>
      <c r="AW395" s="11" t="s">
        <v>35</v>
      </c>
      <c r="AX395" s="11" t="s">
        <v>73</v>
      </c>
      <c r="AY395" s="227" t="s">
        <v>118</v>
      </c>
    </row>
    <row r="396" s="11" customFormat="1">
      <c r="B396" s="217"/>
      <c r="C396" s="218"/>
      <c r="D396" s="208" t="s">
        <v>124</v>
      </c>
      <c r="E396" s="219" t="s">
        <v>19</v>
      </c>
      <c r="F396" s="220" t="s">
        <v>81</v>
      </c>
      <c r="G396" s="218"/>
      <c r="H396" s="221">
        <v>1</v>
      </c>
      <c r="I396" s="222"/>
      <c r="J396" s="218"/>
      <c r="K396" s="218"/>
      <c r="L396" s="223"/>
      <c r="M396" s="224"/>
      <c r="N396" s="225"/>
      <c r="O396" s="225"/>
      <c r="P396" s="225"/>
      <c r="Q396" s="225"/>
      <c r="R396" s="225"/>
      <c r="S396" s="225"/>
      <c r="T396" s="226"/>
      <c r="AT396" s="227" t="s">
        <v>124</v>
      </c>
      <c r="AU396" s="227" t="s">
        <v>81</v>
      </c>
      <c r="AV396" s="11" t="s">
        <v>83</v>
      </c>
      <c r="AW396" s="11" t="s">
        <v>35</v>
      </c>
      <c r="AX396" s="11" t="s">
        <v>73</v>
      </c>
      <c r="AY396" s="227" t="s">
        <v>118</v>
      </c>
    </row>
    <row r="397" s="12" customFormat="1">
      <c r="B397" s="228"/>
      <c r="C397" s="229"/>
      <c r="D397" s="208" t="s">
        <v>124</v>
      </c>
      <c r="E397" s="230" t="s">
        <v>19</v>
      </c>
      <c r="F397" s="231" t="s">
        <v>132</v>
      </c>
      <c r="G397" s="229"/>
      <c r="H397" s="232">
        <v>68</v>
      </c>
      <c r="I397" s="233"/>
      <c r="J397" s="229"/>
      <c r="K397" s="229"/>
      <c r="L397" s="234"/>
      <c r="M397" s="235"/>
      <c r="N397" s="236"/>
      <c r="O397" s="236"/>
      <c r="P397" s="236"/>
      <c r="Q397" s="236"/>
      <c r="R397" s="236"/>
      <c r="S397" s="236"/>
      <c r="T397" s="237"/>
      <c r="AT397" s="238" t="s">
        <v>124</v>
      </c>
      <c r="AU397" s="238" t="s">
        <v>81</v>
      </c>
      <c r="AV397" s="12" t="s">
        <v>123</v>
      </c>
      <c r="AW397" s="12" t="s">
        <v>35</v>
      </c>
      <c r="AX397" s="12" t="s">
        <v>81</v>
      </c>
      <c r="AY397" s="238" t="s">
        <v>118</v>
      </c>
    </row>
    <row r="398" s="1" customFormat="1" ht="16.5" customHeight="1">
      <c r="B398" s="36"/>
      <c r="C398" s="239" t="s">
        <v>753</v>
      </c>
      <c r="D398" s="239" t="s">
        <v>153</v>
      </c>
      <c r="E398" s="240" t="s">
        <v>434</v>
      </c>
      <c r="F398" s="241" t="s">
        <v>435</v>
      </c>
      <c r="G398" s="242" t="s">
        <v>144</v>
      </c>
      <c r="H398" s="243">
        <v>81.900000000000006</v>
      </c>
      <c r="I398" s="244"/>
      <c r="J398" s="245">
        <f>ROUND(I398*H398,2)</f>
        <v>0</v>
      </c>
      <c r="K398" s="241" t="s">
        <v>19</v>
      </c>
      <c r="L398" s="246"/>
      <c r="M398" s="247" t="s">
        <v>19</v>
      </c>
      <c r="N398" s="248" t="s">
        <v>44</v>
      </c>
      <c r="O398" s="77"/>
      <c r="P398" s="203">
        <f>O398*H398</f>
        <v>0</v>
      </c>
      <c r="Q398" s="203">
        <v>0.0020999999999999999</v>
      </c>
      <c r="R398" s="203">
        <f>Q398*H398</f>
        <v>0.17199</v>
      </c>
      <c r="S398" s="203">
        <v>0</v>
      </c>
      <c r="T398" s="204">
        <f>S398*H398</f>
        <v>0</v>
      </c>
      <c r="AR398" s="15" t="s">
        <v>200</v>
      </c>
      <c r="AT398" s="15" t="s">
        <v>153</v>
      </c>
      <c r="AU398" s="15" t="s">
        <v>81</v>
      </c>
      <c r="AY398" s="15" t="s">
        <v>118</v>
      </c>
      <c r="BE398" s="205">
        <f>IF(N398="základní",J398,0)</f>
        <v>0</v>
      </c>
      <c r="BF398" s="205">
        <f>IF(N398="snížená",J398,0)</f>
        <v>0</v>
      </c>
      <c r="BG398" s="205">
        <f>IF(N398="zákl. přenesená",J398,0)</f>
        <v>0</v>
      </c>
      <c r="BH398" s="205">
        <f>IF(N398="sníž. přenesená",J398,0)</f>
        <v>0</v>
      </c>
      <c r="BI398" s="205">
        <f>IF(N398="nulová",J398,0)</f>
        <v>0</v>
      </c>
      <c r="BJ398" s="15" t="s">
        <v>81</v>
      </c>
      <c r="BK398" s="205">
        <f>ROUND(I398*H398,2)</f>
        <v>0</v>
      </c>
      <c r="BL398" s="15" t="s">
        <v>165</v>
      </c>
      <c r="BM398" s="15" t="s">
        <v>754</v>
      </c>
    </row>
    <row r="399" s="11" customFormat="1">
      <c r="B399" s="217"/>
      <c r="C399" s="218"/>
      <c r="D399" s="208" t="s">
        <v>124</v>
      </c>
      <c r="E399" s="219" t="s">
        <v>19</v>
      </c>
      <c r="F399" s="220" t="s">
        <v>755</v>
      </c>
      <c r="G399" s="218"/>
      <c r="H399" s="221">
        <v>80.400000000000006</v>
      </c>
      <c r="I399" s="222"/>
      <c r="J399" s="218"/>
      <c r="K399" s="218"/>
      <c r="L399" s="223"/>
      <c r="M399" s="224"/>
      <c r="N399" s="225"/>
      <c r="O399" s="225"/>
      <c r="P399" s="225"/>
      <c r="Q399" s="225"/>
      <c r="R399" s="225"/>
      <c r="S399" s="225"/>
      <c r="T399" s="226"/>
      <c r="AT399" s="227" t="s">
        <v>124</v>
      </c>
      <c r="AU399" s="227" t="s">
        <v>81</v>
      </c>
      <c r="AV399" s="11" t="s">
        <v>83</v>
      </c>
      <c r="AW399" s="11" t="s">
        <v>35</v>
      </c>
      <c r="AX399" s="11" t="s">
        <v>73</v>
      </c>
      <c r="AY399" s="227" t="s">
        <v>118</v>
      </c>
    </row>
    <row r="400" s="11" customFormat="1">
      <c r="B400" s="217"/>
      <c r="C400" s="218"/>
      <c r="D400" s="208" t="s">
        <v>124</v>
      </c>
      <c r="E400" s="219" t="s">
        <v>19</v>
      </c>
      <c r="F400" s="220" t="s">
        <v>756</v>
      </c>
      <c r="G400" s="218"/>
      <c r="H400" s="221">
        <v>1.5</v>
      </c>
      <c r="I400" s="222"/>
      <c r="J400" s="218"/>
      <c r="K400" s="218"/>
      <c r="L400" s="223"/>
      <c r="M400" s="224"/>
      <c r="N400" s="225"/>
      <c r="O400" s="225"/>
      <c r="P400" s="225"/>
      <c r="Q400" s="225"/>
      <c r="R400" s="225"/>
      <c r="S400" s="225"/>
      <c r="T400" s="226"/>
      <c r="AT400" s="227" t="s">
        <v>124</v>
      </c>
      <c r="AU400" s="227" t="s">
        <v>81</v>
      </c>
      <c r="AV400" s="11" t="s">
        <v>83</v>
      </c>
      <c r="AW400" s="11" t="s">
        <v>35</v>
      </c>
      <c r="AX400" s="11" t="s">
        <v>73</v>
      </c>
      <c r="AY400" s="227" t="s">
        <v>118</v>
      </c>
    </row>
    <row r="401" s="12" customFormat="1">
      <c r="B401" s="228"/>
      <c r="C401" s="229"/>
      <c r="D401" s="208" t="s">
        <v>124</v>
      </c>
      <c r="E401" s="230" t="s">
        <v>19</v>
      </c>
      <c r="F401" s="231" t="s">
        <v>132</v>
      </c>
      <c r="G401" s="229"/>
      <c r="H401" s="232">
        <v>81.900000000000006</v>
      </c>
      <c r="I401" s="233"/>
      <c r="J401" s="229"/>
      <c r="K401" s="229"/>
      <c r="L401" s="234"/>
      <c r="M401" s="235"/>
      <c r="N401" s="236"/>
      <c r="O401" s="236"/>
      <c r="P401" s="236"/>
      <c r="Q401" s="236"/>
      <c r="R401" s="236"/>
      <c r="S401" s="236"/>
      <c r="T401" s="237"/>
      <c r="AT401" s="238" t="s">
        <v>124</v>
      </c>
      <c r="AU401" s="238" t="s">
        <v>81</v>
      </c>
      <c r="AV401" s="12" t="s">
        <v>123</v>
      </c>
      <c r="AW401" s="12" t="s">
        <v>35</v>
      </c>
      <c r="AX401" s="12" t="s">
        <v>81</v>
      </c>
      <c r="AY401" s="238" t="s">
        <v>118</v>
      </c>
    </row>
    <row r="402" s="1" customFormat="1" ht="45" customHeight="1">
      <c r="B402" s="36"/>
      <c r="C402" s="194" t="s">
        <v>727</v>
      </c>
      <c r="D402" s="194" t="s">
        <v>119</v>
      </c>
      <c r="E402" s="195" t="s">
        <v>447</v>
      </c>
      <c r="F402" s="196" t="s">
        <v>448</v>
      </c>
      <c r="G402" s="197" t="s">
        <v>135</v>
      </c>
      <c r="H402" s="198">
        <v>1</v>
      </c>
      <c r="I402" s="199"/>
      <c r="J402" s="200">
        <f>ROUND(I402*H402,2)</f>
        <v>0</v>
      </c>
      <c r="K402" s="196" t="s">
        <v>19</v>
      </c>
      <c r="L402" s="41"/>
      <c r="M402" s="201" t="s">
        <v>19</v>
      </c>
      <c r="N402" s="202" t="s">
        <v>44</v>
      </c>
      <c r="O402" s="77"/>
      <c r="P402" s="203">
        <f>O402*H402</f>
        <v>0</v>
      </c>
      <c r="Q402" s="203">
        <v>0</v>
      </c>
      <c r="R402" s="203">
        <f>Q402*H402</f>
        <v>0</v>
      </c>
      <c r="S402" s="203">
        <v>0</v>
      </c>
      <c r="T402" s="204">
        <f>S402*H402</f>
        <v>0</v>
      </c>
      <c r="AR402" s="15" t="s">
        <v>165</v>
      </c>
      <c r="AT402" s="15" t="s">
        <v>119</v>
      </c>
      <c r="AU402" s="15" t="s">
        <v>81</v>
      </c>
      <c r="AY402" s="15" t="s">
        <v>118</v>
      </c>
      <c r="BE402" s="205">
        <f>IF(N402="základní",J402,0)</f>
        <v>0</v>
      </c>
      <c r="BF402" s="205">
        <f>IF(N402="snížená",J402,0)</f>
        <v>0</v>
      </c>
      <c r="BG402" s="205">
        <f>IF(N402="zákl. přenesená",J402,0)</f>
        <v>0</v>
      </c>
      <c r="BH402" s="205">
        <f>IF(N402="sníž. přenesená",J402,0)</f>
        <v>0</v>
      </c>
      <c r="BI402" s="205">
        <f>IF(N402="nulová",J402,0)</f>
        <v>0</v>
      </c>
      <c r="BJ402" s="15" t="s">
        <v>81</v>
      </c>
      <c r="BK402" s="205">
        <f>ROUND(I402*H402,2)</f>
        <v>0</v>
      </c>
      <c r="BL402" s="15" t="s">
        <v>165</v>
      </c>
      <c r="BM402" s="15" t="s">
        <v>757</v>
      </c>
    </row>
    <row r="403" s="11" customFormat="1">
      <c r="B403" s="217"/>
      <c r="C403" s="218"/>
      <c r="D403" s="208" t="s">
        <v>124</v>
      </c>
      <c r="E403" s="219" t="s">
        <v>19</v>
      </c>
      <c r="F403" s="220" t="s">
        <v>81</v>
      </c>
      <c r="G403" s="218"/>
      <c r="H403" s="221">
        <v>1</v>
      </c>
      <c r="I403" s="222"/>
      <c r="J403" s="218"/>
      <c r="K403" s="218"/>
      <c r="L403" s="223"/>
      <c r="M403" s="224"/>
      <c r="N403" s="225"/>
      <c r="O403" s="225"/>
      <c r="P403" s="225"/>
      <c r="Q403" s="225"/>
      <c r="R403" s="225"/>
      <c r="S403" s="225"/>
      <c r="T403" s="226"/>
      <c r="AT403" s="227" t="s">
        <v>124</v>
      </c>
      <c r="AU403" s="227" t="s">
        <v>81</v>
      </c>
      <c r="AV403" s="11" t="s">
        <v>83</v>
      </c>
      <c r="AW403" s="11" t="s">
        <v>35</v>
      </c>
      <c r="AX403" s="11" t="s">
        <v>73</v>
      </c>
      <c r="AY403" s="227" t="s">
        <v>118</v>
      </c>
    </row>
    <row r="404" s="12" customFormat="1">
      <c r="B404" s="228"/>
      <c r="C404" s="229"/>
      <c r="D404" s="208" t="s">
        <v>124</v>
      </c>
      <c r="E404" s="230" t="s">
        <v>19</v>
      </c>
      <c r="F404" s="231" t="s">
        <v>132</v>
      </c>
      <c r="G404" s="229"/>
      <c r="H404" s="232">
        <v>1</v>
      </c>
      <c r="I404" s="233"/>
      <c r="J404" s="229"/>
      <c r="K404" s="229"/>
      <c r="L404" s="234"/>
      <c r="M404" s="235"/>
      <c r="N404" s="236"/>
      <c r="O404" s="236"/>
      <c r="P404" s="236"/>
      <c r="Q404" s="236"/>
      <c r="R404" s="236"/>
      <c r="S404" s="236"/>
      <c r="T404" s="237"/>
      <c r="AT404" s="238" t="s">
        <v>124</v>
      </c>
      <c r="AU404" s="238" t="s">
        <v>81</v>
      </c>
      <c r="AV404" s="12" t="s">
        <v>123</v>
      </c>
      <c r="AW404" s="12" t="s">
        <v>35</v>
      </c>
      <c r="AX404" s="12" t="s">
        <v>81</v>
      </c>
      <c r="AY404" s="238" t="s">
        <v>118</v>
      </c>
    </row>
    <row r="405" s="1" customFormat="1" ht="16.5" customHeight="1">
      <c r="B405" s="36"/>
      <c r="C405" s="239" t="s">
        <v>758</v>
      </c>
      <c r="D405" s="239" t="s">
        <v>153</v>
      </c>
      <c r="E405" s="240" t="s">
        <v>434</v>
      </c>
      <c r="F405" s="241" t="s">
        <v>435</v>
      </c>
      <c r="G405" s="242" t="s">
        <v>144</v>
      </c>
      <c r="H405" s="243">
        <v>2.3199999999999998</v>
      </c>
      <c r="I405" s="244"/>
      <c r="J405" s="245">
        <f>ROUND(I405*H405,2)</f>
        <v>0</v>
      </c>
      <c r="K405" s="241" t="s">
        <v>19</v>
      </c>
      <c r="L405" s="246"/>
      <c r="M405" s="247" t="s">
        <v>19</v>
      </c>
      <c r="N405" s="248" t="s">
        <v>44</v>
      </c>
      <c r="O405" s="77"/>
      <c r="P405" s="203">
        <f>O405*H405</f>
        <v>0</v>
      </c>
      <c r="Q405" s="203">
        <v>0.0020999999999999999</v>
      </c>
      <c r="R405" s="203">
        <f>Q405*H405</f>
        <v>0.0048719999999999996</v>
      </c>
      <c r="S405" s="203">
        <v>0</v>
      </c>
      <c r="T405" s="204">
        <f>S405*H405</f>
        <v>0</v>
      </c>
      <c r="AR405" s="15" t="s">
        <v>200</v>
      </c>
      <c r="AT405" s="15" t="s">
        <v>153</v>
      </c>
      <c r="AU405" s="15" t="s">
        <v>81</v>
      </c>
      <c r="AY405" s="15" t="s">
        <v>118</v>
      </c>
      <c r="BE405" s="205">
        <f>IF(N405="základní",J405,0)</f>
        <v>0</v>
      </c>
      <c r="BF405" s="205">
        <f>IF(N405="snížená",J405,0)</f>
        <v>0</v>
      </c>
      <c r="BG405" s="205">
        <f>IF(N405="zákl. přenesená",J405,0)</f>
        <v>0</v>
      </c>
      <c r="BH405" s="205">
        <f>IF(N405="sníž. přenesená",J405,0)</f>
        <v>0</v>
      </c>
      <c r="BI405" s="205">
        <f>IF(N405="nulová",J405,0)</f>
        <v>0</v>
      </c>
      <c r="BJ405" s="15" t="s">
        <v>81</v>
      </c>
      <c r="BK405" s="205">
        <f>ROUND(I405*H405,2)</f>
        <v>0</v>
      </c>
      <c r="BL405" s="15" t="s">
        <v>165</v>
      </c>
      <c r="BM405" s="15" t="s">
        <v>759</v>
      </c>
    </row>
    <row r="406" s="11" customFormat="1">
      <c r="B406" s="217"/>
      <c r="C406" s="218"/>
      <c r="D406" s="208" t="s">
        <v>124</v>
      </c>
      <c r="E406" s="219" t="s">
        <v>19</v>
      </c>
      <c r="F406" s="220" t="s">
        <v>760</v>
      </c>
      <c r="G406" s="218"/>
      <c r="H406" s="221">
        <v>2.3199999999999998</v>
      </c>
      <c r="I406" s="222"/>
      <c r="J406" s="218"/>
      <c r="K406" s="218"/>
      <c r="L406" s="223"/>
      <c r="M406" s="224"/>
      <c r="N406" s="225"/>
      <c r="O406" s="225"/>
      <c r="P406" s="225"/>
      <c r="Q406" s="225"/>
      <c r="R406" s="225"/>
      <c r="S406" s="225"/>
      <c r="T406" s="226"/>
      <c r="AT406" s="227" t="s">
        <v>124</v>
      </c>
      <c r="AU406" s="227" t="s">
        <v>81</v>
      </c>
      <c r="AV406" s="11" t="s">
        <v>83</v>
      </c>
      <c r="AW406" s="11" t="s">
        <v>35</v>
      </c>
      <c r="AX406" s="11" t="s">
        <v>73</v>
      </c>
      <c r="AY406" s="227" t="s">
        <v>118</v>
      </c>
    </row>
    <row r="407" s="12" customFormat="1">
      <c r="B407" s="228"/>
      <c r="C407" s="229"/>
      <c r="D407" s="208" t="s">
        <v>124</v>
      </c>
      <c r="E407" s="230" t="s">
        <v>19</v>
      </c>
      <c r="F407" s="231" t="s">
        <v>132</v>
      </c>
      <c r="G407" s="229"/>
      <c r="H407" s="232">
        <v>2.3199999999999998</v>
      </c>
      <c r="I407" s="233"/>
      <c r="J407" s="229"/>
      <c r="K407" s="229"/>
      <c r="L407" s="234"/>
      <c r="M407" s="235"/>
      <c r="N407" s="236"/>
      <c r="O407" s="236"/>
      <c r="P407" s="236"/>
      <c r="Q407" s="236"/>
      <c r="R407" s="236"/>
      <c r="S407" s="236"/>
      <c r="T407" s="237"/>
      <c r="AT407" s="238" t="s">
        <v>124</v>
      </c>
      <c r="AU407" s="238" t="s">
        <v>81</v>
      </c>
      <c r="AV407" s="12" t="s">
        <v>123</v>
      </c>
      <c r="AW407" s="12" t="s">
        <v>35</v>
      </c>
      <c r="AX407" s="12" t="s">
        <v>81</v>
      </c>
      <c r="AY407" s="238" t="s">
        <v>118</v>
      </c>
    </row>
    <row r="408" s="1" customFormat="1" ht="56.25" customHeight="1">
      <c r="B408" s="36"/>
      <c r="C408" s="194" t="s">
        <v>731</v>
      </c>
      <c r="D408" s="194" t="s">
        <v>119</v>
      </c>
      <c r="E408" s="195" t="s">
        <v>453</v>
      </c>
      <c r="F408" s="196" t="s">
        <v>454</v>
      </c>
      <c r="G408" s="197" t="s">
        <v>199</v>
      </c>
      <c r="H408" s="198">
        <v>3.7709999999999999</v>
      </c>
      <c r="I408" s="199"/>
      <c r="J408" s="200">
        <f>ROUND(I408*H408,2)</f>
        <v>0</v>
      </c>
      <c r="K408" s="196" t="s">
        <v>19</v>
      </c>
      <c r="L408" s="41"/>
      <c r="M408" s="201" t="s">
        <v>19</v>
      </c>
      <c r="N408" s="202" t="s">
        <v>44</v>
      </c>
      <c r="O408" s="77"/>
      <c r="P408" s="203">
        <f>O408*H408</f>
        <v>0</v>
      </c>
      <c r="Q408" s="203">
        <v>0</v>
      </c>
      <c r="R408" s="203">
        <f>Q408*H408</f>
        <v>0</v>
      </c>
      <c r="S408" s="203">
        <v>0</v>
      </c>
      <c r="T408" s="204">
        <f>S408*H408</f>
        <v>0</v>
      </c>
      <c r="AR408" s="15" t="s">
        <v>165</v>
      </c>
      <c r="AT408" s="15" t="s">
        <v>119</v>
      </c>
      <c r="AU408" s="15" t="s">
        <v>81</v>
      </c>
      <c r="AY408" s="15" t="s">
        <v>118</v>
      </c>
      <c r="BE408" s="205">
        <f>IF(N408="základní",J408,0)</f>
        <v>0</v>
      </c>
      <c r="BF408" s="205">
        <f>IF(N408="snížená",J408,0)</f>
        <v>0</v>
      </c>
      <c r="BG408" s="205">
        <f>IF(N408="zákl. přenesená",J408,0)</f>
        <v>0</v>
      </c>
      <c r="BH408" s="205">
        <f>IF(N408="sníž. přenesená",J408,0)</f>
        <v>0</v>
      </c>
      <c r="BI408" s="205">
        <f>IF(N408="nulová",J408,0)</f>
        <v>0</v>
      </c>
      <c r="BJ408" s="15" t="s">
        <v>81</v>
      </c>
      <c r="BK408" s="205">
        <f>ROUND(I408*H408,2)</f>
        <v>0</v>
      </c>
      <c r="BL408" s="15" t="s">
        <v>165</v>
      </c>
      <c r="BM408" s="15" t="s">
        <v>761</v>
      </c>
    </row>
    <row r="409" s="1" customFormat="1" ht="56.25" customHeight="1">
      <c r="B409" s="36"/>
      <c r="C409" s="194" t="s">
        <v>762</v>
      </c>
      <c r="D409" s="194" t="s">
        <v>119</v>
      </c>
      <c r="E409" s="195" t="s">
        <v>456</v>
      </c>
      <c r="F409" s="196" t="s">
        <v>457</v>
      </c>
      <c r="G409" s="197" t="s">
        <v>199</v>
      </c>
      <c r="H409" s="198">
        <v>3.7709999999999999</v>
      </c>
      <c r="I409" s="199"/>
      <c r="J409" s="200">
        <f>ROUND(I409*H409,2)</f>
        <v>0</v>
      </c>
      <c r="K409" s="196" t="s">
        <v>19</v>
      </c>
      <c r="L409" s="41"/>
      <c r="M409" s="201" t="s">
        <v>19</v>
      </c>
      <c r="N409" s="202" t="s">
        <v>44</v>
      </c>
      <c r="O409" s="77"/>
      <c r="P409" s="203">
        <f>O409*H409</f>
        <v>0</v>
      </c>
      <c r="Q409" s="203">
        <v>0</v>
      </c>
      <c r="R409" s="203">
        <f>Q409*H409</f>
        <v>0</v>
      </c>
      <c r="S409" s="203">
        <v>0</v>
      </c>
      <c r="T409" s="204">
        <f>S409*H409</f>
        <v>0</v>
      </c>
      <c r="AR409" s="15" t="s">
        <v>165</v>
      </c>
      <c r="AT409" s="15" t="s">
        <v>119</v>
      </c>
      <c r="AU409" s="15" t="s">
        <v>81</v>
      </c>
      <c r="AY409" s="15" t="s">
        <v>118</v>
      </c>
      <c r="BE409" s="205">
        <f>IF(N409="základní",J409,0)</f>
        <v>0</v>
      </c>
      <c r="BF409" s="205">
        <f>IF(N409="snížená",J409,0)</f>
        <v>0</v>
      </c>
      <c r="BG409" s="205">
        <f>IF(N409="zákl. přenesená",J409,0)</f>
        <v>0</v>
      </c>
      <c r="BH409" s="205">
        <f>IF(N409="sníž. přenesená",J409,0)</f>
        <v>0</v>
      </c>
      <c r="BI409" s="205">
        <f>IF(N409="nulová",J409,0)</f>
        <v>0</v>
      </c>
      <c r="BJ409" s="15" t="s">
        <v>81</v>
      </c>
      <c r="BK409" s="205">
        <f>ROUND(I409*H409,2)</f>
        <v>0</v>
      </c>
      <c r="BL409" s="15" t="s">
        <v>165</v>
      </c>
      <c r="BM409" s="15" t="s">
        <v>763</v>
      </c>
    </row>
    <row r="410" s="1" customFormat="1" ht="56.25" customHeight="1">
      <c r="B410" s="36"/>
      <c r="C410" s="194" t="s">
        <v>734</v>
      </c>
      <c r="D410" s="194" t="s">
        <v>119</v>
      </c>
      <c r="E410" s="195" t="s">
        <v>460</v>
      </c>
      <c r="F410" s="196" t="s">
        <v>461</v>
      </c>
      <c r="G410" s="197" t="s">
        <v>199</v>
      </c>
      <c r="H410" s="198">
        <v>15.082000000000001</v>
      </c>
      <c r="I410" s="199"/>
      <c r="J410" s="200">
        <f>ROUND(I410*H410,2)</f>
        <v>0</v>
      </c>
      <c r="K410" s="196" t="s">
        <v>19</v>
      </c>
      <c r="L410" s="41"/>
      <c r="M410" s="201" t="s">
        <v>19</v>
      </c>
      <c r="N410" s="202" t="s">
        <v>44</v>
      </c>
      <c r="O410" s="77"/>
      <c r="P410" s="203">
        <f>O410*H410</f>
        <v>0</v>
      </c>
      <c r="Q410" s="203">
        <v>0</v>
      </c>
      <c r="R410" s="203">
        <f>Q410*H410</f>
        <v>0</v>
      </c>
      <c r="S410" s="203">
        <v>0</v>
      </c>
      <c r="T410" s="204">
        <f>S410*H410</f>
        <v>0</v>
      </c>
      <c r="AR410" s="15" t="s">
        <v>165</v>
      </c>
      <c r="AT410" s="15" t="s">
        <v>119</v>
      </c>
      <c r="AU410" s="15" t="s">
        <v>81</v>
      </c>
      <c r="AY410" s="15" t="s">
        <v>118</v>
      </c>
      <c r="BE410" s="205">
        <f>IF(N410="základní",J410,0)</f>
        <v>0</v>
      </c>
      <c r="BF410" s="205">
        <f>IF(N410="snížená",J410,0)</f>
        <v>0</v>
      </c>
      <c r="BG410" s="205">
        <f>IF(N410="zákl. přenesená",J410,0)</f>
        <v>0</v>
      </c>
      <c r="BH410" s="205">
        <f>IF(N410="sníž. přenesená",J410,0)</f>
        <v>0</v>
      </c>
      <c r="BI410" s="205">
        <f>IF(N410="nulová",J410,0)</f>
        <v>0</v>
      </c>
      <c r="BJ410" s="15" t="s">
        <v>81</v>
      </c>
      <c r="BK410" s="205">
        <f>ROUND(I410*H410,2)</f>
        <v>0</v>
      </c>
      <c r="BL410" s="15" t="s">
        <v>165</v>
      </c>
      <c r="BM410" s="15" t="s">
        <v>764</v>
      </c>
    </row>
    <row r="411" s="9" customFormat="1" ht="25.92" customHeight="1">
      <c r="B411" s="180"/>
      <c r="C411" s="181"/>
      <c r="D411" s="182" t="s">
        <v>72</v>
      </c>
      <c r="E411" s="183" t="s">
        <v>463</v>
      </c>
      <c r="F411" s="183" t="s">
        <v>464</v>
      </c>
      <c r="G411" s="181"/>
      <c r="H411" s="181"/>
      <c r="I411" s="184"/>
      <c r="J411" s="185">
        <f>BK411</f>
        <v>0</v>
      </c>
      <c r="K411" s="181"/>
      <c r="L411" s="186"/>
      <c r="M411" s="187"/>
      <c r="N411" s="188"/>
      <c r="O411" s="188"/>
      <c r="P411" s="189">
        <f>SUM(P412:P436)</f>
        <v>0</v>
      </c>
      <c r="Q411" s="188"/>
      <c r="R411" s="189">
        <f>SUM(R412:R436)</f>
        <v>0.0046101359999999991</v>
      </c>
      <c r="S411" s="188"/>
      <c r="T411" s="190">
        <f>SUM(T412:T436)</f>
        <v>0.83201999999999998</v>
      </c>
      <c r="AR411" s="191" t="s">
        <v>83</v>
      </c>
      <c r="AT411" s="192" t="s">
        <v>72</v>
      </c>
      <c r="AU411" s="192" t="s">
        <v>73</v>
      </c>
      <c r="AY411" s="191" t="s">
        <v>118</v>
      </c>
      <c r="BK411" s="193">
        <f>SUM(BK412:BK436)</f>
        <v>0</v>
      </c>
    </row>
    <row r="412" s="1" customFormat="1" ht="22.5" customHeight="1">
      <c r="B412" s="36"/>
      <c r="C412" s="194" t="s">
        <v>765</v>
      </c>
      <c r="D412" s="194" t="s">
        <v>119</v>
      </c>
      <c r="E412" s="195" t="s">
        <v>465</v>
      </c>
      <c r="F412" s="196" t="s">
        <v>466</v>
      </c>
      <c r="G412" s="197" t="s">
        <v>144</v>
      </c>
      <c r="H412" s="198">
        <v>34</v>
      </c>
      <c r="I412" s="199"/>
      <c r="J412" s="200">
        <f>ROUND(I412*H412,2)</f>
        <v>0</v>
      </c>
      <c r="K412" s="196" t="s">
        <v>19</v>
      </c>
      <c r="L412" s="41"/>
      <c r="M412" s="201" t="s">
        <v>19</v>
      </c>
      <c r="N412" s="202" t="s">
        <v>44</v>
      </c>
      <c r="O412" s="77"/>
      <c r="P412" s="203">
        <f>O412*H412</f>
        <v>0</v>
      </c>
      <c r="Q412" s="203">
        <v>0</v>
      </c>
      <c r="R412" s="203">
        <f>Q412*H412</f>
        <v>0</v>
      </c>
      <c r="S412" s="203">
        <v>0.014999999999999999</v>
      </c>
      <c r="T412" s="204">
        <f>S412*H412</f>
        <v>0.51000000000000001</v>
      </c>
      <c r="AR412" s="15" t="s">
        <v>165</v>
      </c>
      <c r="AT412" s="15" t="s">
        <v>119</v>
      </c>
      <c r="AU412" s="15" t="s">
        <v>81</v>
      </c>
      <c r="AY412" s="15" t="s">
        <v>118</v>
      </c>
      <c r="BE412" s="205">
        <f>IF(N412="základní",J412,0)</f>
        <v>0</v>
      </c>
      <c r="BF412" s="205">
        <f>IF(N412="snížená",J412,0)</f>
        <v>0</v>
      </c>
      <c r="BG412" s="205">
        <f>IF(N412="zákl. přenesená",J412,0)</f>
        <v>0</v>
      </c>
      <c r="BH412" s="205">
        <f>IF(N412="sníž. přenesená",J412,0)</f>
        <v>0</v>
      </c>
      <c r="BI412" s="205">
        <f>IF(N412="nulová",J412,0)</f>
        <v>0</v>
      </c>
      <c r="BJ412" s="15" t="s">
        <v>81</v>
      </c>
      <c r="BK412" s="205">
        <f>ROUND(I412*H412,2)</f>
        <v>0</v>
      </c>
      <c r="BL412" s="15" t="s">
        <v>165</v>
      </c>
      <c r="BM412" s="15" t="s">
        <v>766</v>
      </c>
    </row>
    <row r="413" s="11" customFormat="1">
      <c r="B413" s="217"/>
      <c r="C413" s="218"/>
      <c r="D413" s="208" t="s">
        <v>124</v>
      </c>
      <c r="E413" s="219" t="s">
        <v>19</v>
      </c>
      <c r="F413" s="220" t="s">
        <v>767</v>
      </c>
      <c r="G413" s="218"/>
      <c r="H413" s="221">
        <v>34</v>
      </c>
      <c r="I413" s="222"/>
      <c r="J413" s="218"/>
      <c r="K413" s="218"/>
      <c r="L413" s="223"/>
      <c r="M413" s="224"/>
      <c r="N413" s="225"/>
      <c r="O413" s="225"/>
      <c r="P413" s="225"/>
      <c r="Q413" s="225"/>
      <c r="R413" s="225"/>
      <c r="S413" s="225"/>
      <c r="T413" s="226"/>
      <c r="AT413" s="227" t="s">
        <v>124</v>
      </c>
      <c r="AU413" s="227" t="s">
        <v>81</v>
      </c>
      <c r="AV413" s="11" t="s">
        <v>83</v>
      </c>
      <c r="AW413" s="11" t="s">
        <v>35</v>
      </c>
      <c r="AX413" s="11" t="s">
        <v>73</v>
      </c>
      <c r="AY413" s="227" t="s">
        <v>118</v>
      </c>
    </row>
    <row r="414" s="12" customFormat="1">
      <c r="B414" s="228"/>
      <c r="C414" s="229"/>
      <c r="D414" s="208" t="s">
        <v>124</v>
      </c>
      <c r="E414" s="230" t="s">
        <v>19</v>
      </c>
      <c r="F414" s="231" t="s">
        <v>132</v>
      </c>
      <c r="G414" s="229"/>
      <c r="H414" s="232">
        <v>34</v>
      </c>
      <c r="I414" s="233"/>
      <c r="J414" s="229"/>
      <c r="K414" s="229"/>
      <c r="L414" s="234"/>
      <c r="M414" s="235"/>
      <c r="N414" s="236"/>
      <c r="O414" s="236"/>
      <c r="P414" s="236"/>
      <c r="Q414" s="236"/>
      <c r="R414" s="236"/>
      <c r="S414" s="236"/>
      <c r="T414" s="237"/>
      <c r="AT414" s="238" t="s">
        <v>124</v>
      </c>
      <c r="AU414" s="238" t="s">
        <v>81</v>
      </c>
      <c r="AV414" s="12" t="s">
        <v>123</v>
      </c>
      <c r="AW414" s="12" t="s">
        <v>35</v>
      </c>
      <c r="AX414" s="12" t="s">
        <v>81</v>
      </c>
      <c r="AY414" s="238" t="s">
        <v>118</v>
      </c>
    </row>
    <row r="415" s="1" customFormat="1" ht="22.5" customHeight="1">
      <c r="B415" s="36"/>
      <c r="C415" s="194" t="s">
        <v>736</v>
      </c>
      <c r="D415" s="194" t="s">
        <v>119</v>
      </c>
      <c r="E415" s="195" t="s">
        <v>471</v>
      </c>
      <c r="F415" s="196" t="s">
        <v>472</v>
      </c>
      <c r="G415" s="197" t="s">
        <v>144</v>
      </c>
      <c r="H415" s="198">
        <v>12</v>
      </c>
      <c r="I415" s="199"/>
      <c r="J415" s="200">
        <f>ROUND(I415*H415,2)</f>
        <v>0</v>
      </c>
      <c r="K415" s="196" t="s">
        <v>19</v>
      </c>
      <c r="L415" s="41"/>
      <c r="M415" s="201" t="s">
        <v>19</v>
      </c>
      <c r="N415" s="202" t="s">
        <v>44</v>
      </c>
      <c r="O415" s="77"/>
      <c r="P415" s="203">
        <f>O415*H415</f>
        <v>0</v>
      </c>
      <c r="Q415" s="203">
        <v>0</v>
      </c>
      <c r="R415" s="203">
        <f>Q415*H415</f>
        <v>0</v>
      </c>
      <c r="S415" s="203">
        <v>0</v>
      </c>
      <c r="T415" s="204">
        <f>S415*H415</f>
        <v>0</v>
      </c>
      <c r="AR415" s="15" t="s">
        <v>165</v>
      </c>
      <c r="AT415" s="15" t="s">
        <v>119</v>
      </c>
      <c r="AU415" s="15" t="s">
        <v>81</v>
      </c>
      <c r="AY415" s="15" t="s">
        <v>118</v>
      </c>
      <c r="BE415" s="205">
        <f>IF(N415="základní",J415,0)</f>
        <v>0</v>
      </c>
      <c r="BF415" s="205">
        <f>IF(N415="snížená",J415,0)</f>
        <v>0</v>
      </c>
      <c r="BG415" s="205">
        <f>IF(N415="zákl. přenesená",J415,0)</f>
        <v>0</v>
      </c>
      <c r="BH415" s="205">
        <f>IF(N415="sníž. přenesená",J415,0)</f>
        <v>0</v>
      </c>
      <c r="BI415" s="205">
        <f>IF(N415="nulová",J415,0)</f>
        <v>0</v>
      </c>
      <c r="BJ415" s="15" t="s">
        <v>81</v>
      </c>
      <c r="BK415" s="205">
        <f>ROUND(I415*H415,2)</f>
        <v>0</v>
      </c>
      <c r="BL415" s="15" t="s">
        <v>165</v>
      </c>
      <c r="BM415" s="15" t="s">
        <v>768</v>
      </c>
    </row>
    <row r="416" s="1" customFormat="1" ht="16.5" customHeight="1">
      <c r="B416" s="36"/>
      <c r="C416" s="239" t="s">
        <v>769</v>
      </c>
      <c r="D416" s="239" t="s">
        <v>153</v>
      </c>
      <c r="E416" s="240" t="s">
        <v>477</v>
      </c>
      <c r="F416" s="241" t="s">
        <v>478</v>
      </c>
      <c r="G416" s="242" t="s">
        <v>144</v>
      </c>
      <c r="H416" s="243">
        <v>12</v>
      </c>
      <c r="I416" s="244"/>
      <c r="J416" s="245">
        <f>ROUND(I416*H416,2)</f>
        <v>0</v>
      </c>
      <c r="K416" s="241" t="s">
        <v>19</v>
      </c>
      <c r="L416" s="246"/>
      <c r="M416" s="247" t="s">
        <v>19</v>
      </c>
      <c r="N416" s="248" t="s">
        <v>44</v>
      </c>
      <c r="O416" s="77"/>
      <c r="P416" s="203">
        <f>O416*H416</f>
        <v>0</v>
      </c>
      <c r="Q416" s="203">
        <v>0</v>
      </c>
      <c r="R416" s="203">
        <f>Q416*H416</f>
        <v>0</v>
      </c>
      <c r="S416" s="203">
        <v>0</v>
      </c>
      <c r="T416" s="204">
        <f>S416*H416</f>
        <v>0</v>
      </c>
      <c r="AR416" s="15" t="s">
        <v>200</v>
      </c>
      <c r="AT416" s="15" t="s">
        <v>153</v>
      </c>
      <c r="AU416" s="15" t="s">
        <v>81</v>
      </c>
      <c r="AY416" s="15" t="s">
        <v>118</v>
      </c>
      <c r="BE416" s="205">
        <f>IF(N416="základní",J416,0)</f>
        <v>0</v>
      </c>
      <c r="BF416" s="205">
        <f>IF(N416="snížená",J416,0)</f>
        <v>0</v>
      </c>
      <c r="BG416" s="205">
        <f>IF(N416="zákl. přenesená",J416,0)</f>
        <v>0</v>
      </c>
      <c r="BH416" s="205">
        <f>IF(N416="sníž. přenesená",J416,0)</f>
        <v>0</v>
      </c>
      <c r="BI416" s="205">
        <f>IF(N416="nulová",J416,0)</f>
        <v>0</v>
      </c>
      <c r="BJ416" s="15" t="s">
        <v>81</v>
      </c>
      <c r="BK416" s="205">
        <f>ROUND(I416*H416,2)</f>
        <v>0</v>
      </c>
      <c r="BL416" s="15" t="s">
        <v>165</v>
      </c>
      <c r="BM416" s="15" t="s">
        <v>770</v>
      </c>
    </row>
    <row r="417" s="1" customFormat="1" ht="22.5" customHeight="1">
      <c r="B417" s="36"/>
      <c r="C417" s="194" t="s">
        <v>739</v>
      </c>
      <c r="D417" s="194" t="s">
        <v>119</v>
      </c>
      <c r="E417" s="195" t="s">
        <v>482</v>
      </c>
      <c r="F417" s="196" t="s">
        <v>483</v>
      </c>
      <c r="G417" s="197" t="s">
        <v>148</v>
      </c>
      <c r="H417" s="198">
        <v>16.100999999999999</v>
      </c>
      <c r="I417" s="199"/>
      <c r="J417" s="200">
        <f>ROUND(I417*H417,2)</f>
        <v>0</v>
      </c>
      <c r="K417" s="196" t="s">
        <v>19</v>
      </c>
      <c r="L417" s="41"/>
      <c r="M417" s="201" t="s">
        <v>19</v>
      </c>
      <c r="N417" s="202" t="s">
        <v>44</v>
      </c>
      <c r="O417" s="77"/>
      <c r="P417" s="203">
        <f>O417*H417</f>
        <v>0</v>
      </c>
      <c r="Q417" s="203">
        <v>0</v>
      </c>
      <c r="R417" s="203">
        <f>Q417*H417</f>
        <v>0</v>
      </c>
      <c r="S417" s="203">
        <v>0.02</v>
      </c>
      <c r="T417" s="204">
        <f>S417*H417</f>
        <v>0.32201999999999997</v>
      </c>
      <c r="AR417" s="15" t="s">
        <v>165</v>
      </c>
      <c r="AT417" s="15" t="s">
        <v>119</v>
      </c>
      <c r="AU417" s="15" t="s">
        <v>81</v>
      </c>
      <c r="AY417" s="15" t="s">
        <v>118</v>
      </c>
      <c r="BE417" s="205">
        <f>IF(N417="základní",J417,0)</f>
        <v>0</v>
      </c>
      <c r="BF417" s="205">
        <f>IF(N417="snížená",J417,0)</f>
        <v>0</v>
      </c>
      <c r="BG417" s="205">
        <f>IF(N417="zákl. přenesená",J417,0)</f>
        <v>0</v>
      </c>
      <c r="BH417" s="205">
        <f>IF(N417="sníž. přenesená",J417,0)</f>
        <v>0</v>
      </c>
      <c r="BI417" s="205">
        <f>IF(N417="nulová",J417,0)</f>
        <v>0</v>
      </c>
      <c r="BJ417" s="15" t="s">
        <v>81</v>
      </c>
      <c r="BK417" s="205">
        <f>ROUND(I417*H417,2)</f>
        <v>0</v>
      </c>
      <c r="BL417" s="15" t="s">
        <v>165</v>
      </c>
      <c r="BM417" s="15" t="s">
        <v>771</v>
      </c>
    </row>
    <row r="418" s="11" customFormat="1">
      <c r="B418" s="217"/>
      <c r="C418" s="218"/>
      <c r="D418" s="208" t="s">
        <v>124</v>
      </c>
      <c r="E418" s="219" t="s">
        <v>19</v>
      </c>
      <c r="F418" s="220" t="s">
        <v>772</v>
      </c>
      <c r="G418" s="218"/>
      <c r="H418" s="221">
        <v>1.44</v>
      </c>
      <c r="I418" s="222"/>
      <c r="J418" s="218"/>
      <c r="K418" s="218"/>
      <c r="L418" s="223"/>
      <c r="M418" s="224"/>
      <c r="N418" s="225"/>
      <c r="O418" s="225"/>
      <c r="P418" s="225"/>
      <c r="Q418" s="225"/>
      <c r="R418" s="225"/>
      <c r="S418" s="225"/>
      <c r="T418" s="226"/>
      <c r="AT418" s="227" t="s">
        <v>124</v>
      </c>
      <c r="AU418" s="227" t="s">
        <v>81</v>
      </c>
      <c r="AV418" s="11" t="s">
        <v>83</v>
      </c>
      <c r="AW418" s="11" t="s">
        <v>35</v>
      </c>
      <c r="AX418" s="11" t="s">
        <v>73</v>
      </c>
      <c r="AY418" s="227" t="s">
        <v>118</v>
      </c>
    </row>
    <row r="419" s="11" customFormat="1">
      <c r="B419" s="217"/>
      <c r="C419" s="218"/>
      <c r="D419" s="208" t="s">
        <v>124</v>
      </c>
      <c r="E419" s="219" t="s">
        <v>19</v>
      </c>
      <c r="F419" s="220" t="s">
        <v>773</v>
      </c>
      <c r="G419" s="218"/>
      <c r="H419" s="221">
        <v>2.8799999999999999</v>
      </c>
      <c r="I419" s="222"/>
      <c r="J419" s="218"/>
      <c r="K419" s="218"/>
      <c r="L419" s="223"/>
      <c r="M419" s="224"/>
      <c r="N419" s="225"/>
      <c r="O419" s="225"/>
      <c r="P419" s="225"/>
      <c r="Q419" s="225"/>
      <c r="R419" s="225"/>
      <c r="S419" s="225"/>
      <c r="T419" s="226"/>
      <c r="AT419" s="227" t="s">
        <v>124</v>
      </c>
      <c r="AU419" s="227" t="s">
        <v>81</v>
      </c>
      <c r="AV419" s="11" t="s">
        <v>83</v>
      </c>
      <c r="AW419" s="11" t="s">
        <v>35</v>
      </c>
      <c r="AX419" s="11" t="s">
        <v>73</v>
      </c>
      <c r="AY419" s="227" t="s">
        <v>118</v>
      </c>
    </row>
    <row r="420" s="11" customFormat="1">
      <c r="B420" s="217"/>
      <c r="C420" s="218"/>
      <c r="D420" s="208" t="s">
        <v>124</v>
      </c>
      <c r="E420" s="219" t="s">
        <v>19</v>
      </c>
      <c r="F420" s="220" t="s">
        <v>774</v>
      </c>
      <c r="G420" s="218"/>
      <c r="H420" s="221">
        <v>2.226</v>
      </c>
      <c r="I420" s="222"/>
      <c r="J420" s="218"/>
      <c r="K420" s="218"/>
      <c r="L420" s="223"/>
      <c r="M420" s="224"/>
      <c r="N420" s="225"/>
      <c r="O420" s="225"/>
      <c r="P420" s="225"/>
      <c r="Q420" s="225"/>
      <c r="R420" s="225"/>
      <c r="S420" s="225"/>
      <c r="T420" s="226"/>
      <c r="AT420" s="227" t="s">
        <v>124</v>
      </c>
      <c r="AU420" s="227" t="s">
        <v>81</v>
      </c>
      <c r="AV420" s="11" t="s">
        <v>83</v>
      </c>
      <c r="AW420" s="11" t="s">
        <v>35</v>
      </c>
      <c r="AX420" s="11" t="s">
        <v>73</v>
      </c>
      <c r="AY420" s="227" t="s">
        <v>118</v>
      </c>
    </row>
    <row r="421" s="11" customFormat="1">
      <c r="B421" s="217"/>
      <c r="C421" s="218"/>
      <c r="D421" s="208" t="s">
        <v>124</v>
      </c>
      <c r="E421" s="219" t="s">
        <v>19</v>
      </c>
      <c r="F421" s="220" t="s">
        <v>775</v>
      </c>
      <c r="G421" s="218"/>
      <c r="H421" s="221">
        <v>2.3999999999999999</v>
      </c>
      <c r="I421" s="222"/>
      <c r="J421" s="218"/>
      <c r="K421" s="218"/>
      <c r="L421" s="223"/>
      <c r="M421" s="224"/>
      <c r="N421" s="225"/>
      <c r="O421" s="225"/>
      <c r="P421" s="225"/>
      <c r="Q421" s="225"/>
      <c r="R421" s="225"/>
      <c r="S421" s="225"/>
      <c r="T421" s="226"/>
      <c r="AT421" s="227" t="s">
        <v>124</v>
      </c>
      <c r="AU421" s="227" t="s">
        <v>81</v>
      </c>
      <c r="AV421" s="11" t="s">
        <v>83</v>
      </c>
      <c r="AW421" s="11" t="s">
        <v>35</v>
      </c>
      <c r="AX421" s="11" t="s">
        <v>73</v>
      </c>
      <c r="AY421" s="227" t="s">
        <v>118</v>
      </c>
    </row>
    <row r="422" s="11" customFormat="1">
      <c r="B422" s="217"/>
      <c r="C422" s="218"/>
      <c r="D422" s="208" t="s">
        <v>124</v>
      </c>
      <c r="E422" s="219" t="s">
        <v>19</v>
      </c>
      <c r="F422" s="220" t="s">
        <v>776</v>
      </c>
      <c r="G422" s="218"/>
      <c r="H422" s="221">
        <v>2.25</v>
      </c>
      <c r="I422" s="222"/>
      <c r="J422" s="218"/>
      <c r="K422" s="218"/>
      <c r="L422" s="223"/>
      <c r="M422" s="224"/>
      <c r="N422" s="225"/>
      <c r="O422" s="225"/>
      <c r="P422" s="225"/>
      <c r="Q422" s="225"/>
      <c r="R422" s="225"/>
      <c r="S422" s="225"/>
      <c r="T422" s="226"/>
      <c r="AT422" s="227" t="s">
        <v>124</v>
      </c>
      <c r="AU422" s="227" t="s">
        <v>81</v>
      </c>
      <c r="AV422" s="11" t="s">
        <v>83</v>
      </c>
      <c r="AW422" s="11" t="s">
        <v>35</v>
      </c>
      <c r="AX422" s="11" t="s">
        <v>73</v>
      </c>
      <c r="AY422" s="227" t="s">
        <v>118</v>
      </c>
    </row>
    <row r="423" s="11" customFormat="1">
      <c r="B423" s="217"/>
      <c r="C423" s="218"/>
      <c r="D423" s="208" t="s">
        <v>124</v>
      </c>
      <c r="E423" s="219" t="s">
        <v>19</v>
      </c>
      <c r="F423" s="220" t="s">
        <v>777</v>
      </c>
      <c r="G423" s="218"/>
      <c r="H423" s="221">
        <v>3.4049999999999998</v>
      </c>
      <c r="I423" s="222"/>
      <c r="J423" s="218"/>
      <c r="K423" s="218"/>
      <c r="L423" s="223"/>
      <c r="M423" s="224"/>
      <c r="N423" s="225"/>
      <c r="O423" s="225"/>
      <c r="P423" s="225"/>
      <c r="Q423" s="225"/>
      <c r="R423" s="225"/>
      <c r="S423" s="225"/>
      <c r="T423" s="226"/>
      <c r="AT423" s="227" t="s">
        <v>124</v>
      </c>
      <c r="AU423" s="227" t="s">
        <v>81</v>
      </c>
      <c r="AV423" s="11" t="s">
        <v>83</v>
      </c>
      <c r="AW423" s="11" t="s">
        <v>35</v>
      </c>
      <c r="AX423" s="11" t="s">
        <v>73</v>
      </c>
      <c r="AY423" s="227" t="s">
        <v>118</v>
      </c>
    </row>
    <row r="424" s="11" customFormat="1">
      <c r="B424" s="217"/>
      <c r="C424" s="218"/>
      <c r="D424" s="208" t="s">
        <v>124</v>
      </c>
      <c r="E424" s="219" t="s">
        <v>19</v>
      </c>
      <c r="F424" s="220" t="s">
        <v>756</v>
      </c>
      <c r="G424" s="218"/>
      <c r="H424" s="221">
        <v>1.5</v>
      </c>
      <c r="I424" s="222"/>
      <c r="J424" s="218"/>
      <c r="K424" s="218"/>
      <c r="L424" s="223"/>
      <c r="M424" s="224"/>
      <c r="N424" s="225"/>
      <c r="O424" s="225"/>
      <c r="P424" s="225"/>
      <c r="Q424" s="225"/>
      <c r="R424" s="225"/>
      <c r="S424" s="225"/>
      <c r="T424" s="226"/>
      <c r="AT424" s="227" t="s">
        <v>124</v>
      </c>
      <c r="AU424" s="227" t="s">
        <v>81</v>
      </c>
      <c r="AV424" s="11" t="s">
        <v>83</v>
      </c>
      <c r="AW424" s="11" t="s">
        <v>35</v>
      </c>
      <c r="AX424" s="11" t="s">
        <v>73</v>
      </c>
      <c r="AY424" s="227" t="s">
        <v>118</v>
      </c>
    </row>
    <row r="425" s="12" customFormat="1">
      <c r="B425" s="228"/>
      <c r="C425" s="229"/>
      <c r="D425" s="208" t="s">
        <v>124</v>
      </c>
      <c r="E425" s="230" t="s">
        <v>19</v>
      </c>
      <c r="F425" s="231" t="s">
        <v>132</v>
      </c>
      <c r="G425" s="229"/>
      <c r="H425" s="232">
        <v>16.100999999999999</v>
      </c>
      <c r="I425" s="233"/>
      <c r="J425" s="229"/>
      <c r="K425" s="229"/>
      <c r="L425" s="234"/>
      <c r="M425" s="235"/>
      <c r="N425" s="236"/>
      <c r="O425" s="236"/>
      <c r="P425" s="236"/>
      <c r="Q425" s="236"/>
      <c r="R425" s="236"/>
      <c r="S425" s="236"/>
      <c r="T425" s="237"/>
      <c r="AT425" s="238" t="s">
        <v>124</v>
      </c>
      <c r="AU425" s="238" t="s">
        <v>81</v>
      </c>
      <c r="AV425" s="12" t="s">
        <v>123</v>
      </c>
      <c r="AW425" s="12" t="s">
        <v>35</v>
      </c>
      <c r="AX425" s="12" t="s">
        <v>81</v>
      </c>
      <c r="AY425" s="238" t="s">
        <v>118</v>
      </c>
    </row>
    <row r="426" s="1" customFormat="1" ht="22.5" customHeight="1">
      <c r="B426" s="36"/>
      <c r="C426" s="194" t="s">
        <v>778</v>
      </c>
      <c r="D426" s="194" t="s">
        <v>119</v>
      </c>
      <c r="E426" s="195" t="s">
        <v>486</v>
      </c>
      <c r="F426" s="196" t="s">
        <v>487</v>
      </c>
      <c r="G426" s="197" t="s">
        <v>148</v>
      </c>
      <c r="H426" s="198">
        <v>12.260999999999999</v>
      </c>
      <c r="I426" s="199"/>
      <c r="J426" s="200">
        <f>ROUND(I426*H426,2)</f>
        <v>0</v>
      </c>
      <c r="K426" s="196" t="s">
        <v>19</v>
      </c>
      <c r="L426" s="41"/>
      <c r="M426" s="201" t="s">
        <v>19</v>
      </c>
      <c r="N426" s="202" t="s">
        <v>44</v>
      </c>
      <c r="O426" s="77"/>
      <c r="P426" s="203">
        <f>O426*H426</f>
        <v>0</v>
      </c>
      <c r="Q426" s="203">
        <v>0.00037599999999999998</v>
      </c>
      <c r="R426" s="203">
        <f>Q426*H426</f>
        <v>0.0046101359999999991</v>
      </c>
      <c r="S426" s="203">
        <v>0</v>
      </c>
      <c r="T426" s="204">
        <f>S426*H426</f>
        <v>0</v>
      </c>
      <c r="AR426" s="15" t="s">
        <v>165</v>
      </c>
      <c r="AT426" s="15" t="s">
        <v>119</v>
      </c>
      <c r="AU426" s="15" t="s">
        <v>81</v>
      </c>
      <c r="AY426" s="15" t="s">
        <v>118</v>
      </c>
      <c r="BE426" s="205">
        <f>IF(N426="základní",J426,0)</f>
        <v>0</v>
      </c>
      <c r="BF426" s="205">
        <f>IF(N426="snížená",J426,0)</f>
        <v>0</v>
      </c>
      <c r="BG426" s="205">
        <f>IF(N426="zákl. přenesená",J426,0)</f>
        <v>0</v>
      </c>
      <c r="BH426" s="205">
        <f>IF(N426="sníž. přenesená",J426,0)</f>
        <v>0</v>
      </c>
      <c r="BI426" s="205">
        <f>IF(N426="nulová",J426,0)</f>
        <v>0</v>
      </c>
      <c r="BJ426" s="15" t="s">
        <v>81</v>
      </c>
      <c r="BK426" s="205">
        <f>ROUND(I426*H426,2)</f>
        <v>0</v>
      </c>
      <c r="BL426" s="15" t="s">
        <v>165</v>
      </c>
      <c r="BM426" s="15" t="s">
        <v>779</v>
      </c>
    </row>
    <row r="427" s="11" customFormat="1">
      <c r="B427" s="217"/>
      <c r="C427" s="218"/>
      <c r="D427" s="208" t="s">
        <v>124</v>
      </c>
      <c r="E427" s="219" t="s">
        <v>19</v>
      </c>
      <c r="F427" s="220" t="s">
        <v>773</v>
      </c>
      <c r="G427" s="218"/>
      <c r="H427" s="221">
        <v>2.8799999999999999</v>
      </c>
      <c r="I427" s="222"/>
      <c r="J427" s="218"/>
      <c r="K427" s="218"/>
      <c r="L427" s="223"/>
      <c r="M427" s="224"/>
      <c r="N427" s="225"/>
      <c r="O427" s="225"/>
      <c r="P427" s="225"/>
      <c r="Q427" s="225"/>
      <c r="R427" s="225"/>
      <c r="S427" s="225"/>
      <c r="T427" s="226"/>
      <c r="AT427" s="227" t="s">
        <v>124</v>
      </c>
      <c r="AU427" s="227" t="s">
        <v>81</v>
      </c>
      <c r="AV427" s="11" t="s">
        <v>83</v>
      </c>
      <c r="AW427" s="11" t="s">
        <v>35</v>
      </c>
      <c r="AX427" s="11" t="s">
        <v>73</v>
      </c>
      <c r="AY427" s="227" t="s">
        <v>118</v>
      </c>
    </row>
    <row r="428" s="11" customFormat="1">
      <c r="B428" s="217"/>
      <c r="C428" s="218"/>
      <c r="D428" s="208" t="s">
        <v>124</v>
      </c>
      <c r="E428" s="219" t="s">
        <v>19</v>
      </c>
      <c r="F428" s="220" t="s">
        <v>774</v>
      </c>
      <c r="G428" s="218"/>
      <c r="H428" s="221">
        <v>2.226</v>
      </c>
      <c r="I428" s="222"/>
      <c r="J428" s="218"/>
      <c r="K428" s="218"/>
      <c r="L428" s="223"/>
      <c r="M428" s="224"/>
      <c r="N428" s="225"/>
      <c r="O428" s="225"/>
      <c r="P428" s="225"/>
      <c r="Q428" s="225"/>
      <c r="R428" s="225"/>
      <c r="S428" s="225"/>
      <c r="T428" s="226"/>
      <c r="AT428" s="227" t="s">
        <v>124</v>
      </c>
      <c r="AU428" s="227" t="s">
        <v>81</v>
      </c>
      <c r="AV428" s="11" t="s">
        <v>83</v>
      </c>
      <c r="AW428" s="11" t="s">
        <v>35</v>
      </c>
      <c r="AX428" s="11" t="s">
        <v>73</v>
      </c>
      <c r="AY428" s="227" t="s">
        <v>118</v>
      </c>
    </row>
    <row r="429" s="11" customFormat="1">
      <c r="B429" s="217"/>
      <c r="C429" s="218"/>
      <c r="D429" s="208" t="s">
        <v>124</v>
      </c>
      <c r="E429" s="219" t="s">
        <v>19</v>
      </c>
      <c r="F429" s="220" t="s">
        <v>776</v>
      </c>
      <c r="G429" s="218"/>
      <c r="H429" s="221">
        <v>2.25</v>
      </c>
      <c r="I429" s="222"/>
      <c r="J429" s="218"/>
      <c r="K429" s="218"/>
      <c r="L429" s="223"/>
      <c r="M429" s="224"/>
      <c r="N429" s="225"/>
      <c r="O429" s="225"/>
      <c r="P429" s="225"/>
      <c r="Q429" s="225"/>
      <c r="R429" s="225"/>
      <c r="S429" s="225"/>
      <c r="T429" s="226"/>
      <c r="AT429" s="227" t="s">
        <v>124</v>
      </c>
      <c r="AU429" s="227" t="s">
        <v>81</v>
      </c>
      <c r="AV429" s="11" t="s">
        <v>83</v>
      </c>
      <c r="AW429" s="11" t="s">
        <v>35</v>
      </c>
      <c r="AX429" s="11" t="s">
        <v>73</v>
      </c>
      <c r="AY429" s="227" t="s">
        <v>118</v>
      </c>
    </row>
    <row r="430" s="11" customFormat="1">
      <c r="B430" s="217"/>
      <c r="C430" s="218"/>
      <c r="D430" s="208" t="s">
        <v>124</v>
      </c>
      <c r="E430" s="219" t="s">
        <v>19</v>
      </c>
      <c r="F430" s="220" t="s">
        <v>777</v>
      </c>
      <c r="G430" s="218"/>
      <c r="H430" s="221">
        <v>3.4049999999999998</v>
      </c>
      <c r="I430" s="222"/>
      <c r="J430" s="218"/>
      <c r="K430" s="218"/>
      <c r="L430" s="223"/>
      <c r="M430" s="224"/>
      <c r="N430" s="225"/>
      <c r="O430" s="225"/>
      <c r="P430" s="225"/>
      <c r="Q430" s="225"/>
      <c r="R430" s="225"/>
      <c r="S430" s="225"/>
      <c r="T430" s="226"/>
      <c r="AT430" s="227" t="s">
        <v>124</v>
      </c>
      <c r="AU430" s="227" t="s">
        <v>81</v>
      </c>
      <c r="AV430" s="11" t="s">
        <v>83</v>
      </c>
      <c r="AW430" s="11" t="s">
        <v>35</v>
      </c>
      <c r="AX430" s="11" t="s">
        <v>73</v>
      </c>
      <c r="AY430" s="227" t="s">
        <v>118</v>
      </c>
    </row>
    <row r="431" s="11" customFormat="1">
      <c r="B431" s="217"/>
      <c r="C431" s="218"/>
      <c r="D431" s="208" t="s">
        <v>124</v>
      </c>
      <c r="E431" s="219" t="s">
        <v>19</v>
      </c>
      <c r="F431" s="220" t="s">
        <v>756</v>
      </c>
      <c r="G431" s="218"/>
      <c r="H431" s="221">
        <v>1.5</v>
      </c>
      <c r="I431" s="222"/>
      <c r="J431" s="218"/>
      <c r="K431" s="218"/>
      <c r="L431" s="223"/>
      <c r="M431" s="224"/>
      <c r="N431" s="225"/>
      <c r="O431" s="225"/>
      <c r="P431" s="225"/>
      <c r="Q431" s="225"/>
      <c r="R431" s="225"/>
      <c r="S431" s="225"/>
      <c r="T431" s="226"/>
      <c r="AT431" s="227" t="s">
        <v>124</v>
      </c>
      <c r="AU431" s="227" t="s">
        <v>81</v>
      </c>
      <c r="AV431" s="11" t="s">
        <v>83</v>
      </c>
      <c r="AW431" s="11" t="s">
        <v>35</v>
      </c>
      <c r="AX431" s="11" t="s">
        <v>73</v>
      </c>
      <c r="AY431" s="227" t="s">
        <v>118</v>
      </c>
    </row>
    <row r="432" s="10" customFormat="1">
      <c r="B432" s="206"/>
      <c r="C432" s="207"/>
      <c r="D432" s="208" t="s">
        <v>124</v>
      </c>
      <c r="E432" s="209" t="s">
        <v>19</v>
      </c>
      <c r="F432" s="210" t="s">
        <v>489</v>
      </c>
      <c r="G432" s="207"/>
      <c r="H432" s="209" t="s">
        <v>19</v>
      </c>
      <c r="I432" s="211"/>
      <c r="J432" s="207"/>
      <c r="K432" s="207"/>
      <c r="L432" s="212"/>
      <c r="M432" s="213"/>
      <c r="N432" s="214"/>
      <c r="O432" s="214"/>
      <c r="P432" s="214"/>
      <c r="Q432" s="214"/>
      <c r="R432" s="214"/>
      <c r="S432" s="214"/>
      <c r="T432" s="215"/>
      <c r="AT432" s="216" t="s">
        <v>124</v>
      </c>
      <c r="AU432" s="216" t="s">
        <v>81</v>
      </c>
      <c r="AV432" s="10" t="s">
        <v>81</v>
      </c>
      <c r="AW432" s="10" t="s">
        <v>35</v>
      </c>
      <c r="AX432" s="10" t="s">
        <v>73</v>
      </c>
      <c r="AY432" s="216" t="s">
        <v>118</v>
      </c>
    </row>
    <row r="433" s="12" customFormat="1">
      <c r="B433" s="228"/>
      <c r="C433" s="229"/>
      <c r="D433" s="208" t="s">
        <v>124</v>
      </c>
      <c r="E433" s="230" t="s">
        <v>19</v>
      </c>
      <c r="F433" s="231" t="s">
        <v>132</v>
      </c>
      <c r="G433" s="229"/>
      <c r="H433" s="232">
        <v>12.260999999999999</v>
      </c>
      <c r="I433" s="233"/>
      <c r="J433" s="229"/>
      <c r="K433" s="229"/>
      <c r="L433" s="234"/>
      <c r="M433" s="235"/>
      <c r="N433" s="236"/>
      <c r="O433" s="236"/>
      <c r="P433" s="236"/>
      <c r="Q433" s="236"/>
      <c r="R433" s="236"/>
      <c r="S433" s="236"/>
      <c r="T433" s="237"/>
      <c r="AT433" s="238" t="s">
        <v>124</v>
      </c>
      <c r="AU433" s="238" t="s">
        <v>81</v>
      </c>
      <c r="AV433" s="12" t="s">
        <v>123</v>
      </c>
      <c r="AW433" s="12" t="s">
        <v>35</v>
      </c>
      <c r="AX433" s="12" t="s">
        <v>81</v>
      </c>
      <c r="AY433" s="238" t="s">
        <v>118</v>
      </c>
    </row>
    <row r="434" s="1" customFormat="1" ht="56.25" customHeight="1">
      <c r="B434" s="36"/>
      <c r="C434" s="194" t="s">
        <v>743</v>
      </c>
      <c r="D434" s="194" t="s">
        <v>119</v>
      </c>
      <c r="E434" s="195" t="s">
        <v>491</v>
      </c>
      <c r="F434" s="196" t="s">
        <v>492</v>
      </c>
      <c r="G434" s="197" t="s">
        <v>199</v>
      </c>
      <c r="H434" s="198">
        <v>1.7050000000000001</v>
      </c>
      <c r="I434" s="199"/>
      <c r="J434" s="200">
        <f>ROUND(I434*H434,2)</f>
        <v>0</v>
      </c>
      <c r="K434" s="196" t="s">
        <v>19</v>
      </c>
      <c r="L434" s="41"/>
      <c r="M434" s="201" t="s">
        <v>19</v>
      </c>
      <c r="N434" s="202" t="s">
        <v>44</v>
      </c>
      <c r="O434" s="77"/>
      <c r="P434" s="203">
        <f>O434*H434</f>
        <v>0</v>
      </c>
      <c r="Q434" s="203">
        <v>0</v>
      </c>
      <c r="R434" s="203">
        <f>Q434*H434</f>
        <v>0</v>
      </c>
      <c r="S434" s="203">
        <v>0</v>
      </c>
      <c r="T434" s="204">
        <f>S434*H434</f>
        <v>0</v>
      </c>
      <c r="AR434" s="15" t="s">
        <v>165</v>
      </c>
      <c r="AT434" s="15" t="s">
        <v>119</v>
      </c>
      <c r="AU434" s="15" t="s">
        <v>81</v>
      </c>
      <c r="AY434" s="15" t="s">
        <v>118</v>
      </c>
      <c r="BE434" s="205">
        <f>IF(N434="základní",J434,0)</f>
        <v>0</v>
      </c>
      <c r="BF434" s="205">
        <f>IF(N434="snížená",J434,0)</f>
        <v>0</v>
      </c>
      <c r="BG434" s="205">
        <f>IF(N434="zákl. přenesená",J434,0)</f>
        <v>0</v>
      </c>
      <c r="BH434" s="205">
        <f>IF(N434="sníž. přenesená",J434,0)</f>
        <v>0</v>
      </c>
      <c r="BI434" s="205">
        <f>IF(N434="nulová",J434,0)</f>
        <v>0</v>
      </c>
      <c r="BJ434" s="15" t="s">
        <v>81</v>
      </c>
      <c r="BK434" s="205">
        <f>ROUND(I434*H434,2)</f>
        <v>0</v>
      </c>
      <c r="BL434" s="15" t="s">
        <v>165</v>
      </c>
      <c r="BM434" s="15" t="s">
        <v>780</v>
      </c>
    </row>
    <row r="435" s="1" customFormat="1" ht="56.25" customHeight="1">
      <c r="B435" s="36"/>
      <c r="C435" s="194" t="s">
        <v>781</v>
      </c>
      <c r="D435" s="194" t="s">
        <v>119</v>
      </c>
      <c r="E435" s="195" t="s">
        <v>494</v>
      </c>
      <c r="F435" s="196" t="s">
        <v>495</v>
      </c>
      <c r="G435" s="197" t="s">
        <v>199</v>
      </c>
      <c r="H435" s="198">
        <v>1.7050000000000001</v>
      </c>
      <c r="I435" s="199"/>
      <c r="J435" s="200">
        <f>ROUND(I435*H435,2)</f>
        <v>0</v>
      </c>
      <c r="K435" s="196" t="s">
        <v>19</v>
      </c>
      <c r="L435" s="41"/>
      <c r="M435" s="201" t="s">
        <v>19</v>
      </c>
      <c r="N435" s="202" t="s">
        <v>44</v>
      </c>
      <c r="O435" s="77"/>
      <c r="P435" s="203">
        <f>O435*H435</f>
        <v>0</v>
      </c>
      <c r="Q435" s="203">
        <v>0</v>
      </c>
      <c r="R435" s="203">
        <f>Q435*H435</f>
        <v>0</v>
      </c>
      <c r="S435" s="203">
        <v>0</v>
      </c>
      <c r="T435" s="204">
        <f>S435*H435</f>
        <v>0</v>
      </c>
      <c r="AR435" s="15" t="s">
        <v>165</v>
      </c>
      <c r="AT435" s="15" t="s">
        <v>119</v>
      </c>
      <c r="AU435" s="15" t="s">
        <v>81</v>
      </c>
      <c r="AY435" s="15" t="s">
        <v>118</v>
      </c>
      <c r="BE435" s="205">
        <f>IF(N435="základní",J435,0)</f>
        <v>0</v>
      </c>
      <c r="BF435" s="205">
        <f>IF(N435="snížená",J435,0)</f>
        <v>0</v>
      </c>
      <c r="BG435" s="205">
        <f>IF(N435="zákl. přenesená",J435,0)</f>
        <v>0</v>
      </c>
      <c r="BH435" s="205">
        <f>IF(N435="sníž. přenesená",J435,0)</f>
        <v>0</v>
      </c>
      <c r="BI435" s="205">
        <f>IF(N435="nulová",J435,0)</f>
        <v>0</v>
      </c>
      <c r="BJ435" s="15" t="s">
        <v>81</v>
      </c>
      <c r="BK435" s="205">
        <f>ROUND(I435*H435,2)</f>
        <v>0</v>
      </c>
      <c r="BL435" s="15" t="s">
        <v>165</v>
      </c>
      <c r="BM435" s="15" t="s">
        <v>782</v>
      </c>
    </row>
    <row r="436" s="1" customFormat="1" ht="56.25" customHeight="1">
      <c r="B436" s="36"/>
      <c r="C436" s="194" t="s">
        <v>746</v>
      </c>
      <c r="D436" s="194" t="s">
        <v>119</v>
      </c>
      <c r="E436" s="195" t="s">
        <v>498</v>
      </c>
      <c r="F436" s="196" t="s">
        <v>499</v>
      </c>
      <c r="G436" s="197" t="s">
        <v>199</v>
      </c>
      <c r="H436" s="198">
        <v>1.7050000000000001</v>
      </c>
      <c r="I436" s="199"/>
      <c r="J436" s="200">
        <f>ROUND(I436*H436,2)</f>
        <v>0</v>
      </c>
      <c r="K436" s="196" t="s">
        <v>19</v>
      </c>
      <c r="L436" s="41"/>
      <c r="M436" s="201" t="s">
        <v>19</v>
      </c>
      <c r="N436" s="202" t="s">
        <v>44</v>
      </c>
      <c r="O436" s="77"/>
      <c r="P436" s="203">
        <f>O436*H436</f>
        <v>0</v>
      </c>
      <c r="Q436" s="203">
        <v>0</v>
      </c>
      <c r="R436" s="203">
        <f>Q436*H436</f>
        <v>0</v>
      </c>
      <c r="S436" s="203">
        <v>0</v>
      </c>
      <c r="T436" s="204">
        <f>S436*H436</f>
        <v>0</v>
      </c>
      <c r="AR436" s="15" t="s">
        <v>165</v>
      </c>
      <c r="AT436" s="15" t="s">
        <v>119</v>
      </c>
      <c r="AU436" s="15" t="s">
        <v>81</v>
      </c>
      <c r="AY436" s="15" t="s">
        <v>118</v>
      </c>
      <c r="BE436" s="205">
        <f>IF(N436="základní",J436,0)</f>
        <v>0</v>
      </c>
      <c r="BF436" s="205">
        <f>IF(N436="snížená",J436,0)</f>
        <v>0</v>
      </c>
      <c r="BG436" s="205">
        <f>IF(N436="zákl. přenesená",J436,0)</f>
        <v>0</v>
      </c>
      <c r="BH436" s="205">
        <f>IF(N436="sníž. přenesená",J436,0)</f>
        <v>0</v>
      </c>
      <c r="BI436" s="205">
        <f>IF(N436="nulová",J436,0)</f>
        <v>0</v>
      </c>
      <c r="BJ436" s="15" t="s">
        <v>81</v>
      </c>
      <c r="BK436" s="205">
        <f>ROUND(I436*H436,2)</f>
        <v>0</v>
      </c>
      <c r="BL436" s="15" t="s">
        <v>165</v>
      </c>
      <c r="BM436" s="15" t="s">
        <v>783</v>
      </c>
    </row>
    <row r="437" s="9" customFormat="1" ht="25.92" customHeight="1">
      <c r="B437" s="180"/>
      <c r="C437" s="181"/>
      <c r="D437" s="182" t="s">
        <v>72</v>
      </c>
      <c r="E437" s="183" t="s">
        <v>784</v>
      </c>
      <c r="F437" s="183" t="s">
        <v>785</v>
      </c>
      <c r="G437" s="181"/>
      <c r="H437" s="181"/>
      <c r="I437" s="184"/>
      <c r="J437" s="185">
        <f>BK437</f>
        <v>0</v>
      </c>
      <c r="K437" s="181"/>
      <c r="L437" s="186"/>
      <c r="M437" s="187"/>
      <c r="N437" s="188"/>
      <c r="O437" s="188"/>
      <c r="P437" s="189">
        <f>SUM(P438:P452)</f>
        <v>0</v>
      </c>
      <c r="Q437" s="188"/>
      <c r="R437" s="189">
        <f>SUM(R438:R452)</f>
        <v>0.49638581243799995</v>
      </c>
      <c r="S437" s="188"/>
      <c r="T437" s="190">
        <f>SUM(T438:T452)</f>
        <v>0</v>
      </c>
      <c r="AR437" s="191" t="s">
        <v>83</v>
      </c>
      <c r="AT437" s="192" t="s">
        <v>72</v>
      </c>
      <c r="AU437" s="192" t="s">
        <v>73</v>
      </c>
      <c r="AY437" s="191" t="s">
        <v>118</v>
      </c>
      <c r="BK437" s="193">
        <f>SUM(BK438:BK452)</f>
        <v>0</v>
      </c>
    </row>
    <row r="438" s="1" customFormat="1" ht="22.5" customHeight="1">
      <c r="B438" s="36"/>
      <c r="C438" s="194" t="s">
        <v>786</v>
      </c>
      <c r="D438" s="194" t="s">
        <v>119</v>
      </c>
      <c r="E438" s="195" t="s">
        <v>787</v>
      </c>
      <c r="F438" s="196" t="s">
        <v>788</v>
      </c>
      <c r="G438" s="197" t="s">
        <v>148</v>
      </c>
      <c r="H438" s="198">
        <v>551.58399999999995</v>
      </c>
      <c r="I438" s="199"/>
      <c r="J438" s="200">
        <f>ROUND(I438*H438,2)</f>
        <v>0</v>
      </c>
      <c r="K438" s="196" t="s">
        <v>19</v>
      </c>
      <c r="L438" s="41"/>
      <c r="M438" s="201" t="s">
        <v>19</v>
      </c>
      <c r="N438" s="202" t="s">
        <v>44</v>
      </c>
      <c r="O438" s="77"/>
      <c r="P438" s="203">
        <f>O438*H438</f>
        <v>0</v>
      </c>
      <c r="Q438" s="203">
        <v>2.4232000000000001E-05</v>
      </c>
      <c r="R438" s="203">
        <f>Q438*H438</f>
        <v>0.013365983488</v>
      </c>
      <c r="S438" s="203">
        <v>0</v>
      </c>
      <c r="T438" s="204">
        <f>S438*H438</f>
        <v>0</v>
      </c>
      <c r="AR438" s="15" t="s">
        <v>165</v>
      </c>
      <c r="AT438" s="15" t="s">
        <v>119</v>
      </c>
      <c r="AU438" s="15" t="s">
        <v>81</v>
      </c>
      <c r="AY438" s="15" t="s">
        <v>118</v>
      </c>
      <c r="BE438" s="205">
        <f>IF(N438="základní",J438,0)</f>
        <v>0</v>
      </c>
      <c r="BF438" s="205">
        <f>IF(N438="snížená",J438,0)</f>
        <v>0</v>
      </c>
      <c r="BG438" s="205">
        <f>IF(N438="zákl. přenesená",J438,0)</f>
        <v>0</v>
      </c>
      <c r="BH438" s="205">
        <f>IF(N438="sníž. přenesená",J438,0)</f>
        <v>0</v>
      </c>
      <c r="BI438" s="205">
        <f>IF(N438="nulová",J438,0)</f>
        <v>0</v>
      </c>
      <c r="BJ438" s="15" t="s">
        <v>81</v>
      </c>
      <c r="BK438" s="205">
        <f>ROUND(I438*H438,2)</f>
        <v>0</v>
      </c>
      <c r="BL438" s="15" t="s">
        <v>165</v>
      </c>
      <c r="BM438" s="15" t="s">
        <v>789</v>
      </c>
    </row>
    <row r="439" s="1" customFormat="1" ht="33.75" customHeight="1">
      <c r="B439" s="36"/>
      <c r="C439" s="194" t="s">
        <v>748</v>
      </c>
      <c r="D439" s="194" t="s">
        <v>119</v>
      </c>
      <c r="E439" s="195" t="s">
        <v>790</v>
      </c>
      <c r="F439" s="196" t="s">
        <v>791</v>
      </c>
      <c r="G439" s="197" t="s">
        <v>148</v>
      </c>
      <c r="H439" s="198">
        <v>853.33299999999997</v>
      </c>
      <c r="I439" s="199"/>
      <c r="J439" s="200">
        <f>ROUND(I439*H439,2)</f>
        <v>0</v>
      </c>
      <c r="K439" s="196" t="s">
        <v>19</v>
      </c>
      <c r="L439" s="41"/>
      <c r="M439" s="201" t="s">
        <v>19</v>
      </c>
      <c r="N439" s="202" t="s">
        <v>44</v>
      </c>
      <c r="O439" s="77"/>
      <c r="P439" s="203">
        <f>O439*H439</f>
        <v>0</v>
      </c>
      <c r="Q439" s="203">
        <v>0.00012765000000000001</v>
      </c>
      <c r="R439" s="203">
        <f>Q439*H439</f>
        <v>0.10892795745</v>
      </c>
      <c r="S439" s="203">
        <v>0</v>
      </c>
      <c r="T439" s="204">
        <f>S439*H439</f>
        <v>0</v>
      </c>
      <c r="AR439" s="15" t="s">
        <v>165</v>
      </c>
      <c r="AT439" s="15" t="s">
        <v>119</v>
      </c>
      <c r="AU439" s="15" t="s">
        <v>81</v>
      </c>
      <c r="AY439" s="15" t="s">
        <v>118</v>
      </c>
      <c r="BE439" s="205">
        <f>IF(N439="základní",J439,0)</f>
        <v>0</v>
      </c>
      <c r="BF439" s="205">
        <f>IF(N439="snížená",J439,0)</f>
        <v>0</v>
      </c>
      <c r="BG439" s="205">
        <f>IF(N439="zákl. přenesená",J439,0)</f>
        <v>0</v>
      </c>
      <c r="BH439" s="205">
        <f>IF(N439="sníž. přenesená",J439,0)</f>
        <v>0</v>
      </c>
      <c r="BI439" s="205">
        <f>IF(N439="nulová",J439,0)</f>
        <v>0</v>
      </c>
      <c r="BJ439" s="15" t="s">
        <v>81</v>
      </c>
      <c r="BK439" s="205">
        <f>ROUND(I439*H439,2)</f>
        <v>0</v>
      </c>
      <c r="BL439" s="15" t="s">
        <v>165</v>
      </c>
      <c r="BM439" s="15" t="s">
        <v>792</v>
      </c>
    </row>
    <row r="440" s="1" customFormat="1" ht="33.75" customHeight="1">
      <c r="B440" s="36"/>
      <c r="C440" s="194" t="s">
        <v>793</v>
      </c>
      <c r="D440" s="194" t="s">
        <v>119</v>
      </c>
      <c r="E440" s="195" t="s">
        <v>794</v>
      </c>
      <c r="F440" s="196" t="s">
        <v>795</v>
      </c>
      <c r="G440" s="197" t="s">
        <v>148</v>
      </c>
      <c r="H440" s="198">
        <v>853.33299999999997</v>
      </c>
      <c r="I440" s="199"/>
      <c r="J440" s="200">
        <f>ROUND(I440*H440,2)</f>
        <v>0</v>
      </c>
      <c r="K440" s="196" t="s">
        <v>19</v>
      </c>
      <c r="L440" s="41"/>
      <c r="M440" s="201" t="s">
        <v>19</v>
      </c>
      <c r="N440" s="202" t="s">
        <v>44</v>
      </c>
      <c r="O440" s="77"/>
      <c r="P440" s="203">
        <f>O440*H440</f>
        <v>0</v>
      </c>
      <c r="Q440" s="203">
        <v>0.00033750000000000002</v>
      </c>
      <c r="R440" s="203">
        <f>Q440*H440</f>
        <v>0.2879998875</v>
      </c>
      <c r="S440" s="203">
        <v>0</v>
      </c>
      <c r="T440" s="204">
        <f>S440*H440</f>
        <v>0</v>
      </c>
      <c r="AR440" s="15" t="s">
        <v>165</v>
      </c>
      <c r="AT440" s="15" t="s">
        <v>119</v>
      </c>
      <c r="AU440" s="15" t="s">
        <v>81</v>
      </c>
      <c r="AY440" s="15" t="s">
        <v>118</v>
      </c>
      <c r="BE440" s="205">
        <f>IF(N440="základní",J440,0)</f>
        <v>0</v>
      </c>
      <c r="BF440" s="205">
        <f>IF(N440="snížená",J440,0)</f>
        <v>0</v>
      </c>
      <c r="BG440" s="205">
        <f>IF(N440="zákl. přenesená",J440,0)</f>
        <v>0</v>
      </c>
      <c r="BH440" s="205">
        <f>IF(N440="sníž. přenesená",J440,0)</f>
        <v>0</v>
      </c>
      <c r="BI440" s="205">
        <f>IF(N440="nulová",J440,0)</f>
        <v>0</v>
      </c>
      <c r="BJ440" s="15" t="s">
        <v>81</v>
      </c>
      <c r="BK440" s="205">
        <f>ROUND(I440*H440,2)</f>
        <v>0</v>
      </c>
      <c r="BL440" s="15" t="s">
        <v>165</v>
      </c>
      <c r="BM440" s="15" t="s">
        <v>796</v>
      </c>
    </row>
    <row r="441" s="1" customFormat="1" ht="22.5" customHeight="1">
      <c r="B441" s="36"/>
      <c r="C441" s="194" t="s">
        <v>751</v>
      </c>
      <c r="D441" s="194" t="s">
        <v>119</v>
      </c>
      <c r="E441" s="195" t="s">
        <v>797</v>
      </c>
      <c r="F441" s="196" t="s">
        <v>798</v>
      </c>
      <c r="G441" s="197" t="s">
        <v>148</v>
      </c>
      <c r="H441" s="198">
        <v>37.439999999999998</v>
      </c>
      <c r="I441" s="199"/>
      <c r="J441" s="200">
        <f>ROUND(I441*H441,2)</f>
        <v>0</v>
      </c>
      <c r="K441" s="196" t="s">
        <v>19</v>
      </c>
      <c r="L441" s="41"/>
      <c r="M441" s="201" t="s">
        <v>19</v>
      </c>
      <c r="N441" s="202" t="s">
        <v>44</v>
      </c>
      <c r="O441" s="77"/>
      <c r="P441" s="203">
        <f>O441*H441</f>
        <v>0</v>
      </c>
      <c r="Q441" s="203">
        <v>0</v>
      </c>
      <c r="R441" s="203">
        <f>Q441*H441</f>
        <v>0</v>
      </c>
      <c r="S441" s="203">
        <v>0</v>
      </c>
      <c r="T441" s="204">
        <f>S441*H441</f>
        <v>0</v>
      </c>
      <c r="AR441" s="15" t="s">
        <v>165</v>
      </c>
      <c r="AT441" s="15" t="s">
        <v>119</v>
      </c>
      <c r="AU441" s="15" t="s">
        <v>81</v>
      </c>
      <c r="AY441" s="15" t="s">
        <v>118</v>
      </c>
      <c r="BE441" s="205">
        <f>IF(N441="základní",J441,0)</f>
        <v>0</v>
      </c>
      <c r="BF441" s="205">
        <f>IF(N441="snížená",J441,0)</f>
        <v>0</v>
      </c>
      <c r="BG441" s="205">
        <f>IF(N441="zákl. přenesená",J441,0)</f>
        <v>0</v>
      </c>
      <c r="BH441" s="205">
        <f>IF(N441="sníž. přenesená",J441,0)</f>
        <v>0</v>
      </c>
      <c r="BI441" s="205">
        <f>IF(N441="nulová",J441,0)</f>
        <v>0</v>
      </c>
      <c r="BJ441" s="15" t="s">
        <v>81</v>
      </c>
      <c r="BK441" s="205">
        <f>ROUND(I441*H441,2)</f>
        <v>0</v>
      </c>
      <c r="BL441" s="15" t="s">
        <v>165</v>
      </c>
      <c r="BM441" s="15" t="s">
        <v>799</v>
      </c>
    </row>
    <row r="442" s="10" customFormat="1">
      <c r="B442" s="206"/>
      <c r="C442" s="207"/>
      <c r="D442" s="208" t="s">
        <v>124</v>
      </c>
      <c r="E442" s="209" t="s">
        <v>19</v>
      </c>
      <c r="F442" s="210" t="s">
        <v>800</v>
      </c>
      <c r="G442" s="207"/>
      <c r="H442" s="209" t="s">
        <v>19</v>
      </c>
      <c r="I442" s="211"/>
      <c r="J442" s="207"/>
      <c r="K442" s="207"/>
      <c r="L442" s="212"/>
      <c r="M442" s="213"/>
      <c r="N442" s="214"/>
      <c r="O442" s="214"/>
      <c r="P442" s="214"/>
      <c r="Q442" s="214"/>
      <c r="R442" s="214"/>
      <c r="S442" s="214"/>
      <c r="T442" s="215"/>
      <c r="AT442" s="216" t="s">
        <v>124</v>
      </c>
      <c r="AU442" s="216" t="s">
        <v>81</v>
      </c>
      <c r="AV442" s="10" t="s">
        <v>81</v>
      </c>
      <c r="AW442" s="10" t="s">
        <v>35</v>
      </c>
      <c r="AX442" s="10" t="s">
        <v>73</v>
      </c>
      <c r="AY442" s="216" t="s">
        <v>118</v>
      </c>
    </row>
    <row r="443" s="11" customFormat="1">
      <c r="B443" s="217"/>
      <c r="C443" s="218"/>
      <c r="D443" s="208" t="s">
        <v>124</v>
      </c>
      <c r="E443" s="219" t="s">
        <v>19</v>
      </c>
      <c r="F443" s="220" t="s">
        <v>801</v>
      </c>
      <c r="G443" s="218"/>
      <c r="H443" s="221">
        <v>37.439999999999998</v>
      </c>
      <c r="I443" s="222"/>
      <c r="J443" s="218"/>
      <c r="K443" s="218"/>
      <c r="L443" s="223"/>
      <c r="M443" s="224"/>
      <c r="N443" s="225"/>
      <c r="O443" s="225"/>
      <c r="P443" s="225"/>
      <c r="Q443" s="225"/>
      <c r="R443" s="225"/>
      <c r="S443" s="225"/>
      <c r="T443" s="226"/>
      <c r="AT443" s="227" t="s">
        <v>124</v>
      </c>
      <c r="AU443" s="227" t="s">
        <v>81</v>
      </c>
      <c r="AV443" s="11" t="s">
        <v>83</v>
      </c>
      <c r="AW443" s="11" t="s">
        <v>35</v>
      </c>
      <c r="AX443" s="11" t="s">
        <v>73</v>
      </c>
      <c r="AY443" s="227" t="s">
        <v>118</v>
      </c>
    </row>
    <row r="444" s="12" customFormat="1">
      <c r="B444" s="228"/>
      <c r="C444" s="229"/>
      <c r="D444" s="208" t="s">
        <v>124</v>
      </c>
      <c r="E444" s="230" t="s">
        <v>19</v>
      </c>
      <c r="F444" s="231" t="s">
        <v>132</v>
      </c>
      <c r="G444" s="229"/>
      <c r="H444" s="232">
        <v>37.439999999999998</v>
      </c>
      <c r="I444" s="233"/>
      <c r="J444" s="229"/>
      <c r="K444" s="229"/>
      <c r="L444" s="234"/>
      <c r="M444" s="235"/>
      <c r="N444" s="236"/>
      <c r="O444" s="236"/>
      <c r="P444" s="236"/>
      <c r="Q444" s="236"/>
      <c r="R444" s="236"/>
      <c r="S444" s="236"/>
      <c r="T444" s="237"/>
      <c r="AT444" s="238" t="s">
        <v>124</v>
      </c>
      <c r="AU444" s="238" t="s">
        <v>81</v>
      </c>
      <c r="AV444" s="12" t="s">
        <v>123</v>
      </c>
      <c r="AW444" s="12" t="s">
        <v>35</v>
      </c>
      <c r="AX444" s="12" t="s">
        <v>81</v>
      </c>
      <c r="AY444" s="238" t="s">
        <v>118</v>
      </c>
    </row>
    <row r="445" s="1" customFormat="1" ht="33.75" customHeight="1">
      <c r="B445" s="36"/>
      <c r="C445" s="194" t="s">
        <v>802</v>
      </c>
      <c r="D445" s="194" t="s">
        <v>119</v>
      </c>
      <c r="E445" s="195" t="s">
        <v>803</v>
      </c>
      <c r="F445" s="196" t="s">
        <v>804</v>
      </c>
      <c r="G445" s="197" t="s">
        <v>148</v>
      </c>
      <c r="H445" s="198">
        <v>37.439999999999998</v>
      </c>
      <c r="I445" s="199"/>
      <c r="J445" s="200">
        <f>ROUND(I445*H445,2)</f>
        <v>0</v>
      </c>
      <c r="K445" s="196" t="s">
        <v>19</v>
      </c>
      <c r="L445" s="41"/>
      <c r="M445" s="201" t="s">
        <v>19</v>
      </c>
      <c r="N445" s="202" t="s">
        <v>44</v>
      </c>
      <c r="O445" s="77"/>
      <c r="P445" s="203">
        <f>O445*H445</f>
        <v>0</v>
      </c>
      <c r="Q445" s="203">
        <v>0.00014375</v>
      </c>
      <c r="R445" s="203">
        <f>Q445*H445</f>
        <v>0.0053819999999999996</v>
      </c>
      <c r="S445" s="203">
        <v>0</v>
      </c>
      <c r="T445" s="204">
        <f>S445*H445</f>
        <v>0</v>
      </c>
      <c r="AR445" s="15" t="s">
        <v>165</v>
      </c>
      <c r="AT445" s="15" t="s">
        <v>119</v>
      </c>
      <c r="AU445" s="15" t="s">
        <v>81</v>
      </c>
      <c r="AY445" s="15" t="s">
        <v>118</v>
      </c>
      <c r="BE445" s="205">
        <f>IF(N445="základní",J445,0)</f>
        <v>0</v>
      </c>
      <c r="BF445" s="205">
        <f>IF(N445="snížená",J445,0)</f>
        <v>0</v>
      </c>
      <c r="BG445" s="205">
        <f>IF(N445="zákl. přenesená",J445,0)</f>
        <v>0</v>
      </c>
      <c r="BH445" s="205">
        <f>IF(N445="sníž. přenesená",J445,0)</f>
        <v>0</v>
      </c>
      <c r="BI445" s="205">
        <f>IF(N445="nulová",J445,0)</f>
        <v>0</v>
      </c>
      <c r="BJ445" s="15" t="s">
        <v>81</v>
      </c>
      <c r="BK445" s="205">
        <f>ROUND(I445*H445,2)</f>
        <v>0</v>
      </c>
      <c r="BL445" s="15" t="s">
        <v>165</v>
      </c>
      <c r="BM445" s="15" t="s">
        <v>805</v>
      </c>
    </row>
    <row r="446" s="1" customFormat="1" ht="45" customHeight="1">
      <c r="B446" s="36"/>
      <c r="C446" s="194" t="s">
        <v>754</v>
      </c>
      <c r="D446" s="194" t="s">
        <v>119</v>
      </c>
      <c r="E446" s="195" t="s">
        <v>806</v>
      </c>
      <c r="F446" s="196" t="s">
        <v>807</v>
      </c>
      <c r="G446" s="197" t="s">
        <v>148</v>
      </c>
      <c r="H446" s="198">
        <v>37.439999999999998</v>
      </c>
      <c r="I446" s="199"/>
      <c r="J446" s="200">
        <f>ROUND(I446*H446,2)</f>
        <v>0</v>
      </c>
      <c r="K446" s="196" t="s">
        <v>19</v>
      </c>
      <c r="L446" s="41"/>
      <c r="M446" s="201" t="s">
        <v>19</v>
      </c>
      <c r="N446" s="202" t="s">
        <v>44</v>
      </c>
      <c r="O446" s="77"/>
      <c r="P446" s="203">
        <f>O446*H446</f>
        <v>0</v>
      </c>
      <c r="Q446" s="203">
        <v>0.00016875000000000001</v>
      </c>
      <c r="R446" s="203">
        <f>Q446*H446</f>
        <v>0.0063179999999999998</v>
      </c>
      <c r="S446" s="203">
        <v>0</v>
      </c>
      <c r="T446" s="204">
        <f>S446*H446</f>
        <v>0</v>
      </c>
      <c r="AR446" s="15" t="s">
        <v>165</v>
      </c>
      <c r="AT446" s="15" t="s">
        <v>119</v>
      </c>
      <c r="AU446" s="15" t="s">
        <v>81</v>
      </c>
      <c r="AY446" s="15" t="s">
        <v>118</v>
      </c>
      <c r="BE446" s="205">
        <f>IF(N446="základní",J446,0)</f>
        <v>0</v>
      </c>
      <c r="BF446" s="205">
        <f>IF(N446="snížená",J446,0)</f>
        <v>0</v>
      </c>
      <c r="BG446" s="205">
        <f>IF(N446="zákl. přenesená",J446,0)</f>
        <v>0</v>
      </c>
      <c r="BH446" s="205">
        <f>IF(N446="sníž. přenesená",J446,0)</f>
        <v>0</v>
      </c>
      <c r="BI446" s="205">
        <f>IF(N446="nulová",J446,0)</f>
        <v>0</v>
      </c>
      <c r="BJ446" s="15" t="s">
        <v>81</v>
      </c>
      <c r="BK446" s="205">
        <f>ROUND(I446*H446,2)</f>
        <v>0</v>
      </c>
      <c r="BL446" s="15" t="s">
        <v>165</v>
      </c>
      <c r="BM446" s="15" t="s">
        <v>808</v>
      </c>
    </row>
    <row r="447" s="1" customFormat="1" ht="45" customHeight="1">
      <c r="B447" s="36"/>
      <c r="C447" s="194" t="s">
        <v>809</v>
      </c>
      <c r="D447" s="194" t="s">
        <v>119</v>
      </c>
      <c r="E447" s="195" t="s">
        <v>810</v>
      </c>
      <c r="F447" s="196" t="s">
        <v>811</v>
      </c>
      <c r="G447" s="197" t="s">
        <v>148</v>
      </c>
      <c r="H447" s="198">
        <v>37.439999999999998</v>
      </c>
      <c r="I447" s="199"/>
      <c r="J447" s="200">
        <f>ROUND(I447*H447,2)</f>
        <v>0</v>
      </c>
      <c r="K447" s="196" t="s">
        <v>19</v>
      </c>
      <c r="L447" s="41"/>
      <c r="M447" s="201" t="s">
        <v>19</v>
      </c>
      <c r="N447" s="202" t="s">
        <v>44</v>
      </c>
      <c r="O447" s="77"/>
      <c r="P447" s="203">
        <f>O447*H447</f>
        <v>0</v>
      </c>
      <c r="Q447" s="203">
        <v>0.00012305000000000001</v>
      </c>
      <c r="R447" s="203">
        <f>Q447*H447</f>
        <v>0.0046069919999999999</v>
      </c>
      <c r="S447" s="203">
        <v>0</v>
      </c>
      <c r="T447" s="204">
        <f>S447*H447</f>
        <v>0</v>
      </c>
      <c r="AR447" s="15" t="s">
        <v>165</v>
      </c>
      <c r="AT447" s="15" t="s">
        <v>119</v>
      </c>
      <c r="AU447" s="15" t="s">
        <v>81</v>
      </c>
      <c r="AY447" s="15" t="s">
        <v>118</v>
      </c>
      <c r="BE447" s="205">
        <f>IF(N447="základní",J447,0)</f>
        <v>0</v>
      </c>
      <c r="BF447" s="205">
        <f>IF(N447="snížená",J447,0)</f>
        <v>0</v>
      </c>
      <c r="BG447" s="205">
        <f>IF(N447="zákl. přenesená",J447,0)</f>
        <v>0</v>
      </c>
      <c r="BH447" s="205">
        <f>IF(N447="sníž. přenesená",J447,0)</f>
        <v>0</v>
      </c>
      <c r="BI447" s="205">
        <f>IF(N447="nulová",J447,0)</f>
        <v>0</v>
      </c>
      <c r="BJ447" s="15" t="s">
        <v>81</v>
      </c>
      <c r="BK447" s="205">
        <f>ROUND(I447*H447,2)</f>
        <v>0</v>
      </c>
      <c r="BL447" s="15" t="s">
        <v>165</v>
      </c>
      <c r="BM447" s="15" t="s">
        <v>812</v>
      </c>
    </row>
    <row r="448" s="1" customFormat="1" ht="45" customHeight="1">
      <c r="B448" s="36"/>
      <c r="C448" s="194" t="s">
        <v>757</v>
      </c>
      <c r="D448" s="194" t="s">
        <v>119</v>
      </c>
      <c r="E448" s="195" t="s">
        <v>813</v>
      </c>
      <c r="F448" s="196" t="s">
        <v>814</v>
      </c>
      <c r="G448" s="197" t="s">
        <v>148</v>
      </c>
      <c r="H448" s="198">
        <v>37.439999999999998</v>
      </c>
      <c r="I448" s="199"/>
      <c r="J448" s="200">
        <f>ROUND(I448*H448,2)</f>
        <v>0</v>
      </c>
      <c r="K448" s="196" t="s">
        <v>19</v>
      </c>
      <c r="L448" s="41"/>
      <c r="M448" s="201" t="s">
        <v>19</v>
      </c>
      <c r="N448" s="202" t="s">
        <v>44</v>
      </c>
      <c r="O448" s="77"/>
      <c r="P448" s="203">
        <f>O448*H448</f>
        <v>0</v>
      </c>
      <c r="Q448" s="203">
        <v>0.00012305000000000001</v>
      </c>
      <c r="R448" s="203">
        <f>Q448*H448</f>
        <v>0.0046069919999999999</v>
      </c>
      <c r="S448" s="203">
        <v>0</v>
      </c>
      <c r="T448" s="204">
        <f>S448*H448</f>
        <v>0</v>
      </c>
      <c r="AR448" s="15" t="s">
        <v>165</v>
      </c>
      <c r="AT448" s="15" t="s">
        <v>119</v>
      </c>
      <c r="AU448" s="15" t="s">
        <v>81</v>
      </c>
      <c r="AY448" s="15" t="s">
        <v>118</v>
      </c>
      <c r="BE448" s="205">
        <f>IF(N448="základní",J448,0)</f>
        <v>0</v>
      </c>
      <c r="BF448" s="205">
        <f>IF(N448="snížená",J448,0)</f>
        <v>0</v>
      </c>
      <c r="BG448" s="205">
        <f>IF(N448="zákl. přenesená",J448,0)</f>
        <v>0</v>
      </c>
      <c r="BH448" s="205">
        <f>IF(N448="sníž. přenesená",J448,0)</f>
        <v>0</v>
      </c>
      <c r="BI448" s="205">
        <f>IF(N448="nulová",J448,0)</f>
        <v>0</v>
      </c>
      <c r="BJ448" s="15" t="s">
        <v>81</v>
      </c>
      <c r="BK448" s="205">
        <f>ROUND(I448*H448,2)</f>
        <v>0</v>
      </c>
      <c r="BL448" s="15" t="s">
        <v>165</v>
      </c>
      <c r="BM448" s="15" t="s">
        <v>815</v>
      </c>
    </row>
    <row r="449" s="1" customFormat="1" ht="45" customHeight="1">
      <c r="B449" s="36"/>
      <c r="C449" s="194" t="s">
        <v>816</v>
      </c>
      <c r="D449" s="194" t="s">
        <v>119</v>
      </c>
      <c r="E449" s="195" t="s">
        <v>817</v>
      </c>
      <c r="F449" s="196" t="s">
        <v>818</v>
      </c>
      <c r="G449" s="197" t="s">
        <v>148</v>
      </c>
      <c r="H449" s="198">
        <v>301.75</v>
      </c>
      <c r="I449" s="199"/>
      <c r="J449" s="200">
        <f>ROUND(I449*H449,2)</f>
        <v>0</v>
      </c>
      <c r="K449" s="196" t="s">
        <v>19</v>
      </c>
      <c r="L449" s="41"/>
      <c r="M449" s="201" t="s">
        <v>19</v>
      </c>
      <c r="N449" s="202" t="s">
        <v>44</v>
      </c>
      <c r="O449" s="77"/>
      <c r="P449" s="203">
        <f>O449*H449</f>
        <v>0</v>
      </c>
      <c r="Q449" s="203">
        <v>0.00021599999999999999</v>
      </c>
      <c r="R449" s="203">
        <f>Q449*H449</f>
        <v>0.065178</v>
      </c>
      <c r="S449" s="203">
        <v>0</v>
      </c>
      <c r="T449" s="204">
        <f>S449*H449</f>
        <v>0</v>
      </c>
      <c r="AR449" s="15" t="s">
        <v>165</v>
      </c>
      <c r="AT449" s="15" t="s">
        <v>119</v>
      </c>
      <c r="AU449" s="15" t="s">
        <v>81</v>
      </c>
      <c r="AY449" s="15" t="s">
        <v>118</v>
      </c>
      <c r="BE449" s="205">
        <f>IF(N449="základní",J449,0)</f>
        <v>0</v>
      </c>
      <c r="BF449" s="205">
        <f>IF(N449="snížená",J449,0)</f>
        <v>0</v>
      </c>
      <c r="BG449" s="205">
        <f>IF(N449="zákl. přenesená",J449,0)</f>
        <v>0</v>
      </c>
      <c r="BH449" s="205">
        <f>IF(N449="sníž. přenesená",J449,0)</f>
        <v>0</v>
      </c>
      <c r="BI449" s="205">
        <f>IF(N449="nulová",J449,0)</f>
        <v>0</v>
      </c>
      <c r="BJ449" s="15" t="s">
        <v>81</v>
      </c>
      <c r="BK449" s="205">
        <f>ROUND(I449*H449,2)</f>
        <v>0</v>
      </c>
      <c r="BL449" s="15" t="s">
        <v>165</v>
      </c>
      <c r="BM449" s="15" t="s">
        <v>819</v>
      </c>
    </row>
    <row r="450" s="10" customFormat="1">
      <c r="B450" s="206"/>
      <c r="C450" s="207"/>
      <c r="D450" s="208" t="s">
        <v>124</v>
      </c>
      <c r="E450" s="209" t="s">
        <v>19</v>
      </c>
      <c r="F450" s="210" t="s">
        <v>606</v>
      </c>
      <c r="G450" s="207"/>
      <c r="H450" s="209" t="s">
        <v>19</v>
      </c>
      <c r="I450" s="211"/>
      <c r="J450" s="207"/>
      <c r="K450" s="207"/>
      <c r="L450" s="212"/>
      <c r="M450" s="213"/>
      <c r="N450" s="214"/>
      <c r="O450" s="214"/>
      <c r="P450" s="214"/>
      <c r="Q450" s="214"/>
      <c r="R450" s="214"/>
      <c r="S450" s="214"/>
      <c r="T450" s="215"/>
      <c r="AT450" s="216" t="s">
        <v>124</v>
      </c>
      <c r="AU450" s="216" t="s">
        <v>81</v>
      </c>
      <c r="AV450" s="10" t="s">
        <v>81</v>
      </c>
      <c r="AW450" s="10" t="s">
        <v>35</v>
      </c>
      <c r="AX450" s="10" t="s">
        <v>73</v>
      </c>
      <c r="AY450" s="216" t="s">
        <v>118</v>
      </c>
    </row>
    <row r="451" s="11" customFormat="1">
      <c r="B451" s="217"/>
      <c r="C451" s="218"/>
      <c r="D451" s="208" t="s">
        <v>124</v>
      </c>
      <c r="E451" s="219" t="s">
        <v>19</v>
      </c>
      <c r="F451" s="220" t="s">
        <v>607</v>
      </c>
      <c r="G451" s="218"/>
      <c r="H451" s="221">
        <v>301.75</v>
      </c>
      <c r="I451" s="222"/>
      <c r="J451" s="218"/>
      <c r="K451" s="218"/>
      <c r="L451" s="223"/>
      <c r="M451" s="224"/>
      <c r="N451" s="225"/>
      <c r="O451" s="225"/>
      <c r="P451" s="225"/>
      <c r="Q451" s="225"/>
      <c r="R451" s="225"/>
      <c r="S451" s="225"/>
      <c r="T451" s="226"/>
      <c r="AT451" s="227" t="s">
        <v>124</v>
      </c>
      <c r="AU451" s="227" t="s">
        <v>81</v>
      </c>
      <c r="AV451" s="11" t="s">
        <v>83</v>
      </c>
      <c r="AW451" s="11" t="s">
        <v>35</v>
      </c>
      <c r="AX451" s="11" t="s">
        <v>73</v>
      </c>
      <c r="AY451" s="227" t="s">
        <v>118</v>
      </c>
    </row>
    <row r="452" s="12" customFormat="1">
      <c r="B452" s="228"/>
      <c r="C452" s="229"/>
      <c r="D452" s="208" t="s">
        <v>124</v>
      </c>
      <c r="E452" s="230" t="s">
        <v>19</v>
      </c>
      <c r="F452" s="231" t="s">
        <v>132</v>
      </c>
      <c r="G452" s="229"/>
      <c r="H452" s="232">
        <v>301.75</v>
      </c>
      <c r="I452" s="233"/>
      <c r="J452" s="229"/>
      <c r="K452" s="229"/>
      <c r="L452" s="234"/>
      <c r="M452" s="235"/>
      <c r="N452" s="236"/>
      <c r="O452" s="236"/>
      <c r="P452" s="236"/>
      <c r="Q452" s="236"/>
      <c r="R452" s="236"/>
      <c r="S452" s="236"/>
      <c r="T452" s="237"/>
      <c r="AT452" s="238" t="s">
        <v>124</v>
      </c>
      <c r="AU452" s="238" t="s">
        <v>81</v>
      </c>
      <c r="AV452" s="12" t="s">
        <v>123</v>
      </c>
      <c r="AW452" s="12" t="s">
        <v>35</v>
      </c>
      <c r="AX452" s="12" t="s">
        <v>81</v>
      </c>
      <c r="AY452" s="238" t="s">
        <v>118</v>
      </c>
    </row>
    <row r="453" s="9" customFormat="1" ht="25.92" customHeight="1">
      <c r="B453" s="180"/>
      <c r="C453" s="181"/>
      <c r="D453" s="182" t="s">
        <v>72</v>
      </c>
      <c r="E453" s="183" t="s">
        <v>501</v>
      </c>
      <c r="F453" s="183" t="s">
        <v>502</v>
      </c>
      <c r="G453" s="181"/>
      <c r="H453" s="181"/>
      <c r="I453" s="184"/>
      <c r="J453" s="185">
        <f>BK453</f>
        <v>0</v>
      </c>
      <c r="K453" s="181"/>
      <c r="L453" s="186"/>
      <c r="M453" s="187"/>
      <c r="N453" s="188"/>
      <c r="O453" s="188"/>
      <c r="P453" s="189">
        <f>P454</f>
        <v>0</v>
      </c>
      <c r="Q453" s="188"/>
      <c r="R453" s="189">
        <f>R454</f>
        <v>0</v>
      </c>
      <c r="S453" s="188"/>
      <c r="T453" s="190">
        <f>T454</f>
        <v>0</v>
      </c>
      <c r="AR453" s="191" t="s">
        <v>136</v>
      </c>
      <c r="AT453" s="192" t="s">
        <v>72</v>
      </c>
      <c r="AU453" s="192" t="s">
        <v>73</v>
      </c>
      <c r="AY453" s="191" t="s">
        <v>118</v>
      </c>
      <c r="BK453" s="193">
        <f>BK454</f>
        <v>0</v>
      </c>
    </row>
    <row r="454" s="1" customFormat="1" ht="16.5" customHeight="1">
      <c r="B454" s="36"/>
      <c r="C454" s="194" t="s">
        <v>759</v>
      </c>
      <c r="D454" s="194" t="s">
        <v>119</v>
      </c>
      <c r="E454" s="195" t="s">
        <v>503</v>
      </c>
      <c r="F454" s="196" t="s">
        <v>504</v>
      </c>
      <c r="G454" s="197" t="s">
        <v>505</v>
      </c>
      <c r="H454" s="249"/>
      <c r="I454" s="199"/>
      <c r="J454" s="200">
        <f>ROUND(I454*H454,2)</f>
        <v>0</v>
      </c>
      <c r="K454" s="196" t="s">
        <v>19</v>
      </c>
      <c r="L454" s="41"/>
      <c r="M454" s="250" t="s">
        <v>19</v>
      </c>
      <c r="N454" s="251" t="s">
        <v>44</v>
      </c>
      <c r="O454" s="252"/>
      <c r="P454" s="253">
        <f>O454*H454</f>
        <v>0</v>
      </c>
      <c r="Q454" s="253">
        <v>0</v>
      </c>
      <c r="R454" s="253">
        <f>Q454*H454</f>
        <v>0</v>
      </c>
      <c r="S454" s="253">
        <v>0</v>
      </c>
      <c r="T454" s="254">
        <f>S454*H454</f>
        <v>0</v>
      </c>
      <c r="AR454" s="15" t="s">
        <v>123</v>
      </c>
      <c r="AT454" s="15" t="s">
        <v>119</v>
      </c>
      <c r="AU454" s="15" t="s">
        <v>81</v>
      </c>
      <c r="AY454" s="15" t="s">
        <v>118</v>
      </c>
      <c r="BE454" s="205">
        <f>IF(N454="základní",J454,0)</f>
        <v>0</v>
      </c>
      <c r="BF454" s="205">
        <f>IF(N454="snížená",J454,0)</f>
        <v>0</v>
      </c>
      <c r="BG454" s="205">
        <f>IF(N454="zákl. přenesená",J454,0)</f>
        <v>0</v>
      </c>
      <c r="BH454" s="205">
        <f>IF(N454="sníž. přenesená",J454,0)</f>
        <v>0</v>
      </c>
      <c r="BI454" s="205">
        <f>IF(N454="nulová",J454,0)</f>
        <v>0</v>
      </c>
      <c r="BJ454" s="15" t="s">
        <v>81</v>
      </c>
      <c r="BK454" s="205">
        <f>ROUND(I454*H454,2)</f>
        <v>0</v>
      </c>
      <c r="BL454" s="15" t="s">
        <v>123</v>
      </c>
      <c r="BM454" s="15" t="s">
        <v>820</v>
      </c>
    </row>
    <row r="455" s="1" customFormat="1" ht="6.96" customHeight="1">
      <c r="B455" s="55"/>
      <c r="C455" s="56"/>
      <c r="D455" s="56"/>
      <c r="E455" s="56"/>
      <c r="F455" s="56"/>
      <c r="G455" s="56"/>
      <c r="H455" s="56"/>
      <c r="I455" s="152"/>
      <c r="J455" s="56"/>
      <c r="K455" s="56"/>
      <c r="L455" s="41"/>
    </row>
  </sheetData>
  <sheetProtection sheet="1" autoFilter="0" formatColumns="0" formatRows="0" objects="1" scenarios="1" spinCount="100000" saltValue="j9d334S/qjVUHQ/SDX0cArdkIqDQZfW1+yqKJN4ctzstYGF+ThtvbZ5M/dOppr+85H+W8wm5fZS9KDgTc1XHaA==" hashValue="IZ1TiiBm/3YJNbKizLucSsBNiNI1ifIflAXHxBMYfPV1Z6tSfk7LGHIpoHEeXrrFqDfD/j81vSG81VgVTDRTUg==" algorithmName="SHA-512" password="CC35"/>
  <autoFilter ref="C90:K454"/>
  <mergeCells count="9">
    <mergeCell ref="E7:H7"/>
    <mergeCell ref="E9:H9"/>
    <mergeCell ref="E18:H18"/>
    <mergeCell ref="E27:H27"/>
    <mergeCell ref="E48:H48"/>
    <mergeCell ref="E50:H50"/>
    <mergeCell ref="E81:H81"/>
    <mergeCell ref="E83:H83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60" zoomScalePageLayoutView="100" workbookViewId="0"/>
  </sheetViews>
  <sheetFormatPr defaultRowHeight="13.5"/>
  <cols>
    <col min="1" max="1" width="8.33" style="255" customWidth="1"/>
    <col min="2" max="2" width="1.664063" style="255" customWidth="1"/>
    <col min="3" max="4" width="5" style="255" customWidth="1"/>
    <col min="5" max="5" width="11.67" style="255" customWidth="1"/>
    <col min="6" max="6" width="9.17" style="255" customWidth="1"/>
    <col min="7" max="7" width="5" style="255" customWidth="1"/>
    <col min="8" max="8" width="77.83" style="255" customWidth="1"/>
    <col min="9" max="10" width="20" style="255" customWidth="1"/>
    <col min="11" max="11" width="1.664063" style="255" customWidth="1"/>
  </cols>
  <sheetData>
    <row r="1" ht="37.5" customHeight="1"/>
    <row r="2" ht="7.5" customHeight="1">
      <c r="B2" s="256"/>
      <c r="C2" s="257"/>
      <c r="D2" s="257"/>
      <c r="E2" s="257"/>
      <c r="F2" s="257"/>
      <c r="G2" s="257"/>
      <c r="H2" s="257"/>
      <c r="I2" s="257"/>
      <c r="J2" s="257"/>
      <c r="K2" s="258"/>
    </row>
    <row r="3" s="13" customFormat="1" ht="45" customHeight="1">
      <c r="B3" s="259"/>
      <c r="C3" s="260" t="s">
        <v>821</v>
      </c>
      <c r="D3" s="260"/>
      <c r="E3" s="260"/>
      <c r="F3" s="260"/>
      <c r="G3" s="260"/>
      <c r="H3" s="260"/>
      <c r="I3" s="260"/>
      <c r="J3" s="260"/>
      <c r="K3" s="261"/>
    </row>
    <row r="4" ht="25.5" customHeight="1">
      <c r="B4" s="262"/>
      <c r="C4" s="263" t="s">
        <v>822</v>
      </c>
      <c r="D4" s="263"/>
      <c r="E4" s="263"/>
      <c r="F4" s="263"/>
      <c r="G4" s="263"/>
      <c r="H4" s="263"/>
      <c r="I4" s="263"/>
      <c r="J4" s="263"/>
      <c r="K4" s="264"/>
    </row>
    <row r="5" ht="5.25" customHeight="1">
      <c r="B5" s="262"/>
      <c r="C5" s="265"/>
      <c r="D5" s="265"/>
      <c r="E5" s="265"/>
      <c r="F5" s="265"/>
      <c r="G5" s="265"/>
      <c r="H5" s="265"/>
      <c r="I5" s="265"/>
      <c r="J5" s="265"/>
      <c r="K5" s="264"/>
    </row>
    <row r="6" ht="15" customHeight="1">
      <c r="B6" s="262"/>
      <c r="C6" s="266" t="s">
        <v>823</v>
      </c>
      <c r="D6" s="266"/>
      <c r="E6" s="266"/>
      <c r="F6" s="266"/>
      <c r="G6" s="266"/>
      <c r="H6" s="266"/>
      <c r="I6" s="266"/>
      <c r="J6" s="266"/>
      <c r="K6" s="264"/>
    </row>
    <row r="7" ht="15" customHeight="1">
      <c r="B7" s="267"/>
      <c r="C7" s="266" t="s">
        <v>824</v>
      </c>
      <c r="D7" s="266"/>
      <c r="E7" s="266"/>
      <c r="F7" s="266"/>
      <c r="G7" s="266"/>
      <c r="H7" s="266"/>
      <c r="I7" s="266"/>
      <c r="J7" s="266"/>
      <c r="K7" s="264"/>
    </row>
    <row r="8" ht="12.75" customHeight="1">
      <c r="B8" s="267"/>
      <c r="C8" s="266"/>
      <c r="D8" s="266"/>
      <c r="E8" s="266"/>
      <c r="F8" s="266"/>
      <c r="G8" s="266"/>
      <c r="H8" s="266"/>
      <c r="I8" s="266"/>
      <c r="J8" s="266"/>
      <c r="K8" s="264"/>
    </row>
    <row r="9" ht="15" customHeight="1">
      <c r="B9" s="267"/>
      <c r="C9" s="266" t="s">
        <v>825</v>
      </c>
      <c r="D9" s="266"/>
      <c r="E9" s="266"/>
      <c r="F9" s="266"/>
      <c r="G9" s="266"/>
      <c r="H9" s="266"/>
      <c r="I9" s="266"/>
      <c r="J9" s="266"/>
      <c r="K9" s="264"/>
    </row>
    <row r="10" ht="15" customHeight="1">
      <c r="B10" s="267"/>
      <c r="C10" s="266"/>
      <c r="D10" s="266" t="s">
        <v>826</v>
      </c>
      <c r="E10" s="266"/>
      <c r="F10" s="266"/>
      <c r="G10" s="266"/>
      <c r="H10" s="266"/>
      <c r="I10" s="266"/>
      <c r="J10" s="266"/>
      <c r="K10" s="264"/>
    </row>
    <row r="11" ht="15" customHeight="1">
      <c r="B11" s="267"/>
      <c r="C11" s="268"/>
      <c r="D11" s="266" t="s">
        <v>827</v>
      </c>
      <c r="E11" s="266"/>
      <c r="F11" s="266"/>
      <c r="G11" s="266"/>
      <c r="H11" s="266"/>
      <c r="I11" s="266"/>
      <c r="J11" s="266"/>
      <c r="K11" s="264"/>
    </row>
    <row r="12" ht="15" customHeight="1">
      <c r="B12" s="267"/>
      <c r="C12" s="268"/>
      <c r="D12" s="266"/>
      <c r="E12" s="266"/>
      <c r="F12" s="266"/>
      <c r="G12" s="266"/>
      <c r="H12" s="266"/>
      <c r="I12" s="266"/>
      <c r="J12" s="266"/>
      <c r="K12" s="264"/>
    </row>
    <row r="13" ht="15" customHeight="1">
      <c r="B13" s="267"/>
      <c r="C13" s="268"/>
      <c r="D13" s="269" t="s">
        <v>828</v>
      </c>
      <c r="E13" s="266"/>
      <c r="F13" s="266"/>
      <c r="G13" s="266"/>
      <c r="H13" s="266"/>
      <c r="I13" s="266"/>
      <c r="J13" s="266"/>
      <c r="K13" s="264"/>
    </row>
    <row r="14" ht="12.75" customHeight="1">
      <c r="B14" s="267"/>
      <c r="C14" s="268"/>
      <c r="D14" s="268"/>
      <c r="E14" s="268"/>
      <c r="F14" s="268"/>
      <c r="G14" s="268"/>
      <c r="H14" s="268"/>
      <c r="I14" s="268"/>
      <c r="J14" s="268"/>
      <c r="K14" s="264"/>
    </row>
    <row r="15" ht="15" customHeight="1">
      <c r="B15" s="267"/>
      <c r="C15" s="268"/>
      <c r="D15" s="266" t="s">
        <v>829</v>
      </c>
      <c r="E15" s="266"/>
      <c r="F15" s="266"/>
      <c r="G15" s="266"/>
      <c r="H15" s="266"/>
      <c r="I15" s="266"/>
      <c r="J15" s="266"/>
      <c r="K15" s="264"/>
    </row>
    <row r="16" ht="15" customHeight="1">
      <c r="B16" s="267"/>
      <c r="C16" s="268"/>
      <c r="D16" s="266" t="s">
        <v>830</v>
      </c>
      <c r="E16" s="266"/>
      <c r="F16" s="266"/>
      <c r="G16" s="266"/>
      <c r="H16" s="266"/>
      <c r="I16" s="266"/>
      <c r="J16" s="266"/>
      <c r="K16" s="264"/>
    </row>
    <row r="17" ht="15" customHeight="1">
      <c r="B17" s="267"/>
      <c r="C17" s="268"/>
      <c r="D17" s="266" t="s">
        <v>831</v>
      </c>
      <c r="E17" s="266"/>
      <c r="F17" s="266"/>
      <c r="G17" s="266"/>
      <c r="H17" s="266"/>
      <c r="I17" s="266"/>
      <c r="J17" s="266"/>
      <c r="K17" s="264"/>
    </row>
    <row r="18" ht="15" customHeight="1">
      <c r="B18" s="267"/>
      <c r="C18" s="268"/>
      <c r="D18" s="268"/>
      <c r="E18" s="270" t="s">
        <v>80</v>
      </c>
      <c r="F18" s="266" t="s">
        <v>832</v>
      </c>
      <c r="G18" s="266"/>
      <c r="H18" s="266"/>
      <c r="I18" s="266"/>
      <c r="J18" s="266"/>
      <c r="K18" s="264"/>
    </row>
    <row r="19" ht="15" customHeight="1">
      <c r="B19" s="267"/>
      <c r="C19" s="268"/>
      <c r="D19" s="268"/>
      <c r="E19" s="270" t="s">
        <v>833</v>
      </c>
      <c r="F19" s="266" t="s">
        <v>834</v>
      </c>
      <c r="G19" s="266"/>
      <c r="H19" s="266"/>
      <c r="I19" s="266"/>
      <c r="J19" s="266"/>
      <c r="K19" s="264"/>
    </row>
    <row r="20" ht="15" customHeight="1">
      <c r="B20" s="267"/>
      <c r="C20" s="268"/>
      <c r="D20" s="268"/>
      <c r="E20" s="270" t="s">
        <v>835</v>
      </c>
      <c r="F20" s="266" t="s">
        <v>836</v>
      </c>
      <c r="G20" s="266"/>
      <c r="H20" s="266"/>
      <c r="I20" s="266"/>
      <c r="J20" s="266"/>
      <c r="K20" s="264"/>
    </row>
    <row r="21" ht="15" customHeight="1">
      <c r="B21" s="267"/>
      <c r="C21" s="268"/>
      <c r="D21" s="268"/>
      <c r="E21" s="270" t="s">
        <v>837</v>
      </c>
      <c r="F21" s="266" t="s">
        <v>838</v>
      </c>
      <c r="G21" s="266"/>
      <c r="H21" s="266"/>
      <c r="I21" s="266"/>
      <c r="J21" s="266"/>
      <c r="K21" s="264"/>
    </row>
    <row r="22" ht="15" customHeight="1">
      <c r="B22" s="267"/>
      <c r="C22" s="268"/>
      <c r="D22" s="268"/>
      <c r="E22" s="270" t="s">
        <v>839</v>
      </c>
      <c r="F22" s="266" t="s">
        <v>840</v>
      </c>
      <c r="G22" s="266"/>
      <c r="H22" s="266"/>
      <c r="I22" s="266"/>
      <c r="J22" s="266"/>
      <c r="K22" s="264"/>
    </row>
    <row r="23" ht="15" customHeight="1">
      <c r="B23" s="267"/>
      <c r="C23" s="268"/>
      <c r="D23" s="268"/>
      <c r="E23" s="270" t="s">
        <v>841</v>
      </c>
      <c r="F23" s="266" t="s">
        <v>842</v>
      </c>
      <c r="G23" s="266"/>
      <c r="H23" s="266"/>
      <c r="I23" s="266"/>
      <c r="J23" s="266"/>
      <c r="K23" s="264"/>
    </row>
    <row r="24" ht="12.75" customHeight="1">
      <c r="B24" s="267"/>
      <c r="C24" s="268"/>
      <c r="D24" s="268"/>
      <c r="E24" s="268"/>
      <c r="F24" s="268"/>
      <c r="G24" s="268"/>
      <c r="H24" s="268"/>
      <c r="I24" s="268"/>
      <c r="J24" s="268"/>
      <c r="K24" s="264"/>
    </row>
    <row r="25" ht="15" customHeight="1">
      <c r="B25" s="267"/>
      <c r="C25" s="266" t="s">
        <v>843</v>
      </c>
      <c r="D25" s="266"/>
      <c r="E25" s="266"/>
      <c r="F25" s="266"/>
      <c r="G25" s="266"/>
      <c r="H25" s="266"/>
      <c r="I25" s="266"/>
      <c r="J25" s="266"/>
      <c r="K25" s="264"/>
    </row>
    <row r="26" ht="15" customHeight="1">
      <c r="B26" s="267"/>
      <c r="C26" s="266" t="s">
        <v>844</v>
      </c>
      <c r="D26" s="266"/>
      <c r="E26" s="266"/>
      <c r="F26" s="266"/>
      <c r="G26" s="266"/>
      <c r="H26" s="266"/>
      <c r="I26" s="266"/>
      <c r="J26" s="266"/>
      <c r="K26" s="264"/>
    </row>
    <row r="27" ht="15" customHeight="1">
      <c r="B27" s="267"/>
      <c r="C27" s="266"/>
      <c r="D27" s="266" t="s">
        <v>845</v>
      </c>
      <c r="E27" s="266"/>
      <c r="F27" s="266"/>
      <c r="G27" s="266"/>
      <c r="H27" s="266"/>
      <c r="I27" s="266"/>
      <c r="J27" s="266"/>
      <c r="K27" s="264"/>
    </row>
    <row r="28" ht="15" customHeight="1">
      <c r="B28" s="267"/>
      <c r="C28" s="268"/>
      <c r="D28" s="266" t="s">
        <v>846</v>
      </c>
      <c r="E28" s="266"/>
      <c r="F28" s="266"/>
      <c r="G28" s="266"/>
      <c r="H28" s="266"/>
      <c r="I28" s="266"/>
      <c r="J28" s="266"/>
      <c r="K28" s="264"/>
    </row>
    <row r="29" ht="12.75" customHeight="1">
      <c r="B29" s="267"/>
      <c r="C29" s="268"/>
      <c r="D29" s="268"/>
      <c r="E29" s="268"/>
      <c r="F29" s="268"/>
      <c r="G29" s="268"/>
      <c r="H29" s="268"/>
      <c r="I29" s="268"/>
      <c r="J29" s="268"/>
      <c r="K29" s="264"/>
    </row>
    <row r="30" ht="15" customHeight="1">
      <c r="B30" s="267"/>
      <c r="C30" s="268"/>
      <c r="D30" s="266" t="s">
        <v>847</v>
      </c>
      <c r="E30" s="266"/>
      <c r="F30" s="266"/>
      <c r="G30" s="266"/>
      <c r="H30" s="266"/>
      <c r="I30" s="266"/>
      <c r="J30" s="266"/>
      <c r="K30" s="264"/>
    </row>
    <row r="31" ht="15" customHeight="1">
      <c r="B31" s="267"/>
      <c r="C31" s="268"/>
      <c r="D31" s="266" t="s">
        <v>848</v>
      </c>
      <c r="E31" s="266"/>
      <c r="F31" s="266"/>
      <c r="G31" s="266"/>
      <c r="H31" s="266"/>
      <c r="I31" s="266"/>
      <c r="J31" s="266"/>
      <c r="K31" s="264"/>
    </row>
    <row r="32" ht="12.75" customHeight="1">
      <c r="B32" s="267"/>
      <c r="C32" s="268"/>
      <c r="D32" s="268"/>
      <c r="E32" s="268"/>
      <c r="F32" s="268"/>
      <c r="G32" s="268"/>
      <c r="H32" s="268"/>
      <c r="I32" s="268"/>
      <c r="J32" s="268"/>
      <c r="K32" s="264"/>
    </row>
    <row r="33" ht="15" customHeight="1">
      <c r="B33" s="267"/>
      <c r="C33" s="268"/>
      <c r="D33" s="266" t="s">
        <v>849</v>
      </c>
      <c r="E33" s="266"/>
      <c r="F33" s="266"/>
      <c r="G33" s="266"/>
      <c r="H33" s="266"/>
      <c r="I33" s="266"/>
      <c r="J33" s="266"/>
      <c r="K33" s="264"/>
    </row>
    <row r="34" ht="15" customHeight="1">
      <c r="B34" s="267"/>
      <c r="C34" s="268"/>
      <c r="D34" s="266" t="s">
        <v>850</v>
      </c>
      <c r="E34" s="266"/>
      <c r="F34" s="266"/>
      <c r="G34" s="266"/>
      <c r="H34" s="266"/>
      <c r="I34" s="266"/>
      <c r="J34" s="266"/>
      <c r="K34" s="264"/>
    </row>
    <row r="35" ht="15" customHeight="1">
      <c r="B35" s="267"/>
      <c r="C35" s="268"/>
      <c r="D35" s="266" t="s">
        <v>851</v>
      </c>
      <c r="E35" s="266"/>
      <c r="F35" s="266"/>
      <c r="G35" s="266"/>
      <c r="H35" s="266"/>
      <c r="I35" s="266"/>
      <c r="J35" s="266"/>
      <c r="K35" s="264"/>
    </row>
    <row r="36" ht="15" customHeight="1">
      <c r="B36" s="267"/>
      <c r="C36" s="268"/>
      <c r="D36" s="266"/>
      <c r="E36" s="269" t="s">
        <v>104</v>
      </c>
      <c r="F36" s="266"/>
      <c r="G36" s="266" t="s">
        <v>852</v>
      </c>
      <c r="H36" s="266"/>
      <c r="I36" s="266"/>
      <c r="J36" s="266"/>
      <c r="K36" s="264"/>
    </row>
    <row r="37" ht="30.75" customHeight="1">
      <c r="B37" s="267"/>
      <c r="C37" s="268"/>
      <c r="D37" s="266"/>
      <c r="E37" s="269" t="s">
        <v>853</v>
      </c>
      <c r="F37" s="266"/>
      <c r="G37" s="266" t="s">
        <v>854</v>
      </c>
      <c r="H37" s="266"/>
      <c r="I37" s="266"/>
      <c r="J37" s="266"/>
      <c r="K37" s="264"/>
    </row>
    <row r="38" ht="15" customHeight="1">
      <c r="B38" s="267"/>
      <c r="C38" s="268"/>
      <c r="D38" s="266"/>
      <c r="E38" s="269" t="s">
        <v>54</v>
      </c>
      <c r="F38" s="266"/>
      <c r="G38" s="266" t="s">
        <v>855</v>
      </c>
      <c r="H38" s="266"/>
      <c r="I38" s="266"/>
      <c r="J38" s="266"/>
      <c r="K38" s="264"/>
    </row>
    <row r="39" ht="15" customHeight="1">
      <c r="B39" s="267"/>
      <c r="C39" s="268"/>
      <c r="D39" s="266"/>
      <c r="E39" s="269" t="s">
        <v>55</v>
      </c>
      <c r="F39" s="266"/>
      <c r="G39" s="266" t="s">
        <v>856</v>
      </c>
      <c r="H39" s="266"/>
      <c r="I39" s="266"/>
      <c r="J39" s="266"/>
      <c r="K39" s="264"/>
    </row>
    <row r="40" ht="15" customHeight="1">
      <c r="B40" s="267"/>
      <c r="C40" s="268"/>
      <c r="D40" s="266"/>
      <c r="E40" s="269" t="s">
        <v>105</v>
      </c>
      <c r="F40" s="266"/>
      <c r="G40" s="266" t="s">
        <v>857</v>
      </c>
      <c r="H40" s="266"/>
      <c r="I40" s="266"/>
      <c r="J40" s="266"/>
      <c r="K40" s="264"/>
    </row>
    <row r="41" ht="15" customHeight="1">
      <c r="B41" s="267"/>
      <c r="C41" s="268"/>
      <c r="D41" s="266"/>
      <c r="E41" s="269" t="s">
        <v>106</v>
      </c>
      <c r="F41" s="266"/>
      <c r="G41" s="266" t="s">
        <v>858</v>
      </c>
      <c r="H41" s="266"/>
      <c r="I41" s="266"/>
      <c r="J41" s="266"/>
      <c r="K41" s="264"/>
    </row>
    <row r="42" ht="15" customHeight="1">
      <c r="B42" s="267"/>
      <c r="C42" s="268"/>
      <c r="D42" s="266"/>
      <c r="E42" s="269" t="s">
        <v>859</v>
      </c>
      <c r="F42" s="266"/>
      <c r="G42" s="266" t="s">
        <v>860</v>
      </c>
      <c r="H42" s="266"/>
      <c r="I42" s="266"/>
      <c r="J42" s="266"/>
      <c r="K42" s="264"/>
    </row>
    <row r="43" ht="15" customHeight="1">
      <c r="B43" s="267"/>
      <c r="C43" s="268"/>
      <c r="D43" s="266"/>
      <c r="E43" s="269"/>
      <c r="F43" s="266"/>
      <c r="G43" s="266" t="s">
        <v>861</v>
      </c>
      <c r="H43" s="266"/>
      <c r="I43" s="266"/>
      <c r="J43" s="266"/>
      <c r="K43" s="264"/>
    </row>
    <row r="44" ht="15" customHeight="1">
      <c r="B44" s="267"/>
      <c r="C44" s="268"/>
      <c r="D44" s="266"/>
      <c r="E44" s="269" t="s">
        <v>862</v>
      </c>
      <c r="F44" s="266"/>
      <c r="G44" s="266" t="s">
        <v>863</v>
      </c>
      <c r="H44" s="266"/>
      <c r="I44" s="266"/>
      <c r="J44" s="266"/>
      <c r="K44" s="264"/>
    </row>
    <row r="45" ht="15" customHeight="1">
      <c r="B45" s="267"/>
      <c r="C45" s="268"/>
      <c r="D45" s="266"/>
      <c r="E45" s="269" t="s">
        <v>108</v>
      </c>
      <c r="F45" s="266"/>
      <c r="G45" s="266" t="s">
        <v>864</v>
      </c>
      <c r="H45" s="266"/>
      <c r="I45" s="266"/>
      <c r="J45" s="266"/>
      <c r="K45" s="264"/>
    </row>
    <row r="46" ht="12.75" customHeight="1">
      <c r="B46" s="267"/>
      <c r="C46" s="268"/>
      <c r="D46" s="266"/>
      <c r="E46" s="266"/>
      <c r="F46" s="266"/>
      <c r="G46" s="266"/>
      <c r="H46" s="266"/>
      <c r="I46" s="266"/>
      <c r="J46" s="266"/>
      <c r="K46" s="264"/>
    </row>
    <row r="47" ht="15" customHeight="1">
      <c r="B47" s="267"/>
      <c r="C47" s="268"/>
      <c r="D47" s="266" t="s">
        <v>865</v>
      </c>
      <c r="E47" s="266"/>
      <c r="F47" s="266"/>
      <c r="G47" s="266"/>
      <c r="H47" s="266"/>
      <c r="I47" s="266"/>
      <c r="J47" s="266"/>
      <c r="K47" s="264"/>
    </row>
    <row r="48" ht="15" customHeight="1">
      <c r="B48" s="267"/>
      <c r="C48" s="268"/>
      <c r="D48" s="268"/>
      <c r="E48" s="266" t="s">
        <v>866</v>
      </c>
      <c r="F48" s="266"/>
      <c r="G48" s="266"/>
      <c r="H48" s="266"/>
      <c r="I48" s="266"/>
      <c r="J48" s="266"/>
      <c r="K48" s="264"/>
    </row>
    <row r="49" ht="15" customHeight="1">
      <c r="B49" s="267"/>
      <c r="C49" s="268"/>
      <c r="D49" s="268"/>
      <c r="E49" s="266" t="s">
        <v>867</v>
      </c>
      <c r="F49" s="266"/>
      <c r="G49" s="266"/>
      <c r="H49" s="266"/>
      <c r="I49" s="266"/>
      <c r="J49" s="266"/>
      <c r="K49" s="264"/>
    </row>
    <row r="50" ht="15" customHeight="1">
      <c r="B50" s="267"/>
      <c r="C50" s="268"/>
      <c r="D50" s="268"/>
      <c r="E50" s="266" t="s">
        <v>868</v>
      </c>
      <c r="F50" s="266"/>
      <c r="G50" s="266"/>
      <c r="H50" s="266"/>
      <c r="I50" s="266"/>
      <c r="J50" s="266"/>
      <c r="K50" s="264"/>
    </row>
    <row r="51" ht="15" customHeight="1">
      <c r="B51" s="267"/>
      <c r="C51" s="268"/>
      <c r="D51" s="266" t="s">
        <v>869</v>
      </c>
      <c r="E51" s="266"/>
      <c r="F51" s="266"/>
      <c r="G51" s="266"/>
      <c r="H51" s="266"/>
      <c r="I51" s="266"/>
      <c r="J51" s="266"/>
      <c r="K51" s="264"/>
    </row>
    <row r="52" ht="25.5" customHeight="1">
      <c r="B52" s="262"/>
      <c r="C52" s="263" t="s">
        <v>870</v>
      </c>
      <c r="D52" s="263"/>
      <c r="E52" s="263"/>
      <c r="F52" s="263"/>
      <c r="G52" s="263"/>
      <c r="H52" s="263"/>
      <c r="I52" s="263"/>
      <c r="J52" s="263"/>
      <c r="K52" s="264"/>
    </row>
    <row r="53" ht="5.25" customHeight="1">
      <c r="B53" s="262"/>
      <c r="C53" s="265"/>
      <c r="D53" s="265"/>
      <c r="E53" s="265"/>
      <c r="F53" s="265"/>
      <c r="G53" s="265"/>
      <c r="H53" s="265"/>
      <c r="I53" s="265"/>
      <c r="J53" s="265"/>
      <c r="K53" s="264"/>
    </row>
    <row r="54" ht="15" customHeight="1">
      <c r="B54" s="262"/>
      <c r="C54" s="266" t="s">
        <v>871</v>
      </c>
      <c r="D54" s="266"/>
      <c r="E54" s="266"/>
      <c r="F54" s="266"/>
      <c r="G54" s="266"/>
      <c r="H54" s="266"/>
      <c r="I54" s="266"/>
      <c r="J54" s="266"/>
      <c r="K54" s="264"/>
    </row>
    <row r="55" ht="15" customHeight="1">
      <c r="B55" s="262"/>
      <c r="C55" s="266" t="s">
        <v>872</v>
      </c>
      <c r="D55" s="266"/>
      <c r="E55" s="266"/>
      <c r="F55" s="266"/>
      <c r="G55" s="266"/>
      <c r="H55" s="266"/>
      <c r="I55" s="266"/>
      <c r="J55" s="266"/>
      <c r="K55" s="264"/>
    </row>
    <row r="56" ht="12.75" customHeight="1">
      <c r="B56" s="262"/>
      <c r="C56" s="266"/>
      <c r="D56" s="266"/>
      <c r="E56" s="266"/>
      <c r="F56" s="266"/>
      <c r="G56" s="266"/>
      <c r="H56" s="266"/>
      <c r="I56" s="266"/>
      <c r="J56" s="266"/>
      <c r="K56" s="264"/>
    </row>
    <row r="57" ht="15" customHeight="1">
      <c r="B57" s="262"/>
      <c r="C57" s="266" t="s">
        <v>873</v>
      </c>
      <c r="D57" s="266"/>
      <c r="E57" s="266"/>
      <c r="F57" s="266"/>
      <c r="G57" s="266"/>
      <c r="H57" s="266"/>
      <c r="I57" s="266"/>
      <c r="J57" s="266"/>
      <c r="K57" s="264"/>
    </row>
    <row r="58" ht="15" customHeight="1">
      <c r="B58" s="262"/>
      <c r="C58" s="268"/>
      <c r="D58" s="266" t="s">
        <v>874</v>
      </c>
      <c r="E58" s="266"/>
      <c r="F58" s="266"/>
      <c r="G58" s="266"/>
      <c r="H58" s="266"/>
      <c r="I58" s="266"/>
      <c r="J58" s="266"/>
      <c r="K58" s="264"/>
    </row>
    <row r="59" ht="15" customHeight="1">
      <c r="B59" s="262"/>
      <c r="C59" s="268"/>
      <c r="D59" s="266" t="s">
        <v>875</v>
      </c>
      <c r="E59" s="266"/>
      <c r="F59" s="266"/>
      <c r="G59" s="266"/>
      <c r="H59" s="266"/>
      <c r="I59" s="266"/>
      <c r="J59" s="266"/>
      <c r="K59" s="264"/>
    </row>
    <row r="60" ht="15" customHeight="1">
      <c r="B60" s="262"/>
      <c r="C60" s="268"/>
      <c r="D60" s="266" t="s">
        <v>876</v>
      </c>
      <c r="E60" s="266"/>
      <c r="F60" s="266"/>
      <c r="G60" s="266"/>
      <c r="H60" s="266"/>
      <c r="I60" s="266"/>
      <c r="J60" s="266"/>
      <c r="K60" s="264"/>
    </row>
    <row r="61" ht="15" customHeight="1">
      <c r="B61" s="262"/>
      <c r="C61" s="268"/>
      <c r="D61" s="266" t="s">
        <v>877</v>
      </c>
      <c r="E61" s="266"/>
      <c r="F61" s="266"/>
      <c r="G61" s="266"/>
      <c r="H61" s="266"/>
      <c r="I61" s="266"/>
      <c r="J61" s="266"/>
      <c r="K61" s="264"/>
    </row>
    <row r="62" ht="15" customHeight="1">
      <c r="B62" s="262"/>
      <c r="C62" s="268"/>
      <c r="D62" s="271" t="s">
        <v>878</v>
      </c>
      <c r="E62" s="271"/>
      <c r="F62" s="271"/>
      <c r="G62" s="271"/>
      <c r="H62" s="271"/>
      <c r="I62" s="271"/>
      <c r="J62" s="271"/>
      <c r="K62" s="264"/>
    </row>
    <row r="63" ht="15" customHeight="1">
      <c r="B63" s="262"/>
      <c r="C63" s="268"/>
      <c r="D63" s="266" t="s">
        <v>879</v>
      </c>
      <c r="E63" s="266"/>
      <c r="F63" s="266"/>
      <c r="G63" s="266"/>
      <c r="H63" s="266"/>
      <c r="I63" s="266"/>
      <c r="J63" s="266"/>
      <c r="K63" s="264"/>
    </row>
    <row r="64" ht="12.75" customHeight="1">
      <c r="B64" s="262"/>
      <c r="C64" s="268"/>
      <c r="D64" s="268"/>
      <c r="E64" s="272"/>
      <c r="F64" s="268"/>
      <c r="G64" s="268"/>
      <c r="H64" s="268"/>
      <c r="I64" s="268"/>
      <c r="J64" s="268"/>
      <c r="K64" s="264"/>
    </row>
    <row r="65" ht="15" customHeight="1">
      <c r="B65" s="262"/>
      <c r="C65" s="268"/>
      <c r="D65" s="266" t="s">
        <v>880</v>
      </c>
      <c r="E65" s="266"/>
      <c r="F65" s="266"/>
      <c r="G65" s="266"/>
      <c r="H65" s="266"/>
      <c r="I65" s="266"/>
      <c r="J65" s="266"/>
      <c r="K65" s="264"/>
    </row>
    <row r="66" ht="15" customHeight="1">
      <c r="B66" s="262"/>
      <c r="C66" s="268"/>
      <c r="D66" s="271" t="s">
        <v>881</v>
      </c>
      <c r="E66" s="271"/>
      <c r="F66" s="271"/>
      <c r="G66" s="271"/>
      <c r="H66" s="271"/>
      <c r="I66" s="271"/>
      <c r="J66" s="271"/>
      <c r="K66" s="264"/>
    </row>
    <row r="67" ht="15" customHeight="1">
      <c r="B67" s="262"/>
      <c r="C67" s="268"/>
      <c r="D67" s="266" t="s">
        <v>882</v>
      </c>
      <c r="E67" s="266"/>
      <c r="F67" s="266"/>
      <c r="G67" s="266"/>
      <c r="H67" s="266"/>
      <c r="I67" s="266"/>
      <c r="J67" s="266"/>
      <c r="K67" s="264"/>
    </row>
    <row r="68" ht="15" customHeight="1">
      <c r="B68" s="262"/>
      <c r="C68" s="268"/>
      <c r="D68" s="266" t="s">
        <v>883</v>
      </c>
      <c r="E68" s="266"/>
      <c r="F68" s="266"/>
      <c r="G68" s="266"/>
      <c r="H68" s="266"/>
      <c r="I68" s="266"/>
      <c r="J68" s="266"/>
      <c r="K68" s="264"/>
    </row>
    <row r="69" ht="15" customHeight="1">
      <c r="B69" s="262"/>
      <c r="C69" s="268"/>
      <c r="D69" s="266" t="s">
        <v>884</v>
      </c>
      <c r="E69" s="266"/>
      <c r="F69" s="266"/>
      <c r="G69" s="266"/>
      <c r="H69" s="266"/>
      <c r="I69" s="266"/>
      <c r="J69" s="266"/>
      <c r="K69" s="264"/>
    </row>
    <row r="70" ht="15" customHeight="1">
      <c r="B70" s="262"/>
      <c r="C70" s="268"/>
      <c r="D70" s="266" t="s">
        <v>885</v>
      </c>
      <c r="E70" s="266"/>
      <c r="F70" s="266"/>
      <c r="G70" s="266"/>
      <c r="H70" s="266"/>
      <c r="I70" s="266"/>
      <c r="J70" s="266"/>
      <c r="K70" s="264"/>
    </row>
    <row r="71" ht="12.75" customHeight="1">
      <c r="B71" s="273"/>
      <c r="C71" s="274"/>
      <c r="D71" s="274"/>
      <c r="E71" s="274"/>
      <c r="F71" s="274"/>
      <c r="G71" s="274"/>
      <c r="H71" s="274"/>
      <c r="I71" s="274"/>
      <c r="J71" s="274"/>
      <c r="K71" s="275"/>
    </row>
    <row r="72" ht="18.75" customHeight="1">
      <c r="B72" s="276"/>
      <c r="C72" s="276"/>
      <c r="D72" s="276"/>
      <c r="E72" s="276"/>
      <c r="F72" s="276"/>
      <c r="G72" s="276"/>
      <c r="H72" s="276"/>
      <c r="I72" s="276"/>
      <c r="J72" s="276"/>
      <c r="K72" s="277"/>
    </row>
    <row r="73" ht="18.75" customHeight="1">
      <c r="B73" s="277"/>
      <c r="C73" s="277"/>
      <c r="D73" s="277"/>
      <c r="E73" s="277"/>
      <c r="F73" s="277"/>
      <c r="G73" s="277"/>
      <c r="H73" s="277"/>
      <c r="I73" s="277"/>
      <c r="J73" s="277"/>
      <c r="K73" s="277"/>
    </row>
    <row r="74" ht="7.5" customHeight="1">
      <c r="B74" s="278"/>
      <c r="C74" s="279"/>
      <c r="D74" s="279"/>
      <c r="E74" s="279"/>
      <c r="F74" s="279"/>
      <c r="G74" s="279"/>
      <c r="H74" s="279"/>
      <c r="I74" s="279"/>
      <c r="J74" s="279"/>
      <c r="K74" s="280"/>
    </row>
    <row r="75" ht="45" customHeight="1">
      <c r="B75" s="281"/>
      <c r="C75" s="282" t="s">
        <v>886</v>
      </c>
      <c r="D75" s="282"/>
      <c r="E75" s="282"/>
      <c r="F75" s="282"/>
      <c r="G75" s="282"/>
      <c r="H75" s="282"/>
      <c r="I75" s="282"/>
      <c r="J75" s="282"/>
      <c r="K75" s="283"/>
    </row>
    <row r="76" ht="17.25" customHeight="1">
      <c r="B76" s="281"/>
      <c r="C76" s="284" t="s">
        <v>887</v>
      </c>
      <c r="D76" s="284"/>
      <c r="E76" s="284"/>
      <c r="F76" s="284" t="s">
        <v>888</v>
      </c>
      <c r="G76" s="285"/>
      <c r="H76" s="284" t="s">
        <v>55</v>
      </c>
      <c r="I76" s="284" t="s">
        <v>58</v>
      </c>
      <c r="J76" s="284" t="s">
        <v>889</v>
      </c>
      <c r="K76" s="283"/>
    </row>
    <row r="77" ht="17.25" customHeight="1">
      <c r="B77" s="281"/>
      <c r="C77" s="286" t="s">
        <v>890</v>
      </c>
      <c r="D77" s="286"/>
      <c r="E77" s="286"/>
      <c r="F77" s="287" t="s">
        <v>891</v>
      </c>
      <c r="G77" s="288"/>
      <c r="H77" s="286"/>
      <c r="I77" s="286"/>
      <c r="J77" s="286" t="s">
        <v>892</v>
      </c>
      <c r="K77" s="283"/>
    </row>
    <row r="78" ht="5.25" customHeight="1">
      <c r="B78" s="281"/>
      <c r="C78" s="289"/>
      <c r="D78" s="289"/>
      <c r="E78" s="289"/>
      <c r="F78" s="289"/>
      <c r="G78" s="290"/>
      <c r="H78" s="289"/>
      <c r="I78" s="289"/>
      <c r="J78" s="289"/>
      <c r="K78" s="283"/>
    </row>
    <row r="79" ht="15" customHeight="1">
      <c r="B79" s="281"/>
      <c r="C79" s="269" t="s">
        <v>54</v>
      </c>
      <c r="D79" s="289"/>
      <c r="E79" s="289"/>
      <c r="F79" s="291" t="s">
        <v>893</v>
      </c>
      <c r="G79" s="290"/>
      <c r="H79" s="269" t="s">
        <v>894</v>
      </c>
      <c r="I79" s="269" t="s">
        <v>895</v>
      </c>
      <c r="J79" s="269">
        <v>20</v>
      </c>
      <c r="K79" s="283"/>
    </row>
    <row r="80" ht="15" customHeight="1">
      <c r="B80" s="281"/>
      <c r="C80" s="269" t="s">
        <v>896</v>
      </c>
      <c r="D80" s="269"/>
      <c r="E80" s="269"/>
      <c r="F80" s="291" t="s">
        <v>893</v>
      </c>
      <c r="G80" s="290"/>
      <c r="H80" s="269" t="s">
        <v>897</v>
      </c>
      <c r="I80" s="269" t="s">
        <v>895</v>
      </c>
      <c r="J80" s="269">
        <v>120</v>
      </c>
      <c r="K80" s="283"/>
    </row>
    <row r="81" ht="15" customHeight="1">
      <c r="B81" s="292"/>
      <c r="C81" s="269" t="s">
        <v>898</v>
      </c>
      <c r="D81" s="269"/>
      <c r="E81" s="269"/>
      <c r="F81" s="291" t="s">
        <v>899</v>
      </c>
      <c r="G81" s="290"/>
      <c r="H81" s="269" t="s">
        <v>900</v>
      </c>
      <c r="I81" s="269" t="s">
        <v>895</v>
      </c>
      <c r="J81" s="269">
        <v>50</v>
      </c>
      <c r="K81" s="283"/>
    </row>
    <row r="82" ht="15" customHeight="1">
      <c r="B82" s="292"/>
      <c r="C82" s="269" t="s">
        <v>901</v>
      </c>
      <c r="D82" s="269"/>
      <c r="E82" s="269"/>
      <c r="F82" s="291" t="s">
        <v>893</v>
      </c>
      <c r="G82" s="290"/>
      <c r="H82" s="269" t="s">
        <v>902</v>
      </c>
      <c r="I82" s="269" t="s">
        <v>903</v>
      </c>
      <c r="J82" s="269"/>
      <c r="K82" s="283"/>
    </row>
    <row r="83" ht="15" customHeight="1">
      <c r="B83" s="292"/>
      <c r="C83" s="293" t="s">
        <v>904</v>
      </c>
      <c r="D83" s="293"/>
      <c r="E83" s="293"/>
      <c r="F83" s="294" t="s">
        <v>899</v>
      </c>
      <c r="G83" s="293"/>
      <c r="H83" s="293" t="s">
        <v>905</v>
      </c>
      <c r="I83" s="293" t="s">
        <v>895</v>
      </c>
      <c r="J83" s="293">
        <v>15</v>
      </c>
      <c r="K83" s="283"/>
    </row>
    <row r="84" ht="15" customHeight="1">
      <c r="B84" s="292"/>
      <c r="C84" s="293" t="s">
        <v>906</v>
      </c>
      <c r="D84" s="293"/>
      <c r="E84" s="293"/>
      <c r="F84" s="294" t="s">
        <v>899</v>
      </c>
      <c r="G84" s="293"/>
      <c r="H84" s="293" t="s">
        <v>907</v>
      </c>
      <c r="I84" s="293" t="s">
        <v>895</v>
      </c>
      <c r="J84" s="293">
        <v>15</v>
      </c>
      <c r="K84" s="283"/>
    </row>
    <row r="85" ht="15" customHeight="1">
      <c r="B85" s="292"/>
      <c r="C85" s="293" t="s">
        <v>908</v>
      </c>
      <c r="D85" s="293"/>
      <c r="E85" s="293"/>
      <c r="F85" s="294" t="s">
        <v>899</v>
      </c>
      <c r="G85" s="293"/>
      <c r="H85" s="293" t="s">
        <v>909</v>
      </c>
      <c r="I85" s="293" t="s">
        <v>895</v>
      </c>
      <c r="J85" s="293">
        <v>20</v>
      </c>
      <c r="K85" s="283"/>
    </row>
    <row r="86" ht="15" customHeight="1">
      <c r="B86" s="292"/>
      <c r="C86" s="293" t="s">
        <v>910</v>
      </c>
      <c r="D86" s="293"/>
      <c r="E86" s="293"/>
      <c r="F86" s="294" t="s">
        <v>899</v>
      </c>
      <c r="G86" s="293"/>
      <c r="H86" s="293" t="s">
        <v>911</v>
      </c>
      <c r="I86" s="293" t="s">
        <v>895</v>
      </c>
      <c r="J86" s="293">
        <v>20</v>
      </c>
      <c r="K86" s="283"/>
    </row>
    <row r="87" ht="15" customHeight="1">
      <c r="B87" s="292"/>
      <c r="C87" s="269" t="s">
        <v>912</v>
      </c>
      <c r="D87" s="269"/>
      <c r="E87" s="269"/>
      <c r="F87" s="291" t="s">
        <v>899</v>
      </c>
      <c r="G87" s="290"/>
      <c r="H87" s="269" t="s">
        <v>913</v>
      </c>
      <c r="I87" s="269" t="s">
        <v>895</v>
      </c>
      <c r="J87" s="269">
        <v>50</v>
      </c>
      <c r="K87" s="283"/>
    </row>
    <row r="88" ht="15" customHeight="1">
      <c r="B88" s="292"/>
      <c r="C88" s="269" t="s">
        <v>914</v>
      </c>
      <c r="D88" s="269"/>
      <c r="E88" s="269"/>
      <c r="F88" s="291" t="s">
        <v>899</v>
      </c>
      <c r="G88" s="290"/>
      <c r="H88" s="269" t="s">
        <v>915</v>
      </c>
      <c r="I88" s="269" t="s">
        <v>895</v>
      </c>
      <c r="J88" s="269">
        <v>20</v>
      </c>
      <c r="K88" s="283"/>
    </row>
    <row r="89" ht="15" customHeight="1">
      <c r="B89" s="292"/>
      <c r="C89" s="269" t="s">
        <v>916</v>
      </c>
      <c r="D89" s="269"/>
      <c r="E89" s="269"/>
      <c r="F89" s="291" t="s">
        <v>899</v>
      </c>
      <c r="G89" s="290"/>
      <c r="H89" s="269" t="s">
        <v>917</v>
      </c>
      <c r="I89" s="269" t="s">
        <v>895</v>
      </c>
      <c r="J89" s="269">
        <v>20</v>
      </c>
      <c r="K89" s="283"/>
    </row>
    <row r="90" ht="15" customHeight="1">
      <c r="B90" s="292"/>
      <c r="C90" s="269" t="s">
        <v>918</v>
      </c>
      <c r="D90" s="269"/>
      <c r="E90" s="269"/>
      <c r="F90" s="291" t="s">
        <v>899</v>
      </c>
      <c r="G90" s="290"/>
      <c r="H90" s="269" t="s">
        <v>919</v>
      </c>
      <c r="I90" s="269" t="s">
        <v>895</v>
      </c>
      <c r="J90" s="269">
        <v>50</v>
      </c>
      <c r="K90" s="283"/>
    </row>
    <row r="91" ht="15" customHeight="1">
      <c r="B91" s="292"/>
      <c r="C91" s="269" t="s">
        <v>920</v>
      </c>
      <c r="D91" s="269"/>
      <c r="E91" s="269"/>
      <c r="F91" s="291" t="s">
        <v>899</v>
      </c>
      <c r="G91" s="290"/>
      <c r="H91" s="269" t="s">
        <v>920</v>
      </c>
      <c r="I91" s="269" t="s">
        <v>895</v>
      </c>
      <c r="J91" s="269">
        <v>50</v>
      </c>
      <c r="K91" s="283"/>
    </row>
    <row r="92" ht="15" customHeight="1">
      <c r="B92" s="292"/>
      <c r="C92" s="269" t="s">
        <v>921</v>
      </c>
      <c r="D92" s="269"/>
      <c r="E92" s="269"/>
      <c r="F92" s="291" t="s">
        <v>899</v>
      </c>
      <c r="G92" s="290"/>
      <c r="H92" s="269" t="s">
        <v>922</v>
      </c>
      <c r="I92" s="269" t="s">
        <v>895</v>
      </c>
      <c r="J92" s="269">
        <v>255</v>
      </c>
      <c r="K92" s="283"/>
    </row>
    <row r="93" ht="15" customHeight="1">
      <c r="B93" s="292"/>
      <c r="C93" s="269" t="s">
        <v>923</v>
      </c>
      <c r="D93" s="269"/>
      <c r="E93" s="269"/>
      <c r="F93" s="291" t="s">
        <v>893</v>
      </c>
      <c r="G93" s="290"/>
      <c r="H93" s="269" t="s">
        <v>924</v>
      </c>
      <c r="I93" s="269" t="s">
        <v>925</v>
      </c>
      <c r="J93" s="269"/>
      <c r="K93" s="283"/>
    </row>
    <row r="94" ht="15" customHeight="1">
      <c r="B94" s="292"/>
      <c r="C94" s="269" t="s">
        <v>926</v>
      </c>
      <c r="D94" s="269"/>
      <c r="E94" s="269"/>
      <c r="F94" s="291" t="s">
        <v>893</v>
      </c>
      <c r="G94" s="290"/>
      <c r="H94" s="269" t="s">
        <v>927</v>
      </c>
      <c r="I94" s="269" t="s">
        <v>928</v>
      </c>
      <c r="J94" s="269"/>
      <c r="K94" s="283"/>
    </row>
    <row r="95" ht="15" customHeight="1">
      <c r="B95" s="292"/>
      <c r="C95" s="269" t="s">
        <v>929</v>
      </c>
      <c r="D95" s="269"/>
      <c r="E95" s="269"/>
      <c r="F95" s="291" t="s">
        <v>893</v>
      </c>
      <c r="G95" s="290"/>
      <c r="H95" s="269" t="s">
        <v>929</v>
      </c>
      <c r="I95" s="269" t="s">
        <v>928</v>
      </c>
      <c r="J95" s="269"/>
      <c r="K95" s="283"/>
    </row>
    <row r="96" ht="15" customHeight="1">
      <c r="B96" s="292"/>
      <c r="C96" s="269" t="s">
        <v>39</v>
      </c>
      <c r="D96" s="269"/>
      <c r="E96" s="269"/>
      <c r="F96" s="291" t="s">
        <v>893</v>
      </c>
      <c r="G96" s="290"/>
      <c r="H96" s="269" t="s">
        <v>930</v>
      </c>
      <c r="I96" s="269" t="s">
        <v>928</v>
      </c>
      <c r="J96" s="269"/>
      <c r="K96" s="283"/>
    </row>
    <row r="97" ht="15" customHeight="1">
      <c r="B97" s="292"/>
      <c r="C97" s="269" t="s">
        <v>49</v>
      </c>
      <c r="D97" s="269"/>
      <c r="E97" s="269"/>
      <c r="F97" s="291" t="s">
        <v>893</v>
      </c>
      <c r="G97" s="290"/>
      <c r="H97" s="269" t="s">
        <v>931</v>
      </c>
      <c r="I97" s="269" t="s">
        <v>928</v>
      </c>
      <c r="J97" s="269"/>
      <c r="K97" s="283"/>
    </row>
    <row r="98" ht="15" customHeight="1">
      <c r="B98" s="295"/>
      <c r="C98" s="296"/>
      <c r="D98" s="296"/>
      <c r="E98" s="296"/>
      <c r="F98" s="296"/>
      <c r="G98" s="296"/>
      <c r="H98" s="296"/>
      <c r="I98" s="296"/>
      <c r="J98" s="296"/>
      <c r="K98" s="297"/>
    </row>
    <row r="99" ht="18.75" customHeight="1">
      <c r="B99" s="298"/>
      <c r="C99" s="299"/>
      <c r="D99" s="299"/>
      <c r="E99" s="299"/>
      <c r="F99" s="299"/>
      <c r="G99" s="299"/>
      <c r="H99" s="299"/>
      <c r="I99" s="299"/>
      <c r="J99" s="299"/>
      <c r="K99" s="298"/>
    </row>
    <row r="100" ht="18.75" customHeight="1">
      <c r="B100" s="277"/>
      <c r="C100" s="277"/>
      <c r="D100" s="277"/>
      <c r="E100" s="277"/>
      <c r="F100" s="277"/>
      <c r="G100" s="277"/>
      <c r="H100" s="277"/>
      <c r="I100" s="277"/>
      <c r="J100" s="277"/>
      <c r="K100" s="277"/>
    </row>
    <row r="101" ht="7.5" customHeight="1">
      <c r="B101" s="278"/>
      <c r="C101" s="279"/>
      <c r="D101" s="279"/>
      <c r="E101" s="279"/>
      <c r="F101" s="279"/>
      <c r="G101" s="279"/>
      <c r="H101" s="279"/>
      <c r="I101" s="279"/>
      <c r="J101" s="279"/>
      <c r="K101" s="280"/>
    </row>
    <row r="102" ht="45" customHeight="1">
      <c r="B102" s="281"/>
      <c r="C102" s="282" t="s">
        <v>932</v>
      </c>
      <c r="D102" s="282"/>
      <c r="E102" s="282"/>
      <c r="F102" s="282"/>
      <c r="G102" s="282"/>
      <c r="H102" s="282"/>
      <c r="I102" s="282"/>
      <c r="J102" s="282"/>
      <c r="K102" s="283"/>
    </row>
    <row r="103" ht="17.25" customHeight="1">
      <c r="B103" s="281"/>
      <c r="C103" s="284" t="s">
        <v>887</v>
      </c>
      <c r="D103" s="284"/>
      <c r="E103" s="284"/>
      <c r="F103" s="284" t="s">
        <v>888</v>
      </c>
      <c r="G103" s="285"/>
      <c r="H103" s="284" t="s">
        <v>55</v>
      </c>
      <c r="I103" s="284" t="s">
        <v>58</v>
      </c>
      <c r="J103" s="284" t="s">
        <v>889</v>
      </c>
      <c r="K103" s="283"/>
    </row>
    <row r="104" ht="17.25" customHeight="1">
      <c r="B104" s="281"/>
      <c r="C104" s="286" t="s">
        <v>890</v>
      </c>
      <c r="D104" s="286"/>
      <c r="E104" s="286"/>
      <c r="F104" s="287" t="s">
        <v>891</v>
      </c>
      <c r="G104" s="288"/>
      <c r="H104" s="286"/>
      <c r="I104" s="286"/>
      <c r="J104" s="286" t="s">
        <v>892</v>
      </c>
      <c r="K104" s="283"/>
    </row>
    <row r="105" ht="5.25" customHeight="1">
      <c r="B105" s="281"/>
      <c r="C105" s="284"/>
      <c r="D105" s="284"/>
      <c r="E105" s="284"/>
      <c r="F105" s="284"/>
      <c r="G105" s="300"/>
      <c r="H105" s="284"/>
      <c r="I105" s="284"/>
      <c r="J105" s="284"/>
      <c r="K105" s="283"/>
    </row>
    <row r="106" ht="15" customHeight="1">
      <c r="B106" s="281"/>
      <c r="C106" s="269" t="s">
        <v>54</v>
      </c>
      <c r="D106" s="289"/>
      <c r="E106" s="289"/>
      <c r="F106" s="291" t="s">
        <v>893</v>
      </c>
      <c r="G106" s="300"/>
      <c r="H106" s="269" t="s">
        <v>933</v>
      </c>
      <c r="I106" s="269" t="s">
        <v>895</v>
      </c>
      <c r="J106" s="269">
        <v>20</v>
      </c>
      <c r="K106" s="283"/>
    </row>
    <row r="107" ht="15" customHeight="1">
      <c r="B107" s="281"/>
      <c r="C107" s="269" t="s">
        <v>896</v>
      </c>
      <c r="D107" s="269"/>
      <c r="E107" s="269"/>
      <c r="F107" s="291" t="s">
        <v>893</v>
      </c>
      <c r="G107" s="269"/>
      <c r="H107" s="269" t="s">
        <v>933</v>
      </c>
      <c r="I107" s="269" t="s">
        <v>895</v>
      </c>
      <c r="J107" s="269">
        <v>120</v>
      </c>
      <c r="K107" s="283"/>
    </row>
    <row r="108" ht="15" customHeight="1">
      <c r="B108" s="292"/>
      <c r="C108" s="269" t="s">
        <v>898</v>
      </c>
      <c r="D108" s="269"/>
      <c r="E108" s="269"/>
      <c r="F108" s="291" t="s">
        <v>899</v>
      </c>
      <c r="G108" s="269"/>
      <c r="H108" s="269" t="s">
        <v>933</v>
      </c>
      <c r="I108" s="269" t="s">
        <v>895</v>
      </c>
      <c r="J108" s="269">
        <v>50</v>
      </c>
      <c r="K108" s="283"/>
    </row>
    <row r="109" ht="15" customHeight="1">
      <c r="B109" s="292"/>
      <c r="C109" s="269" t="s">
        <v>901</v>
      </c>
      <c r="D109" s="269"/>
      <c r="E109" s="269"/>
      <c r="F109" s="291" t="s">
        <v>893</v>
      </c>
      <c r="G109" s="269"/>
      <c r="H109" s="269" t="s">
        <v>933</v>
      </c>
      <c r="I109" s="269" t="s">
        <v>903</v>
      </c>
      <c r="J109" s="269"/>
      <c r="K109" s="283"/>
    </row>
    <row r="110" ht="15" customHeight="1">
      <c r="B110" s="292"/>
      <c r="C110" s="269" t="s">
        <v>912</v>
      </c>
      <c r="D110" s="269"/>
      <c r="E110" s="269"/>
      <c r="F110" s="291" t="s">
        <v>899</v>
      </c>
      <c r="G110" s="269"/>
      <c r="H110" s="269" t="s">
        <v>933</v>
      </c>
      <c r="I110" s="269" t="s">
        <v>895</v>
      </c>
      <c r="J110" s="269">
        <v>50</v>
      </c>
      <c r="K110" s="283"/>
    </row>
    <row r="111" ht="15" customHeight="1">
      <c r="B111" s="292"/>
      <c r="C111" s="269" t="s">
        <v>920</v>
      </c>
      <c r="D111" s="269"/>
      <c r="E111" s="269"/>
      <c r="F111" s="291" t="s">
        <v>899</v>
      </c>
      <c r="G111" s="269"/>
      <c r="H111" s="269" t="s">
        <v>933</v>
      </c>
      <c r="I111" s="269" t="s">
        <v>895</v>
      </c>
      <c r="J111" s="269">
        <v>50</v>
      </c>
      <c r="K111" s="283"/>
    </row>
    <row r="112" ht="15" customHeight="1">
      <c r="B112" s="292"/>
      <c r="C112" s="269" t="s">
        <v>918</v>
      </c>
      <c r="D112" s="269"/>
      <c r="E112" s="269"/>
      <c r="F112" s="291" t="s">
        <v>899</v>
      </c>
      <c r="G112" s="269"/>
      <c r="H112" s="269" t="s">
        <v>933</v>
      </c>
      <c r="I112" s="269" t="s">
        <v>895</v>
      </c>
      <c r="J112" s="269">
        <v>50</v>
      </c>
      <c r="K112" s="283"/>
    </row>
    <row r="113" ht="15" customHeight="1">
      <c r="B113" s="292"/>
      <c r="C113" s="269" t="s">
        <v>54</v>
      </c>
      <c r="D113" s="269"/>
      <c r="E113" s="269"/>
      <c r="F113" s="291" t="s">
        <v>893</v>
      </c>
      <c r="G113" s="269"/>
      <c r="H113" s="269" t="s">
        <v>934</v>
      </c>
      <c r="I113" s="269" t="s">
        <v>895</v>
      </c>
      <c r="J113" s="269">
        <v>20</v>
      </c>
      <c r="K113" s="283"/>
    </row>
    <row r="114" ht="15" customHeight="1">
      <c r="B114" s="292"/>
      <c r="C114" s="269" t="s">
        <v>935</v>
      </c>
      <c r="D114" s="269"/>
      <c r="E114" s="269"/>
      <c r="F114" s="291" t="s">
        <v>893</v>
      </c>
      <c r="G114" s="269"/>
      <c r="H114" s="269" t="s">
        <v>936</v>
      </c>
      <c r="I114" s="269" t="s">
        <v>895</v>
      </c>
      <c r="J114" s="269">
        <v>120</v>
      </c>
      <c r="K114" s="283"/>
    </row>
    <row r="115" ht="15" customHeight="1">
      <c r="B115" s="292"/>
      <c r="C115" s="269" t="s">
        <v>39</v>
      </c>
      <c r="D115" s="269"/>
      <c r="E115" s="269"/>
      <c r="F115" s="291" t="s">
        <v>893</v>
      </c>
      <c r="G115" s="269"/>
      <c r="H115" s="269" t="s">
        <v>937</v>
      </c>
      <c r="I115" s="269" t="s">
        <v>928</v>
      </c>
      <c r="J115" s="269"/>
      <c r="K115" s="283"/>
    </row>
    <row r="116" ht="15" customHeight="1">
      <c r="B116" s="292"/>
      <c r="C116" s="269" t="s">
        <v>49</v>
      </c>
      <c r="D116" s="269"/>
      <c r="E116" s="269"/>
      <c r="F116" s="291" t="s">
        <v>893</v>
      </c>
      <c r="G116" s="269"/>
      <c r="H116" s="269" t="s">
        <v>938</v>
      </c>
      <c r="I116" s="269" t="s">
        <v>928</v>
      </c>
      <c r="J116" s="269"/>
      <c r="K116" s="283"/>
    </row>
    <row r="117" ht="15" customHeight="1">
      <c r="B117" s="292"/>
      <c r="C117" s="269" t="s">
        <v>58</v>
      </c>
      <c r="D117" s="269"/>
      <c r="E117" s="269"/>
      <c r="F117" s="291" t="s">
        <v>893</v>
      </c>
      <c r="G117" s="269"/>
      <c r="H117" s="269" t="s">
        <v>939</v>
      </c>
      <c r="I117" s="269" t="s">
        <v>940</v>
      </c>
      <c r="J117" s="269"/>
      <c r="K117" s="283"/>
    </row>
    <row r="118" ht="15" customHeight="1">
      <c r="B118" s="295"/>
      <c r="C118" s="301"/>
      <c r="D118" s="301"/>
      <c r="E118" s="301"/>
      <c r="F118" s="301"/>
      <c r="G118" s="301"/>
      <c r="H118" s="301"/>
      <c r="I118" s="301"/>
      <c r="J118" s="301"/>
      <c r="K118" s="297"/>
    </row>
    <row r="119" ht="18.75" customHeight="1">
      <c r="B119" s="302"/>
      <c r="C119" s="266"/>
      <c r="D119" s="266"/>
      <c r="E119" s="266"/>
      <c r="F119" s="303"/>
      <c r="G119" s="266"/>
      <c r="H119" s="266"/>
      <c r="I119" s="266"/>
      <c r="J119" s="266"/>
      <c r="K119" s="302"/>
    </row>
    <row r="120" ht="18.75" customHeight="1">
      <c r="B120" s="277"/>
      <c r="C120" s="277"/>
      <c r="D120" s="277"/>
      <c r="E120" s="277"/>
      <c r="F120" s="277"/>
      <c r="G120" s="277"/>
      <c r="H120" s="277"/>
      <c r="I120" s="277"/>
      <c r="J120" s="277"/>
      <c r="K120" s="277"/>
    </row>
    <row r="121" ht="7.5" customHeight="1">
      <c r="B121" s="304"/>
      <c r="C121" s="305"/>
      <c r="D121" s="305"/>
      <c r="E121" s="305"/>
      <c r="F121" s="305"/>
      <c r="G121" s="305"/>
      <c r="H121" s="305"/>
      <c r="I121" s="305"/>
      <c r="J121" s="305"/>
      <c r="K121" s="306"/>
    </row>
    <row r="122" ht="45" customHeight="1">
      <c r="B122" s="307"/>
      <c r="C122" s="260" t="s">
        <v>941</v>
      </c>
      <c r="D122" s="260"/>
      <c r="E122" s="260"/>
      <c r="F122" s="260"/>
      <c r="G122" s="260"/>
      <c r="H122" s="260"/>
      <c r="I122" s="260"/>
      <c r="J122" s="260"/>
      <c r="K122" s="308"/>
    </row>
    <row r="123" ht="17.25" customHeight="1">
      <c r="B123" s="309"/>
      <c r="C123" s="284" t="s">
        <v>887</v>
      </c>
      <c r="D123" s="284"/>
      <c r="E123" s="284"/>
      <c r="F123" s="284" t="s">
        <v>888</v>
      </c>
      <c r="G123" s="285"/>
      <c r="H123" s="284" t="s">
        <v>55</v>
      </c>
      <c r="I123" s="284" t="s">
        <v>58</v>
      </c>
      <c r="J123" s="284" t="s">
        <v>889</v>
      </c>
      <c r="K123" s="310"/>
    </row>
    <row r="124" ht="17.25" customHeight="1">
      <c r="B124" s="309"/>
      <c r="C124" s="286" t="s">
        <v>890</v>
      </c>
      <c r="D124" s="286"/>
      <c r="E124" s="286"/>
      <c r="F124" s="287" t="s">
        <v>891</v>
      </c>
      <c r="G124" s="288"/>
      <c r="H124" s="286"/>
      <c r="I124" s="286"/>
      <c r="J124" s="286" t="s">
        <v>892</v>
      </c>
      <c r="K124" s="310"/>
    </row>
    <row r="125" ht="5.25" customHeight="1">
      <c r="B125" s="311"/>
      <c r="C125" s="289"/>
      <c r="D125" s="289"/>
      <c r="E125" s="289"/>
      <c r="F125" s="289"/>
      <c r="G125" s="269"/>
      <c r="H125" s="289"/>
      <c r="I125" s="289"/>
      <c r="J125" s="289"/>
      <c r="K125" s="312"/>
    </row>
    <row r="126" ht="15" customHeight="1">
      <c r="B126" s="311"/>
      <c r="C126" s="269" t="s">
        <v>896</v>
      </c>
      <c r="D126" s="289"/>
      <c r="E126" s="289"/>
      <c r="F126" s="291" t="s">
        <v>893</v>
      </c>
      <c r="G126" s="269"/>
      <c r="H126" s="269" t="s">
        <v>933</v>
      </c>
      <c r="I126" s="269" t="s">
        <v>895</v>
      </c>
      <c r="J126" s="269">
        <v>120</v>
      </c>
      <c r="K126" s="313"/>
    </row>
    <row r="127" ht="15" customHeight="1">
      <c r="B127" s="311"/>
      <c r="C127" s="269" t="s">
        <v>942</v>
      </c>
      <c r="D127" s="269"/>
      <c r="E127" s="269"/>
      <c r="F127" s="291" t="s">
        <v>893</v>
      </c>
      <c r="G127" s="269"/>
      <c r="H127" s="269" t="s">
        <v>943</v>
      </c>
      <c r="I127" s="269" t="s">
        <v>895</v>
      </c>
      <c r="J127" s="269" t="s">
        <v>944</v>
      </c>
      <c r="K127" s="313"/>
    </row>
    <row r="128" ht="15" customHeight="1">
      <c r="B128" s="311"/>
      <c r="C128" s="269" t="s">
        <v>841</v>
      </c>
      <c r="D128" s="269"/>
      <c r="E128" s="269"/>
      <c r="F128" s="291" t="s">
        <v>893</v>
      </c>
      <c r="G128" s="269"/>
      <c r="H128" s="269" t="s">
        <v>945</v>
      </c>
      <c r="I128" s="269" t="s">
        <v>895</v>
      </c>
      <c r="J128" s="269" t="s">
        <v>944</v>
      </c>
      <c r="K128" s="313"/>
    </row>
    <row r="129" ht="15" customHeight="1">
      <c r="B129" s="311"/>
      <c r="C129" s="269" t="s">
        <v>904</v>
      </c>
      <c r="D129" s="269"/>
      <c r="E129" s="269"/>
      <c r="F129" s="291" t="s">
        <v>899</v>
      </c>
      <c r="G129" s="269"/>
      <c r="H129" s="269" t="s">
        <v>905</v>
      </c>
      <c r="I129" s="269" t="s">
        <v>895</v>
      </c>
      <c r="J129" s="269">
        <v>15</v>
      </c>
      <c r="K129" s="313"/>
    </row>
    <row r="130" ht="15" customHeight="1">
      <c r="B130" s="311"/>
      <c r="C130" s="293" t="s">
        <v>906</v>
      </c>
      <c r="D130" s="293"/>
      <c r="E130" s="293"/>
      <c r="F130" s="294" t="s">
        <v>899</v>
      </c>
      <c r="G130" s="293"/>
      <c r="H130" s="293" t="s">
        <v>907</v>
      </c>
      <c r="I130" s="293" t="s">
        <v>895</v>
      </c>
      <c r="J130" s="293">
        <v>15</v>
      </c>
      <c r="K130" s="313"/>
    </row>
    <row r="131" ht="15" customHeight="1">
      <c r="B131" s="311"/>
      <c r="C131" s="293" t="s">
        <v>908</v>
      </c>
      <c r="D131" s="293"/>
      <c r="E131" s="293"/>
      <c r="F131" s="294" t="s">
        <v>899</v>
      </c>
      <c r="G131" s="293"/>
      <c r="H131" s="293" t="s">
        <v>909</v>
      </c>
      <c r="I131" s="293" t="s">
        <v>895</v>
      </c>
      <c r="J131" s="293">
        <v>20</v>
      </c>
      <c r="K131" s="313"/>
    </row>
    <row r="132" ht="15" customHeight="1">
      <c r="B132" s="311"/>
      <c r="C132" s="293" t="s">
        <v>910</v>
      </c>
      <c r="D132" s="293"/>
      <c r="E132" s="293"/>
      <c r="F132" s="294" t="s">
        <v>899</v>
      </c>
      <c r="G132" s="293"/>
      <c r="H132" s="293" t="s">
        <v>911</v>
      </c>
      <c r="I132" s="293" t="s">
        <v>895</v>
      </c>
      <c r="J132" s="293">
        <v>20</v>
      </c>
      <c r="K132" s="313"/>
    </row>
    <row r="133" ht="15" customHeight="1">
      <c r="B133" s="311"/>
      <c r="C133" s="269" t="s">
        <v>898</v>
      </c>
      <c r="D133" s="269"/>
      <c r="E133" s="269"/>
      <c r="F133" s="291" t="s">
        <v>899</v>
      </c>
      <c r="G133" s="269"/>
      <c r="H133" s="269" t="s">
        <v>933</v>
      </c>
      <c r="I133" s="269" t="s">
        <v>895</v>
      </c>
      <c r="J133" s="269">
        <v>50</v>
      </c>
      <c r="K133" s="313"/>
    </row>
    <row r="134" ht="15" customHeight="1">
      <c r="B134" s="311"/>
      <c r="C134" s="269" t="s">
        <v>912</v>
      </c>
      <c r="D134" s="269"/>
      <c r="E134" s="269"/>
      <c r="F134" s="291" t="s">
        <v>899</v>
      </c>
      <c r="G134" s="269"/>
      <c r="H134" s="269" t="s">
        <v>933</v>
      </c>
      <c r="I134" s="269" t="s">
        <v>895</v>
      </c>
      <c r="J134" s="269">
        <v>50</v>
      </c>
      <c r="K134" s="313"/>
    </row>
    <row r="135" ht="15" customHeight="1">
      <c r="B135" s="311"/>
      <c r="C135" s="269" t="s">
        <v>918</v>
      </c>
      <c r="D135" s="269"/>
      <c r="E135" s="269"/>
      <c r="F135" s="291" t="s">
        <v>899</v>
      </c>
      <c r="G135" s="269"/>
      <c r="H135" s="269" t="s">
        <v>933</v>
      </c>
      <c r="I135" s="269" t="s">
        <v>895</v>
      </c>
      <c r="J135" s="269">
        <v>50</v>
      </c>
      <c r="K135" s="313"/>
    </row>
    <row r="136" ht="15" customHeight="1">
      <c r="B136" s="311"/>
      <c r="C136" s="269" t="s">
        <v>920</v>
      </c>
      <c r="D136" s="269"/>
      <c r="E136" s="269"/>
      <c r="F136" s="291" t="s">
        <v>899</v>
      </c>
      <c r="G136" s="269"/>
      <c r="H136" s="269" t="s">
        <v>933</v>
      </c>
      <c r="I136" s="269" t="s">
        <v>895</v>
      </c>
      <c r="J136" s="269">
        <v>50</v>
      </c>
      <c r="K136" s="313"/>
    </row>
    <row r="137" ht="15" customHeight="1">
      <c r="B137" s="311"/>
      <c r="C137" s="269" t="s">
        <v>921</v>
      </c>
      <c r="D137" s="269"/>
      <c r="E137" s="269"/>
      <c r="F137" s="291" t="s">
        <v>899</v>
      </c>
      <c r="G137" s="269"/>
      <c r="H137" s="269" t="s">
        <v>946</v>
      </c>
      <c r="I137" s="269" t="s">
        <v>895</v>
      </c>
      <c r="J137" s="269">
        <v>255</v>
      </c>
      <c r="K137" s="313"/>
    </row>
    <row r="138" ht="15" customHeight="1">
      <c r="B138" s="311"/>
      <c r="C138" s="269" t="s">
        <v>923</v>
      </c>
      <c r="D138" s="269"/>
      <c r="E138" s="269"/>
      <c r="F138" s="291" t="s">
        <v>893</v>
      </c>
      <c r="G138" s="269"/>
      <c r="H138" s="269" t="s">
        <v>947</v>
      </c>
      <c r="I138" s="269" t="s">
        <v>925</v>
      </c>
      <c r="J138" s="269"/>
      <c r="K138" s="313"/>
    </row>
    <row r="139" ht="15" customHeight="1">
      <c r="B139" s="311"/>
      <c r="C139" s="269" t="s">
        <v>926</v>
      </c>
      <c r="D139" s="269"/>
      <c r="E139" s="269"/>
      <c r="F139" s="291" t="s">
        <v>893</v>
      </c>
      <c r="G139" s="269"/>
      <c r="H139" s="269" t="s">
        <v>948</v>
      </c>
      <c r="I139" s="269" t="s">
        <v>928</v>
      </c>
      <c r="J139" s="269"/>
      <c r="K139" s="313"/>
    </row>
    <row r="140" ht="15" customHeight="1">
      <c r="B140" s="311"/>
      <c r="C140" s="269" t="s">
        <v>929</v>
      </c>
      <c r="D140" s="269"/>
      <c r="E140" s="269"/>
      <c r="F140" s="291" t="s">
        <v>893</v>
      </c>
      <c r="G140" s="269"/>
      <c r="H140" s="269" t="s">
        <v>929</v>
      </c>
      <c r="I140" s="269" t="s">
        <v>928</v>
      </c>
      <c r="J140" s="269"/>
      <c r="K140" s="313"/>
    </row>
    <row r="141" ht="15" customHeight="1">
      <c r="B141" s="311"/>
      <c r="C141" s="269" t="s">
        <v>39</v>
      </c>
      <c r="D141" s="269"/>
      <c r="E141" s="269"/>
      <c r="F141" s="291" t="s">
        <v>893</v>
      </c>
      <c r="G141" s="269"/>
      <c r="H141" s="269" t="s">
        <v>949</v>
      </c>
      <c r="I141" s="269" t="s">
        <v>928</v>
      </c>
      <c r="J141" s="269"/>
      <c r="K141" s="313"/>
    </row>
    <row r="142" ht="15" customHeight="1">
      <c r="B142" s="311"/>
      <c r="C142" s="269" t="s">
        <v>950</v>
      </c>
      <c r="D142" s="269"/>
      <c r="E142" s="269"/>
      <c r="F142" s="291" t="s">
        <v>893</v>
      </c>
      <c r="G142" s="269"/>
      <c r="H142" s="269" t="s">
        <v>951</v>
      </c>
      <c r="I142" s="269" t="s">
        <v>928</v>
      </c>
      <c r="J142" s="269"/>
      <c r="K142" s="313"/>
    </row>
    <row r="143" ht="15" customHeight="1">
      <c r="B143" s="314"/>
      <c r="C143" s="315"/>
      <c r="D143" s="315"/>
      <c r="E143" s="315"/>
      <c r="F143" s="315"/>
      <c r="G143" s="315"/>
      <c r="H143" s="315"/>
      <c r="I143" s="315"/>
      <c r="J143" s="315"/>
      <c r="K143" s="316"/>
    </row>
    <row r="144" ht="18.75" customHeight="1">
      <c r="B144" s="266"/>
      <c r="C144" s="266"/>
      <c r="D144" s="266"/>
      <c r="E144" s="266"/>
      <c r="F144" s="303"/>
      <c r="G144" s="266"/>
      <c r="H144" s="266"/>
      <c r="I144" s="266"/>
      <c r="J144" s="266"/>
      <c r="K144" s="266"/>
    </row>
    <row r="145" ht="18.75" customHeight="1">
      <c r="B145" s="277"/>
      <c r="C145" s="277"/>
      <c r="D145" s="277"/>
      <c r="E145" s="277"/>
      <c r="F145" s="277"/>
      <c r="G145" s="277"/>
      <c r="H145" s="277"/>
      <c r="I145" s="277"/>
      <c r="J145" s="277"/>
      <c r="K145" s="277"/>
    </row>
    <row r="146" ht="7.5" customHeight="1">
      <c r="B146" s="278"/>
      <c r="C146" s="279"/>
      <c r="D146" s="279"/>
      <c r="E146" s="279"/>
      <c r="F146" s="279"/>
      <c r="G146" s="279"/>
      <c r="H146" s="279"/>
      <c r="I146" s="279"/>
      <c r="J146" s="279"/>
      <c r="K146" s="280"/>
    </row>
    <row r="147" ht="45" customHeight="1">
      <c r="B147" s="281"/>
      <c r="C147" s="282" t="s">
        <v>952</v>
      </c>
      <c r="D147" s="282"/>
      <c r="E147" s="282"/>
      <c r="F147" s="282"/>
      <c r="G147" s="282"/>
      <c r="H147" s="282"/>
      <c r="I147" s="282"/>
      <c r="J147" s="282"/>
      <c r="K147" s="283"/>
    </row>
    <row r="148" ht="17.25" customHeight="1">
      <c r="B148" s="281"/>
      <c r="C148" s="284" t="s">
        <v>887</v>
      </c>
      <c r="D148" s="284"/>
      <c r="E148" s="284"/>
      <c r="F148" s="284" t="s">
        <v>888</v>
      </c>
      <c r="G148" s="285"/>
      <c r="H148" s="284" t="s">
        <v>55</v>
      </c>
      <c r="I148" s="284" t="s">
        <v>58</v>
      </c>
      <c r="J148" s="284" t="s">
        <v>889</v>
      </c>
      <c r="K148" s="283"/>
    </row>
    <row r="149" ht="17.25" customHeight="1">
      <c r="B149" s="281"/>
      <c r="C149" s="286" t="s">
        <v>890</v>
      </c>
      <c r="D149" s="286"/>
      <c r="E149" s="286"/>
      <c r="F149" s="287" t="s">
        <v>891</v>
      </c>
      <c r="G149" s="288"/>
      <c r="H149" s="286"/>
      <c r="I149" s="286"/>
      <c r="J149" s="286" t="s">
        <v>892</v>
      </c>
      <c r="K149" s="283"/>
    </row>
    <row r="150" ht="5.25" customHeight="1">
      <c r="B150" s="292"/>
      <c r="C150" s="289"/>
      <c r="D150" s="289"/>
      <c r="E150" s="289"/>
      <c r="F150" s="289"/>
      <c r="G150" s="290"/>
      <c r="H150" s="289"/>
      <c r="I150" s="289"/>
      <c r="J150" s="289"/>
      <c r="K150" s="313"/>
    </row>
    <row r="151" ht="15" customHeight="1">
      <c r="B151" s="292"/>
      <c r="C151" s="317" t="s">
        <v>896</v>
      </c>
      <c r="D151" s="269"/>
      <c r="E151" s="269"/>
      <c r="F151" s="318" t="s">
        <v>893</v>
      </c>
      <c r="G151" s="269"/>
      <c r="H151" s="317" t="s">
        <v>933</v>
      </c>
      <c r="I151" s="317" t="s">
        <v>895</v>
      </c>
      <c r="J151" s="317">
        <v>120</v>
      </c>
      <c r="K151" s="313"/>
    </row>
    <row r="152" ht="15" customHeight="1">
      <c r="B152" s="292"/>
      <c r="C152" s="317" t="s">
        <v>942</v>
      </c>
      <c r="D152" s="269"/>
      <c r="E152" s="269"/>
      <c r="F152" s="318" t="s">
        <v>893</v>
      </c>
      <c r="G152" s="269"/>
      <c r="H152" s="317" t="s">
        <v>953</v>
      </c>
      <c r="I152" s="317" t="s">
        <v>895</v>
      </c>
      <c r="J152" s="317" t="s">
        <v>944</v>
      </c>
      <c r="K152" s="313"/>
    </row>
    <row r="153" ht="15" customHeight="1">
      <c r="B153" s="292"/>
      <c r="C153" s="317" t="s">
        <v>841</v>
      </c>
      <c r="D153" s="269"/>
      <c r="E153" s="269"/>
      <c r="F153" s="318" t="s">
        <v>893</v>
      </c>
      <c r="G153" s="269"/>
      <c r="H153" s="317" t="s">
        <v>954</v>
      </c>
      <c r="I153" s="317" t="s">
        <v>895</v>
      </c>
      <c r="J153" s="317" t="s">
        <v>944</v>
      </c>
      <c r="K153" s="313"/>
    </row>
    <row r="154" ht="15" customHeight="1">
      <c r="B154" s="292"/>
      <c r="C154" s="317" t="s">
        <v>898</v>
      </c>
      <c r="D154" s="269"/>
      <c r="E154" s="269"/>
      <c r="F154" s="318" t="s">
        <v>899</v>
      </c>
      <c r="G154" s="269"/>
      <c r="H154" s="317" t="s">
        <v>933</v>
      </c>
      <c r="I154" s="317" t="s">
        <v>895</v>
      </c>
      <c r="J154" s="317">
        <v>50</v>
      </c>
      <c r="K154" s="313"/>
    </row>
    <row r="155" ht="15" customHeight="1">
      <c r="B155" s="292"/>
      <c r="C155" s="317" t="s">
        <v>901</v>
      </c>
      <c r="D155" s="269"/>
      <c r="E155" s="269"/>
      <c r="F155" s="318" t="s">
        <v>893</v>
      </c>
      <c r="G155" s="269"/>
      <c r="H155" s="317" t="s">
        <v>933</v>
      </c>
      <c r="I155" s="317" t="s">
        <v>903</v>
      </c>
      <c r="J155" s="317"/>
      <c r="K155" s="313"/>
    </row>
    <row r="156" ht="15" customHeight="1">
      <c r="B156" s="292"/>
      <c r="C156" s="317" t="s">
        <v>912</v>
      </c>
      <c r="D156" s="269"/>
      <c r="E156" s="269"/>
      <c r="F156" s="318" t="s">
        <v>899</v>
      </c>
      <c r="G156" s="269"/>
      <c r="H156" s="317" t="s">
        <v>933</v>
      </c>
      <c r="I156" s="317" t="s">
        <v>895</v>
      </c>
      <c r="J156" s="317">
        <v>50</v>
      </c>
      <c r="K156" s="313"/>
    </row>
    <row r="157" ht="15" customHeight="1">
      <c r="B157" s="292"/>
      <c r="C157" s="317" t="s">
        <v>920</v>
      </c>
      <c r="D157" s="269"/>
      <c r="E157" s="269"/>
      <c r="F157" s="318" t="s">
        <v>899</v>
      </c>
      <c r="G157" s="269"/>
      <c r="H157" s="317" t="s">
        <v>933</v>
      </c>
      <c r="I157" s="317" t="s">
        <v>895</v>
      </c>
      <c r="J157" s="317">
        <v>50</v>
      </c>
      <c r="K157" s="313"/>
    </row>
    <row r="158" ht="15" customHeight="1">
      <c r="B158" s="292"/>
      <c r="C158" s="317" t="s">
        <v>918</v>
      </c>
      <c r="D158" s="269"/>
      <c r="E158" s="269"/>
      <c r="F158" s="318" t="s">
        <v>899</v>
      </c>
      <c r="G158" s="269"/>
      <c r="H158" s="317" t="s">
        <v>933</v>
      </c>
      <c r="I158" s="317" t="s">
        <v>895</v>
      </c>
      <c r="J158" s="317">
        <v>50</v>
      </c>
      <c r="K158" s="313"/>
    </row>
    <row r="159" ht="15" customHeight="1">
      <c r="B159" s="292"/>
      <c r="C159" s="317" t="s">
        <v>91</v>
      </c>
      <c r="D159" s="269"/>
      <c r="E159" s="269"/>
      <c r="F159" s="318" t="s">
        <v>893</v>
      </c>
      <c r="G159" s="269"/>
      <c r="H159" s="317" t="s">
        <v>955</v>
      </c>
      <c r="I159" s="317" t="s">
        <v>895</v>
      </c>
      <c r="J159" s="317" t="s">
        <v>956</v>
      </c>
      <c r="K159" s="313"/>
    </row>
    <row r="160" ht="15" customHeight="1">
      <c r="B160" s="292"/>
      <c r="C160" s="317" t="s">
        <v>957</v>
      </c>
      <c r="D160" s="269"/>
      <c r="E160" s="269"/>
      <c r="F160" s="318" t="s">
        <v>893</v>
      </c>
      <c r="G160" s="269"/>
      <c r="H160" s="317" t="s">
        <v>958</v>
      </c>
      <c r="I160" s="317" t="s">
        <v>928</v>
      </c>
      <c r="J160" s="317"/>
      <c r="K160" s="313"/>
    </row>
    <row r="161" ht="15" customHeight="1">
      <c r="B161" s="319"/>
      <c r="C161" s="301"/>
      <c r="D161" s="301"/>
      <c r="E161" s="301"/>
      <c r="F161" s="301"/>
      <c r="G161" s="301"/>
      <c r="H161" s="301"/>
      <c r="I161" s="301"/>
      <c r="J161" s="301"/>
      <c r="K161" s="320"/>
    </row>
    <row r="162" ht="18.75" customHeight="1">
      <c r="B162" s="266"/>
      <c r="C162" s="269"/>
      <c r="D162" s="269"/>
      <c r="E162" s="269"/>
      <c r="F162" s="291"/>
      <c r="G162" s="269"/>
      <c r="H162" s="269"/>
      <c r="I162" s="269"/>
      <c r="J162" s="269"/>
      <c r="K162" s="266"/>
    </row>
    <row r="163" ht="18.75" customHeight="1">
      <c r="B163" s="277"/>
      <c r="C163" s="277"/>
      <c r="D163" s="277"/>
      <c r="E163" s="277"/>
      <c r="F163" s="277"/>
      <c r="G163" s="277"/>
      <c r="H163" s="277"/>
      <c r="I163" s="277"/>
      <c r="J163" s="277"/>
      <c r="K163" s="277"/>
    </row>
    <row r="164" ht="7.5" customHeight="1">
      <c r="B164" s="256"/>
      <c r="C164" s="257"/>
      <c r="D164" s="257"/>
      <c r="E164" s="257"/>
      <c r="F164" s="257"/>
      <c r="G164" s="257"/>
      <c r="H164" s="257"/>
      <c r="I164" s="257"/>
      <c r="J164" s="257"/>
      <c r="K164" s="258"/>
    </row>
    <row r="165" ht="45" customHeight="1">
      <c r="B165" s="259"/>
      <c r="C165" s="260" t="s">
        <v>959</v>
      </c>
      <c r="D165" s="260"/>
      <c r="E165" s="260"/>
      <c r="F165" s="260"/>
      <c r="G165" s="260"/>
      <c r="H165" s="260"/>
      <c r="I165" s="260"/>
      <c r="J165" s="260"/>
      <c r="K165" s="261"/>
    </row>
    <row r="166" ht="17.25" customHeight="1">
      <c r="B166" s="259"/>
      <c r="C166" s="284" t="s">
        <v>887</v>
      </c>
      <c r="D166" s="284"/>
      <c r="E166" s="284"/>
      <c r="F166" s="284" t="s">
        <v>888</v>
      </c>
      <c r="G166" s="321"/>
      <c r="H166" s="322" t="s">
        <v>55</v>
      </c>
      <c r="I166" s="322" t="s">
        <v>58</v>
      </c>
      <c r="J166" s="284" t="s">
        <v>889</v>
      </c>
      <c r="K166" s="261"/>
    </row>
    <row r="167" ht="17.25" customHeight="1">
      <c r="B167" s="262"/>
      <c r="C167" s="286" t="s">
        <v>890</v>
      </c>
      <c r="D167" s="286"/>
      <c r="E167" s="286"/>
      <c r="F167" s="287" t="s">
        <v>891</v>
      </c>
      <c r="G167" s="323"/>
      <c r="H167" s="324"/>
      <c r="I167" s="324"/>
      <c r="J167" s="286" t="s">
        <v>892</v>
      </c>
      <c r="K167" s="264"/>
    </row>
    <row r="168" ht="5.25" customHeight="1">
      <c r="B168" s="292"/>
      <c r="C168" s="289"/>
      <c r="D168" s="289"/>
      <c r="E168" s="289"/>
      <c r="F168" s="289"/>
      <c r="G168" s="290"/>
      <c r="H168" s="289"/>
      <c r="I168" s="289"/>
      <c r="J168" s="289"/>
      <c r="K168" s="313"/>
    </row>
    <row r="169" ht="15" customHeight="1">
      <c r="B169" s="292"/>
      <c r="C169" s="269" t="s">
        <v>896</v>
      </c>
      <c r="D169" s="269"/>
      <c r="E169" s="269"/>
      <c r="F169" s="291" t="s">
        <v>893</v>
      </c>
      <c r="G169" s="269"/>
      <c r="H169" s="269" t="s">
        <v>933</v>
      </c>
      <c r="I169" s="269" t="s">
        <v>895</v>
      </c>
      <c r="J169" s="269">
        <v>120</v>
      </c>
      <c r="K169" s="313"/>
    </row>
    <row r="170" ht="15" customHeight="1">
      <c r="B170" s="292"/>
      <c r="C170" s="269" t="s">
        <v>942</v>
      </c>
      <c r="D170" s="269"/>
      <c r="E170" s="269"/>
      <c r="F170" s="291" t="s">
        <v>893</v>
      </c>
      <c r="G170" s="269"/>
      <c r="H170" s="269" t="s">
        <v>943</v>
      </c>
      <c r="I170" s="269" t="s">
        <v>895</v>
      </c>
      <c r="J170" s="269" t="s">
        <v>944</v>
      </c>
      <c r="K170" s="313"/>
    </row>
    <row r="171" ht="15" customHeight="1">
      <c r="B171" s="292"/>
      <c r="C171" s="269" t="s">
        <v>841</v>
      </c>
      <c r="D171" s="269"/>
      <c r="E171" s="269"/>
      <c r="F171" s="291" t="s">
        <v>893</v>
      </c>
      <c r="G171" s="269"/>
      <c r="H171" s="269" t="s">
        <v>960</v>
      </c>
      <c r="I171" s="269" t="s">
        <v>895</v>
      </c>
      <c r="J171" s="269" t="s">
        <v>944</v>
      </c>
      <c r="K171" s="313"/>
    </row>
    <row r="172" ht="15" customHeight="1">
      <c r="B172" s="292"/>
      <c r="C172" s="269" t="s">
        <v>898</v>
      </c>
      <c r="D172" s="269"/>
      <c r="E172" s="269"/>
      <c r="F172" s="291" t="s">
        <v>899</v>
      </c>
      <c r="G172" s="269"/>
      <c r="H172" s="269" t="s">
        <v>960</v>
      </c>
      <c r="I172" s="269" t="s">
        <v>895</v>
      </c>
      <c r="J172" s="269">
        <v>50</v>
      </c>
      <c r="K172" s="313"/>
    </row>
    <row r="173" ht="15" customHeight="1">
      <c r="B173" s="292"/>
      <c r="C173" s="269" t="s">
        <v>901</v>
      </c>
      <c r="D173" s="269"/>
      <c r="E173" s="269"/>
      <c r="F173" s="291" t="s">
        <v>893</v>
      </c>
      <c r="G173" s="269"/>
      <c r="H173" s="269" t="s">
        <v>960</v>
      </c>
      <c r="I173" s="269" t="s">
        <v>903</v>
      </c>
      <c r="J173" s="269"/>
      <c r="K173" s="313"/>
    </row>
    <row r="174" ht="15" customHeight="1">
      <c r="B174" s="292"/>
      <c r="C174" s="269" t="s">
        <v>912</v>
      </c>
      <c r="D174" s="269"/>
      <c r="E174" s="269"/>
      <c r="F174" s="291" t="s">
        <v>899</v>
      </c>
      <c r="G174" s="269"/>
      <c r="H174" s="269" t="s">
        <v>960</v>
      </c>
      <c r="I174" s="269" t="s">
        <v>895</v>
      </c>
      <c r="J174" s="269">
        <v>50</v>
      </c>
      <c r="K174" s="313"/>
    </row>
    <row r="175" ht="15" customHeight="1">
      <c r="B175" s="292"/>
      <c r="C175" s="269" t="s">
        <v>920</v>
      </c>
      <c r="D175" s="269"/>
      <c r="E175" s="269"/>
      <c r="F175" s="291" t="s">
        <v>899</v>
      </c>
      <c r="G175" s="269"/>
      <c r="H175" s="269" t="s">
        <v>960</v>
      </c>
      <c r="I175" s="269" t="s">
        <v>895</v>
      </c>
      <c r="J175" s="269">
        <v>50</v>
      </c>
      <c r="K175" s="313"/>
    </row>
    <row r="176" ht="15" customHeight="1">
      <c r="B176" s="292"/>
      <c r="C176" s="269" t="s">
        <v>918</v>
      </c>
      <c r="D176" s="269"/>
      <c r="E176" s="269"/>
      <c r="F176" s="291" t="s">
        <v>899</v>
      </c>
      <c r="G176" s="269"/>
      <c r="H176" s="269" t="s">
        <v>960</v>
      </c>
      <c r="I176" s="269" t="s">
        <v>895</v>
      </c>
      <c r="J176" s="269">
        <v>50</v>
      </c>
      <c r="K176" s="313"/>
    </row>
    <row r="177" ht="15" customHeight="1">
      <c r="B177" s="292"/>
      <c r="C177" s="269" t="s">
        <v>104</v>
      </c>
      <c r="D177" s="269"/>
      <c r="E177" s="269"/>
      <c r="F177" s="291" t="s">
        <v>893</v>
      </c>
      <c r="G177" s="269"/>
      <c r="H177" s="269" t="s">
        <v>961</v>
      </c>
      <c r="I177" s="269" t="s">
        <v>962</v>
      </c>
      <c r="J177" s="269"/>
      <c r="K177" s="313"/>
    </row>
    <row r="178" ht="15" customHeight="1">
      <c r="B178" s="292"/>
      <c r="C178" s="269" t="s">
        <v>58</v>
      </c>
      <c r="D178" s="269"/>
      <c r="E178" s="269"/>
      <c r="F178" s="291" t="s">
        <v>893</v>
      </c>
      <c r="G178" s="269"/>
      <c r="H178" s="269" t="s">
        <v>963</v>
      </c>
      <c r="I178" s="269" t="s">
        <v>964</v>
      </c>
      <c r="J178" s="269">
        <v>1</v>
      </c>
      <c r="K178" s="313"/>
    </row>
    <row r="179" ht="15" customHeight="1">
      <c r="B179" s="292"/>
      <c r="C179" s="269" t="s">
        <v>54</v>
      </c>
      <c r="D179" s="269"/>
      <c r="E179" s="269"/>
      <c r="F179" s="291" t="s">
        <v>893</v>
      </c>
      <c r="G179" s="269"/>
      <c r="H179" s="269" t="s">
        <v>965</v>
      </c>
      <c r="I179" s="269" t="s">
        <v>895</v>
      </c>
      <c r="J179" s="269">
        <v>20</v>
      </c>
      <c r="K179" s="313"/>
    </row>
    <row r="180" ht="15" customHeight="1">
      <c r="B180" s="292"/>
      <c r="C180" s="269" t="s">
        <v>55</v>
      </c>
      <c r="D180" s="269"/>
      <c r="E180" s="269"/>
      <c r="F180" s="291" t="s">
        <v>893</v>
      </c>
      <c r="G180" s="269"/>
      <c r="H180" s="269" t="s">
        <v>966</v>
      </c>
      <c r="I180" s="269" t="s">
        <v>895</v>
      </c>
      <c r="J180" s="269">
        <v>255</v>
      </c>
      <c r="K180" s="313"/>
    </row>
    <row r="181" ht="15" customHeight="1">
      <c r="B181" s="292"/>
      <c r="C181" s="269" t="s">
        <v>105</v>
      </c>
      <c r="D181" s="269"/>
      <c r="E181" s="269"/>
      <c r="F181" s="291" t="s">
        <v>893</v>
      </c>
      <c r="G181" s="269"/>
      <c r="H181" s="269" t="s">
        <v>857</v>
      </c>
      <c r="I181" s="269" t="s">
        <v>895</v>
      </c>
      <c r="J181" s="269">
        <v>10</v>
      </c>
      <c r="K181" s="313"/>
    </row>
    <row r="182" ht="15" customHeight="1">
      <c r="B182" s="292"/>
      <c r="C182" s="269" t="s">
        <v>106</v>
      </c>
      <c r="D182" s="269"/>
      <c r="E182" s="269"/>
      <c r="F182" s="291" t="s">
        <v>893</v>
      </c>
      <c r="G182" s="269"/>
      <c r="H182" s="269" t="s">
        <v>967</v>
      </c>
      <c r="I182" s="269" t="s">
        <v>928</v>
      </c>
      <c r="J182" s="269"/>
      <c r="K182" s="313"/>
    </row>
    <row r="183" ht="15" customHeight="1">
      <c r="B183" s="292"/>
      <c r="C183" s="269" t="s">
        <v>968</v>
      </c>
      <c r="D183" s="269"/>
      <c r="E183" s="269"/>
      <c r="F183" s="291" t="s">
        <v>893</v>
      </c>
      <c r="G183" s="269"/>
      <c r="H183" s="269" t="s">
        <v>969</v>
      </c>
      <c r="I183" s="269" t="s">
        <v>928</v>
      </c>
      <c r="J183" s="269"/>
      <c r="K183" s="313"/>
    </row>
    <row r="184" ht="15" customHeight="1">
      <c r="B184" s="292"/>
      <c r="C184" s="269" t="s">
        <v>957</v>
      </c>
      <c r="D184" s="269"/>
      <c r="E184" s="269"/>
      <c r="F184" s="291" t="s">
        <v>893</v>
      </c>
      <c r="G184" s="269"/>
      <c r="H184" s="269" t="s">
        <v>970</v>
      </c>
      <c r="I184" s="269" t="s">
        <v>928</v>
      </c>
      <c r="J184" s="269"/>
      <c r="K184" s="313"/>
    </row>
    <row r="185" ht="15" customHeight="1">
      <c r="B185" s="292"/>
      <c r="C185" s="269" t="s">
        <v>108</v>
      </c>
      <c r="D185" s="269"/>
      <c r="E185" s="269"/>
      <c r="F185" s="291" t="s">
        <v>899</v>
      </c>
      <c r="G185" s="269"/>
      <c r="H185" s="269" t="s">
        <v>971</v>
      </c>
      <c r="I185" s="269" t="s">
        <v>895</v>
      </c>
      <c r="J185" s="269">
        <v>50</v>
      </c>
      <c r="K185" s="313"/>
    </row>
    <row r="186" ht="15" customHeight="1">
      <c r="B186" s="292"/>
      <c r="C186" s="269" t="s">
        <v>972</v>
      </c>
      <c r="D186" s="269"/>
      <c r="E186" s="269"/>
      <c r="F186" s="291" t="s">
        <v>899</v>
      </c>
      <c r="G186" s="269"/>
      <c r="H186" s="269" t="s">
        <v>973</v>
      </c>
      <c r="I186" s="269" t="s">
        <v>974</v>
      </c>
      <c r="J186" s="269"/>
      <c r="K186" s="313"/>
    </row>
    <row r="187" ht="15" customHeight="1">
      <c r="B187" s="292"/>
      <c r="C187" s="269" t="s">
        <v>975</v>
      </c>
      <c r="D187" s="269"/>
      <c r="E187" s="269"/>
      <c r="F187" s="291" t="s">
        <v>899</v>
      </c>
      <c r="G187" s="269"/>
      <c r="H187" s="269" t="s">
        <v>976</v>
      </c>
      <c r="I187" s="269" t="s">
        <v>974</v>
      </c>
      <c r="J187" s="269"/>
      <c r="K187" s="313"/>
    </row>
    <row r="188" ht="15" customHeight="1">
      <c r="B188" s="292"/>
      <c r="C188" s="269" t="s">
        <v>977</v>
      </c>
      <c r="D188" s="269"/>
      <c r="E188" s="269"/>
      <c r="F188" s="291" t="s">
        <v>899</v>
      </c>
      <c r="G188" s="269"/>
      <c r="H188" s="269" t="s">
        <v>978</v>
      </c>
      <c r="I188" s="269" t="s">
        <v>974</v>
      </c>
      <c r="J188" s="269"/>
      <c r="K188" s="313"/>
    </row>
    <row r="189" ht="15" customHeight="1">
      <c r="B189" s="292"/>
      <c r="C189" s="325" t="s">
        <v>979</v>
      </c>
      <c r="D189" s="269"/>
      <c r="E189" s="269"/>
      <c r="F189" s="291" t="s">
        <v>899</v>
      </c>
      <c r="G189" s="269"/>
      <c r="H189" s="269" t="s">
        <v>980</v>
      </c>
      <c r="I189" s="269" t="s">
        <v>981</v>
      </c>
      <c r="J189" s="326" t="s">
        <v>982</v>
      </c>
      <c r="K189" s="313"/>
    </row>
    <row r="190" ht="15" customHeight="1">
      <c r="B190" s="292"/>
      <c r="C190" s="276" t="s">
        <v>43</v>
      </c>
      <c r="D190" s="269"/>
      <c r="E190" s="269"/>
      <c r="F190" s="291" t="s">
        <v>893</v>
      </c>
      <c r="G190" s="269"/>
      <c r="H190" s="266" t="s">
        <v>983</v>
      </c>
      <c r="I190" s="269" t="s">
        <v>984</v>
      </c>
      <c r="J190" s="269"/>
      <c r="K190" s="313"/>
    </row>
    <row r="191" ht="15" customHeight="1">
      <c r="B191" s="292"/>
      <c r="C191" s="276" t="s">
        <v>985</v>
      </c>
      <c r="D191" s="269"/>
      <c r="E191" s="269"/>
      <c r="F191" s="291" t="s">
        <v>893</v>
      </c>
      <c r="G191" s="269"/>
      <c r="H191" s="269" t="s">
        <v>986</v>
      </c>
      <c r="I191" s="269" t="s">
        <v>928</v>
      </c>
      <c r="J191" s="269"/>
      <c r="K191" s="313"/>
    </row>
    <row r="192" ht="15" customHeight="1">
      <c r="B192" s="292"/>
      <c r="C192" s="276" t="s">
        <v>987</v>
      </c>
      <c r="D192" s="269"/>
      <c r="E192" s="269"/>
      <c r="F192" s="291" t="s">
        <v>893</v>
      </c>
      <c r="G192" s="269"/>
      <c r="H192" s="269" t="s">
        <v>988</v>
      </c>
      <c r="I192" s="269" t="s">
        <v>928</v>
      </c>
      <c r="J192" s="269"/>
      <c r="K192" s="313"/>
    </row>
    <row r="193" ht="15" customHeight="1">
      <c r="B193" s="292"/>
      <c r="C193" s="276" t="s">
        <v>989</v>
      </c>
      <c r="D193" s="269"/>
      <c r="E193" s="269"/>
      <c r="F193" s="291" t="s">
        <v>899</v>
      </c>
      <c r="G193" s="269"/>
      <c r="H193" s="269" t="s">
        <v>990</v>
      </c>
      <c r="I193" s="269" t="s">
        <v>928</v>
      </c>
      <c r="J193" s="269"/>
      <c r="K193" s="313"/>
    </row>
    <row r="194" ht="15" customHeight="1">
      <c r="B194" s="319"/>
      <c r="C194" s="327"/>
      <c r="D194" s="301"/>
      <c r="E194" s="301"/>
      <c r="F194" s="301"/>
      <c r="G194" s="301"/>
      <c r="H194" s="301"/>
      <c r="I194" s="301"/>
      <c r="J194" s="301"/>
      <c r="K194" s="320"/>
    </row>
    <row r="195" ht="18.75" customHeight="1">
      <c r="B195" s="266"/>
      <c r="C195" s="269"/>
      <c r="D195" s="269"/>
      <c r="E195" s="269"/>
      <c r="F195" s="291"/>
      <c r="G195" s="269"/>
      <c r="H195" s="269"/>
      <c r="I195" s="269"/>
      <c r="J195" s="269"/>
      <c r="K195" s="266"/>
    </row>
    <row r="196" ht="18.75" customHeight="1">
      <c r="B196" s="266"/>
      <c r="C196" s="269"/>
      <c r="D196" s="269"/>
      <c r="E196" s="269"/>
      <c r="F196" s="291"/>
      <c r="G196" s="269"/>
      <c r="H196" s="269"/>
      <c r="I196" s="269"/>
      <c r="J196" s="269"/>
      <c r="K196" s="266"/>
    </row>
    <row r="197" ht="18.75" customHeight="1">
      <c r="B197" s="277"/>
      <c r="C197" s="277"/>
      <c r="D197" s="277"/>
      <c r="E197" s="277"/>
      <c r="F197" s="277"/>
      <c r="G197" s="277"/>
      <c r="H197" s="277"/>
      <c r="I197" s="277"/>
      <c r="J197" s="277"/>
      <c r="K197" s="277"/>
    </row>
    <row r="198" ht="13.5">
      <c r="B198" s="256"/>
      <c r="C198" s="257"/>
      <c r="D198" s="257"/>
      <c r="E198" s="257"/>
      <c r="F198" s="257"/>
      <c r="G198" s="257"/>
      <c r="H198" s="257"/>
      <c r="I198" s="257"/>
      <c r="J198" s="257"/>
      <c r="K198" s="258"/>
    </row>
    <row r="199" ht="21">
      <c r="B199" s="259"/>
      <c r="C199" s="260" t="s">
        <v>991</v>
      </c>
      <c r="D199" s="260"/>
      <c r="E199" s="260"/>
      <c r="F199" s="260"/>
      <c r="G199" s="260"/>
      <c r="H199" s="260"/>
      <c r="I199" s="260"/>
      <c r="J199" s="260"/>
      <c r="K199" s="261"/>
    </row>
    <row r="200" ht="25.5" customHeight="1">
      <c r="B200" s="259"/>
      <c r="C200" s="328" t="s">
        <v>992</v>
      </c>
      <c r="D200" s="328"/>
      <c r="E200" s="328"/>
      <c r="F200" s="328" t="s">
        <v>993</v>
      </c>
      <c r="G200" s="329"/>
      <c r="H200" s="328" t="s">
        <v>994</v>
      </c>
      <c r="I200" s="328"/>
      <c r="J200" s="328"/>
      <c r="K200" s="261"/>
    </row>
    <row r="201" ht="5.25" customHeight="1">
      <c r="B201" s="292"/>
      <c r="C201" s="289"/>
      <c r="D201" s="289"/>
      <c r="E201" s="289"/>
      <c r="F201" s="289"/>
      <c r="G201" s="269"/>
      <c r="H201" s="289"/>
      <c r="I201" s="289"/>
      <c r="J201" s="289"/>
      <c r="K201" s="313"/>
    </row>
    <row r="202" ht="15" customHeight="1">
      <c r="B202" s="292"/>
      <c r="C202" s="269" t="s">
        <v>984</v>
      </c>
      <c r="D202" s="269"/>
      <c r="E202" s="269"/>
      <c r="F202" s="291" t="s">
        <v>44</v>
      </c>
      <c r="G202" s="269"/>
      <c r="H202" s="269" t="s">
        <v>995</v>
      </c>
      <c r="I202" s="269"/>
      <c r="J202" s="269"/>
      <c r="K202" s="313"/>
    </row>
    <row r="203" ht="15" customHeight="1">
      <c r="B203" s="292"/>
      <c r="C203" s="298"/>
      <c r="D203" s="269"/>
      <c r="E203" s="269"/>
      <c r="F203" s="291" t="s">
        <v>45</v>
      </c>
      <c r="G203" s="269"/>
      <c r="H203" s="269" t="s">
        <v>996</v>
      </c>
      <c r="I203" s="269"/>
      <c r="J203" s="269"/>
      <c r="K203" s="313"/>
    </row>
    <row r="204" ht="15" customHeight="1">
      <c r="B204" s="292"/>
      <c r="C204" s="298"/>
      <c r="D204" s="269"/>
      <c r="E204" s="269"/>
      <c r="F204" s="291" t="s">
        <v>48</v>
      </c>
      <c r="G204" s="269"/>
      <c r="H204" s="269" t="s">
        <v>997</v>
      </c>
      <c r="I204" s="269"/>
      <c r="J204" s="269"/>
      <c r="K204" s="313"/>
    </row>
    <row r="205" ht="15" customHeight="1">
      <c r="B205" s="292"/>
      <c r="C205" s="269"/>
      <c r="D205" s="269"/>
      <c r="E205" s="269"/>
      <c r="F205" s="291" t="s">
        <v>46</v>
      </c>
      <c r="G205" s="269"/>
      <c r="H205" s="269" t="s">
        <v>998</v>
      </c>
      <c r="I205" s="269"/>
      <c r="J205" s="269"/>
      <c r="K205" s="313"/>
    </row>
    <row r="206" ht="15" customHeight="1">
      <c r="B206" s="292"/>
      <c r="C206" s="269"/>
      <c r="D206" s="269"/>
      <c r="E206" s="269"/>
      <c r="F206" s="291" t="s">
        <v>47</v>
      </c>
      <c r="G206" s="269"/>
      <c r="H206" s="269" t="s">
        <v>999</v>
      </c>
      <c r="I206" s="269"/>
      <c r="J206" s="269"/>
      <c r="K206" s="313"/>
    </row>
    <row r="207" ht="15" customHeight="1">
      <c r="B207" s="292"/>
      <c r="C207" s="269"/>
      <c r="D207" s="269"/>
      <c r="E207" s="269"/>
      <c r="F207" s="291"/>
      <c r="G207" s="269"/>
      <c r="H207" s="269"/>
      <c r="I207" s="269"/>
      <c r="J207" s="269"/>
      <c r="K207" s="313"/>
    </row>
    <row r="208" ht="15" customHeight="1">
      <c r="B208" s="292"/>
      <c r="C208" s="269" t="s">
        <v>940</v>
      </c>
      <c r="D208" s="269"/>
      <c r="E208" s="269"/>
      <c r="F208" s="291" t="s">
        <v>80</v>
      </c>
      <c r="G208" s="269"/>
      <c r="H208" s="269" t="s">
        <v>1000</v>
      </c>
      <c r="I208" s="269"/>
      <c r="J208" s="269"/>
      <c r="K208" s="313"/>
    </row>
    <row r="209" ht="15" customHeight="1">
      <c r="B209" s="292"/>
      <c r="C209" s="298"/>
      <c r="D209" s="269"/>
      <c r="E209" s="269"/>
      <c r="F209" s="291" t="s">
        <v>835</v>
      </c>
      <c r="G209" s="269"/>
      <c r="H209" s="269" t="s">
        <v>836</v>
      </c>
      <c r="I209" s="269"/>
      <c r="J209" s="269"/>
      <c r="K209" s="313"/>
    </row>
    <row r="210" ht="15" customHeight="1">
      <c r="B210" s="292"/>
      <c r="C210" s="269"/>
      <c r="D210" s="269"/>
      <c r="E210" s="269"/>
      <c r="F210" s="291" t="s">
        <v>833</v>
      </c>
      <c r="G210" s="269"/>
      <c r="H210" s="269" t="s">
        <v>1001</v>
      </c>
      <c r="I210" s="269"/>
      <c r="J210" s="269"/>
      <c r="K210" s="313"/>
    </row>
    <row r="211" ht="15" customHeight="1">
      <c r="B211" s="330"/>
      <c r="C211" s="298"/>
      <c r="D211" s="298"/>
      <c r="E211" s="298"/>
      <c r="F211" s="291" t="s">
        <v>837</v>
      </c>
      <c r="G211" s="276"/>
      <c r="H211" s="317" t="s">
        <v>838</v>
      </c>
      <c r="I211" s="317"/>
      <c r="J211" s="317"/>
      <c r="K211" s="331"/>
    </row>
    <row r="212" ht="15" customHeight="1">
      <c r="B212" s="330"/>
      <c r="C212" s="298"/>
      <c r="D212" s="298"/>
      <c r="E212" s="298"/>
      <c r="F212" s="291" t="s">
        <v>839</v>
      </c>
      <c r="G212" s="276"/>
      <c r="H212" s="317" t="s">
        <v>1002</v>
      </c>
      <c r="I212" s="317"/>
      <c r="J212" s="317"/>
      <c r="K212" s="331"/>
    </row>
    <row r="213" ht="15" customHeight="1">
      <c r="B213" s="330"/>
      <c r="C213" s="298"/>
      <c r="D213" s="298"/>
      <c r="E213" s="298"/>
      <c r="F213" s="332"/>
      <c r="G213" s="276"/>
      <c r="H213" s="333"/>
      <c r="I213" s="333"/>
      <c r="J213" s="333"/>
      <c r="K213" s="331"/>
    </row>
    <row r="214" ht="15" customHeight="1">
      <c r="B214" s="330"/>
      <c r="C214" s="269" t="s">
        <v>964</v>
      </c>
      <c r="D214" s="298"/>
      <c r="E214" s="298"/>
      <c r="F214" s="291">
        <v>1</v>
      </c>
      <c r="G214" s="276"/>
      <c r="H214" s="317" t="s">
        <v>1003</v>
      </c>
      <c r="I214" s="317"/>
      <c r="J214" s="317"/>
      <c r="K214" s="331"/>
    </row>
    <row r="215" ht="15" customHeight="1">
      <c r="B215" s="330"/>
      <c r="C215" s="298"/>
      <c r="D215" s="298"/>
      <c r="E215" s="298"/>
      <c r="F215" s="291">
        <v>2</v>
      </c>
      <c r="G215" s="276"/>
      <c r="H215" s="317" t="s">
        <v>1004</v>
      </c>
      <c r="I215" s="317"/>
      <c r="J215" s="317"/>
      <c r="K215" s="331"/>
    </row>
    <row r="216" ht="15" customHeight="1">
      <c r="B216" s="330"/>
      <c r="C216" s="298"/>
      <c r="D216" s="298"/>
      <c r="E216" s="298"/>
      <c r="F216" s="291">
        <v>3</v>
      </c>
      <c r="G216" s="276"/>
      <c r="H216" s="317" t="s">
        <v>1005</v>
      </c>
      <c r="I216" s="317"/>
      <c r="J216" s="317"/>
      <c r="K216" s="331"/>
    </row>
    <row r="217" ht="15" customHeight="1">
      <c r="B217" s="330"/>
      <c r="C217" s="298"/>
      <c r="D217" s="298"/>
      <c r="E217" s="298"/>
      <c r="F217" s="291">
        <v>4</v>
      </c>
      <c r="G217" s="276"/>
      <c r="H217" s="317" t="s">
        <v>1006</v>
      </c>
      <c r="I217" s="317"/>
      <c r="J217" s="317"/>
      <c r="K217" s="331"/>
    </row>
    <row r="218" ht="12.75" customHeight="1">
      <c r="B218" s="334"/>
      <c r="C218" s="335"/>
      <c r="D218" s="335"/>
      <c r="E218" s="335"/>
      <c r="F218" s="335"/>
      <c r="G218" s="335"/>
      <c r="H218" s="335"/>
      <c r="I218" s="335"/>
      <c r="J218" s="335"/>
      <c r="K218" s="336"/>
    </row>
  </sheetData>
  <sheetProtection autoFilter="0" deleteColumns="0" deleteRows="0" formatCells="0" formatColumns="0" formatRows="0" insertColumns="0" insertHyperlinks="0" insertRows="0" pivotTables="0" sort="0"/>
  <mergeCells count="77">
    <mergeCell ref="H217:J217"/>
    <mergeCell ref="H210:J210"/>
    <mergeCell ref="H200:J200"/>
    <mergeCell ref="C199:J199"/>
    <mergeCell ref="H208:J208"/>
    <mergeCell ref="H206:J206"/>
    <mergeCell ref="H204:J204"/>
    <mergeCell ref="H202:J202"/>
    <mergeCell ref="H205:J205"/>
    <mergeCell ref="H203:J203"/>
    <mergeCell ref="H214:J214"/>
    <mergeCell ref="H216:J216"/>
    <mergeCell ref="H215:J215"/>
    <mergeCell ref="H212:J212"/>
    <mergeCell ref="H211:J211"/>
    <mergeCell ref="H209:J209"/>
    <mergeCell ref="G42:J42"/>
    <mergeCell ref="G41:J41"/>
    <mergeCell ref="G43:J43"/>
    <mergeCell ref="G44:J44"/>
    <mergeCell ref="G45:J45"/>
    <mergeCell ref="C122:J122"/>
    <mergeCell ref="C102:J102"/>
    <mergeCell ref="C147:J147"/>
    <mergeCell ref="C165:J165"/>
    <mergeCell ref="C25:J25"/>
    <mergeCell ref="F20:J20"/>
    <mergeCell ref="F23:J23"/>
    <mergeCell ref="F21:J21"/>
    <mergeCell ref="F22:J22"/>
    <mergeCell ref="F19:J19"/>
    <mergeCell ref="D27:J27"/>
    <mergeCell ref="D28:J28"/>
    <mergeCell ref="D30:J30"/>
    <mergeCell ref="D31:J31"/>
    <mergeCell ref="C26:J26"/>
    <mergeCell ref="C3:J3"/>
    <mergeCell ref="C9:J9"/>
    <mergeCell ref="D10:J10"/>
    <mergeCell ref="D15:J15"/>
    <mergeCell ref="C4:J4"/>
    <mergeCell ref="C6:J6"/>
    <mergeCell ref="C7:J7"/>
    <mergeCell ref="D11:J11"/>
    <mergeCell ref="D16:J16"/>
    <mergeCell ref="D17:J17"/>
    <mergeCell ref="F18:J18"/>
    <mergeCell ref="D33:J33"/>
    <mergeCell ref="D34:J34"/>
    <mergeCell ref="D35:J35"/>
    <mergeCell ref="G36:J36"/>
    <mergeCell ref="G37:J37"/>
    <mergeCell ref="G38:J38"/>
    <mergeCell ref="G39:J39"/>
    <mergeCell ref="G40:J40"/>
    <mergeCell ref="D47:J47"/>
    <mergeCell ref="E48:J48"/>
    <mergeCell ref="E49:J49"/>
    <mergeCell ref="D51:J51"/>
    <mergeCell ref="E50:J50"/>
    <mergeCell ref="C52:J52"/>
    <mergeCell ref="C54:J54"/>
    <mergeCell ref="C55:J55"/>
    <mergeCell ref="D61:J61"/>
    <mergeCell ref="C57:J57"/>
    <mergeCell ref="D58:J58"/>
    <mergeCell ref="D59:J59"/>
    <mergeCell ref="D60:J60"/>
    <mergeCell ref="D62:J62"/>
    <mergeCell ref="D65:J65"/>
    <mergeCell ref="D66:J66"/>
    <mergeCell ref="D68:J68"/>
    <mergeCell ref="D63:J63"/>
    <mergeCell ref="D67:J67"/>
    <mergeCell ref="D69:J69"/>
    <mergeCell ref="D70:J70"/>
    <mergeCell ref="C75:J75"/>
  </mergeCells>
  <pageMargins left="0.5902778" right="0.5902778" top="0.5902778" bottom="0.5902778" header="0" footer="0"/>
  <pageSetup r:id="rId1"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Brandejský Marek, DiS.</dc:creator>
  <cp:lastModifiedBy>Brandejský Marek, DiS.</cp:lastModifiedBy>
  <dcterms:created xsi:type="dcterms:W3CDTF">2019-04-15T12:03:25Z</dcterms:created>
  <dcterms:modified xsi:type="dcterms:W3CDTF">2019-04-15T12:03:28Z</dcterms:modified>
</cp:coreProperties>
</file>