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PS_01 - Počítače náprav v..." sheetId="2" r:id="rId2"/>
    <sheet name="PS_02 - Počítače náprav v..." sheetId="3" r:id="rId3"/>
    <sheet name="PS_100 - VO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'PS_01 - Počítače náprav v...'!$C$82:$K$175</definedName>
    <definedName name="_xlnm.Print_Area" localSheetId="1">'PS_01 - Počítače náprav v...'!$C$4:$J$39,'PS_01 - Počítače náprav v...'!$C$45:$J$64,'PS_01 - Počítače náprav v...'!$C$70:$K$175</definedName>
    <definedName name="_xlnm.Print_Titles" localSheetId="1">'PS_01 - Počítače náprav v...'!$82:$82</definedName>
    <definedName name="_xlnm._FilterDatabase" localSheetId="2" hidden="1">'PS_02 - Počítače náprav v...'!$C$81:$K$172</definedName>
    <definedName name="_xlnm.Print_Area" localSheetId="2">'PS_02 - Počítače náprav v...'!$C$4:$J$39,'PS_02 - Počítače náprav v...'!$C$45:$J$63,'PS_02 - Počítače náprav v...'!$C$69:$K$172</definedName>
    <definedName name="_xlnm.Print_Titles" localSheetId="2">'PS_02 - Počítače náprav v...'!$81:$81</definedName>
    <definedName name="_xlnm._FilterDatabase" localSheetId="3" hidden="1">'PS_100 - VON'!$C$80:$K$90</definedName>
    <definedName name="_xlnm.Print_Area" localSheetId="3">'PS_100 - VON'!$C$4:$J$39,'PS_100 - VON'!$C$45:$J$62,'PS_100 - VON'!$C$68:$K$90</definedName>
    <definedName name="_xlnm.Print_Titles" localSheetId="3">'PS_100 - VON'!$80:$80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T87"/>
  <c r="R88"/>
  <c r="R87"/>
  <c r="P88"/>
  <c r="P87"/>
  <c r="BK88"/>
  <c r="BK87"/>
  <c r="J87"/>
  <c r="J88"/>
  <c r="BE88"/>
  <c r="J61"/>
  <c r="BI85"/>
  <c r="BH85"/>
  <c r="BG85"/>
  <c r="BF85"/>
  <c r="T85"/>
  <c r="R85"/>
  <c r="P85"/>
  <c r="BK85"/>
  <c r="J85"/>
  <c r="BE85"/>
  <c r="BI83"/>
  <c r="F37"/>
  <c i="1" r="BD57"/>
  <c i="4" r="BH83"/>
  <c r="F36"/>
  <c i="1" r="BC57"/>
  <c i="4" r="BG83"/>
  <c r="F35"/>
  <c i="1" r="BB57"/>
  <c i="4" r="BF83"/>
  <c r="J34"/>
  <c i="1" r="AW57"/>
  <c i="4" r="F34"/>
  <c i="1" r="BA57"/>
  <c i="4" r="T83"/>
  <c r="T82"/>
  <c r="T81"/>
  <c r="R83"/>
  <c r="R82"/>
  <c r="R81"/>
  <c r="P83"/>
  <c r="P82"/>
  <c r="P81"/>
  <c i="1" r="AU57"/>
  <c i="4" r="BK83"/>
  <c r="BK82"/>
  <c r="J82"/>
  <c r="BK81"/>
  <c r="J81"/>
  <c r="J59"/>
  <c r="J30"/>
  <c i="1" r="AG57"/>
  <c i="4" r="J83"/>
  <c r="BE83"/>
  <c r="J33"/>
  <c i="1" r="AV57"/>
  <c i="4" r="F33"/>
  <c i="1" r="AZ57"/>
  <c i="4"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3" r="J37"/>
  <c r="J36"/>
  <c i="1" r="AY56"/>
  <c i="3" r="J35"/>
  <c i="1" r="AX56"/>
  <c i="3"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2"/>
  <c r="BI91"/>
  <c r="BH91"/>
  <c r="BG91"/>
  <c r="BF91"/>
  <c r="T91"/>
  <c r="R91"/>
  <c r="P91"/>
  <c r="BK91"/>
  <c r="J91"/>
  <c r="BE91"/>
  <c r="BI90"/>
  <c r="BH90"/>
  <c r="BG90"/>
  <c r="BF90"/>
  <c r="T90"/>
  <c r="T89"/>
  <c r="R90"/>
  <c r="R89"/>
  <c r="P90"/>
  <c r="P89"/>
  <c r="BK90"/>
  <c r="BK89"/>
  <c r="J89"/>
  <c r="J90"/>
  <c r="BE90"/>
  <c r="J61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4"/>
  <c r="F37"/>
  <c i="1" r="BD56"/>
  <c i="3" r="BH84"/>
  <c r="F36"/>
  <c i="1" r="BC56"/>
  <c i="3" r="BG84"/>
  <c r="F35"/>
  <c i="1" r="BB56"/>
  <c i="3" r="BF84"/>
  <c r="J34"/>
  <c i="1" r="AW56"/>
  <c i="3" r="F34"/>
  <c i="1" r="BA56"/>
  <c i="3" r="T84"/>
  <c r="T83"/>
  <c r="T82"/>
  <c r="R84"/>
  <c r="R83"/>
  <c r="R82"/>
  <c r="P84"/>
  <c r="P83"/>
  <c r="P82"/>
  <c i="1" r="AU56"/>
  <c i="3" r="BK84"/>
  <c r="BK83"/>
  <c r="J83"/>
  <c r="BK82"/>
  <c r="J82"/>
  <c r="J59"/>
  <c r="J30"/>
  <c i="1" r="AG56"/>
  <c i="3" r="J84"/>
  <c r="BE84"/>
  <c r="J33"/>
  <c i="1" r="AV56"/>
  <c i="3" r="F33"/>
  <c i="1" r="AZ56"/>
  <c i="3" r="J60"/>
  <c r="F78"/>
  <c r="F76"/>
  <c r="E74"/>
  <c r="F54"/>
  <c r="F52"/>
  <c r="E50"/>
  <c r="J39"/>
  <c r="J24"/>
  <c r="E24"/>
  <c r="J79"/>
  <c r="J55"/>
  <c r="J23"/>
  <c r="J21"/>
  <c r="E21"/>
  <c r="J78"/>
  <c r="J54"/>
  <c r="J20"/>
  <c r="J18"/>
  <c r="E18"/>
  <c r="F79"/>
  <c r="F55"/>
  <c r="J17"/>
  <c r="J12"/>
  <c r="J76"/>
  <c r="J52"/>
  <c r="E7"/>
  <c r="E72"/>
  <c r="E48"/>
  <c i="2" r="J37"/>
  <c r="J36"/>
  <c i="1" r="AY55"/>
  <c i="2" r="J35"/>
  <c i="1" r="AX55"/>
  <c i="2"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3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62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2"/>
  <c r="BH122"/>
  <c r="BG122"/>
  <c r="BF122"/>
  <c r="T122"/>
  <c r="T121"/>
  <c r="T120"/>
  <c r="R122"/>
  <c r="R121"/>
  <c r="R120"/>
  <c r="P122"/>
  <c r="P121"/>
  <c r="P120"/>
  <c r="BK122"/>
  <c r="BK121"/>
  <c r="J121"/>
  <c r="BK120"/>
  <c r="J120"/>
  <c r="J122"/>
  <c r="BE122"/>
  <c r="J61"/>
  <c r="J6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R84"/>
  <c r="R83"/>
  <c r="P84"/>
  <c r="P83"/>
  <c i="1" r="AU55"/>
  <c i="2" r="BK84"/>
  <c r="BK83"/>
  <c r="J83"/>
  <c r="J59"/>
  <c r="J30"/>
  <c i="1" r="AG55"/>
  <c i="2" r="J84"/>
  <c r="BE84"/>
  <c r="J33"/>
  <c i="1" r="AV55"/>
  <c i="2" r="F33"/>
  <c i="1" r="AZ55"/>
  <c i="2" r="F79"/>
  <c r="F77"/>
  <c r="E75"/>
  <c r="F54"/>
  <c r="F52"/>
  <c r="E50"/>
  <c r="J39"/>
  <c r="J24"/>
  <c r="E24"/>
  <c r="J80"/>
  <c r="J55"/>
  <c r="J23"/>
  <c r="J21"/>
  <c r="E21"/>
  <c r="J79"/>
  <c r="J54"/>
  <c r="J20"/>
  <c r="J18"/>
  <c r="E18"/>
  <c r="F80"/>
  <c r="F55"/>
  <c r="J17"/>
  <c r="J12"/>
  <c r="J77"/>
  <c r="J52"/>
  <c r="E7"/>
  <c r="E7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<sst xmlns="http://schemas.openxmlformats.org/spreadsheetml/2006/main">
  <si>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</si>
  <si>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</si>
  <si>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</si>
  <si>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</si>
  <si>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</si>
  <si>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{8aa8baca-ec6c-48d9-a9e9-4a99f5964b10}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</si>
  <si>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</si>
  <si>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</si>
  <si>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</si>
  <si>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</si>
  <si>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</si>
  <si>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</si>
  <si>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</si>
  <si>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</si>
  <si>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OPR006_2019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</si>
  <si>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</si>
  <si>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</si>
  <si>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zabezpečovacího zařízení v žst. Dobřenice a v žst. Káranice</t>
  </si>
  <si>
    <t>KSO:</t>
  </si>
  <si>
    <t>824</t>
  </si>
  <si>
    <t>CC-CZ:</t>
  </si>
  <si>
    <t>21219</t>
  </si>
  <si>
    <t>Místo:</t>
  </si>
  <si>
    <t>žst. Dobřenice a žst. Káranice</t>
  </si>
  <si>
    <t>Datum:</t>
  </si>
  <si>
    <t>28. 3. 2019</t>
  </si>
  <si>
    <t>CZ-CPV:</t>
  </si>
  <si>
    <t>50220000-3</t>
  </si>
  <si>
    <t>CZ-CPA:</t>
  </si>
  <si>
    <t>42.12.10</t>
  </si>
  <si>
    <t>Zadavatel:</t>
  </si>
  <si>
    <t>IČ:</t>
  </si>
  <si>
    <t>70994234</t>
  </si>
  <si>
    <t>OŘ HK SSZT Hradec Králové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</si>
  <si>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</si>
  <si>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</si>
  <si>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</si>
  <si>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</si>
  <si>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</si>
  <si>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</si>
  <si>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</si>
  <si>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</si>
  <si>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</si>
  <si>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Poznámka:</t>
  </si>
  <si>
    <t xml:space="preserve"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Veškeré další informace vymezující popis a podmínky použití těchto položek z Cenových soustav, které nejsou uvedeny přímo v soupisu prací, jsou neomezeně dálkově k dispozici na https://www.sfdi.cz/pravidla-metodiky-a-ceniky/cenove-databaze/ a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</si>
  <si>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</si>
  <si>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</si>
  <si>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</si>
  <si>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</si>
  <si>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</si>
  <si>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</si>
  <si>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</si>
  <si>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</si>
  <si>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</si>
  <si>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</si>
  <si>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</si>
  <si>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</si>
  <si>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</si>
  <si>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</si>
  <si>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</si>
  <si>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</si>
  <si>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</si>
  <si>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</si>
  <si>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</si>
  <si>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</si>
  <si>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</si>
  <si>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</si>
  <si>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</si>
  <si>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</si>
  <si>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</si>
  <si>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</si>
  <si>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</si>
  <si>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</si>
  <si>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</si>
  <si>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</si>
  <si>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</si>
  <si>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</si>
  <si>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</si>
  <si>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</si>
  <si>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</si>
  <si>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</si>
  <si>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</si>
  <si>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</si>
  <si>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</si>
  <si>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PS_01</t>
  </si>
  <si>
    <t>Počítače náprav v žst. Dobřenice</t>
  </si>
  <si>
    <t>ING</t>
  </si>
  <si>
    <t>1</t>
  </si>
  <si>
    <t>{5e555982-ef6a-4c4e-87b9-a9e92cca7500}</t>
  </si>
  <si>
    <t>2</t>
  </si>
  <si>
    <t>PS_02</t>
  </si>
  <si>
    <t>Počítače náprav v žst. Káranice</t>
  </si>
  <si>
    <t>{4e89d111-dd12-4c9c-8f26-dc1763f4b588}</t>
  </si>
  <si>
    <t>PS_100</t>
  </si>
  <si>
    <t>VON</t>
  </si>
  <si>
    <t>{e3eab733-4675-4af3-9bc6-f8200016ff51}</t>
  </si>
  <si>
    <t>KRYCÍ LIST SOUPISU PRACÍ</t>
  </si>
  <si>
    <t>Objekt:</t>
  </si>
  <si>
    <t>PS_01 - Počítače náprav v žst. Dobřenice</t>
  </si>
  <si>
    <t xml:space="preserve">Dobřenice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</si>
  <si>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</si>
  <si>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</si>
  <si>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</si>
  <si>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</si>
  <si>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</si>
  <si>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</si>
  <si>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</si>
  <si>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</si>
  <si>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</si>
  <si>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</si>
  <si>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</si>
  <si>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</si>
  <si>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</si>
  <si>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</si>
  <si>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</si>
  <si>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</si>
  <si>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</si>
  <si>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</si>
  <si>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</si>
  <si>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</si>
  <si>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</si>
  <si>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</si>
  <si>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7593310440</t>
  </si>
  <si>
    <t>Konstrukční díly Panel svorkovnicový 12xSV-12C(svor.-svor.) (CV724199001)</t>
  </si>
  <si>
    <t>kus</t>
  </si>
  <si>
    <t>ÚOŽI 2019 01</t>
  </si>
  <si>
    <t>256</t>
  </si>
  <si>
    <t>ROZPOCET</t>
  </si>
  <si>
    <t>64</t>
  </si>
  <si>
    <t>-1377143871</t>
  </si>
  <si>
    <t>7593310450</t>
  </si>
  <si>
    <t xml:space="preserve">Konstrukční díly Panel volné vazby úplný  (CV725719003M)</t>
  </si>
  <si>
    <t>538952973</t>
  </si>
  <si>
    <t>3</t>
  </si>
  <si>
    <t>7593310100</t>
  </si>
  <si>
    <t xml:space="preserve">Konstrukční díly Izolace stojanu úplná  (CV723685005M)</t>
  </si>
  <si>
    <t>-883448793</t>
  </si>
  <si>
    <t>4</t>
  </si>
  <si>
    <t>7594300684</t>
  </si>
  <si>
    <t>Počítače náprav Vnitřní prvky PN PNS-03 Vana Schroff dlouhá 144HT</t>
  </si>
  <si>
    <t>128</t>
  </si>
  <si>
    <t>-572146255</t>
  </si>
  <si>
    <t>5</t>
  </si>
  <si>
    <t>7594300672</t>
  </si>
  <si>
    <t>Počítače náprav Vnitřní prvky PN PNS-03 Kazeta výstupů  CANo24</t>
  </si>
  <si>
    <t>1110146218</t>
  </si>
  <si>
    <t>6</t>
  </si>
  <si>
    <t>7594300672R1</t>
  </si>
  <si>
    <t>Počítače náprav Vnitřní prvky PN PNS-03 Konektor CANo24-K</t>
  </si>
  <si>
    <t>-1702975629</t>
  </si>
  <si>
    <t>7</t>
  </si>
  <si>
    <t>7594300678R1</t>
  </si>
  <si>
    <t>Počítače náprav Vnitřní prvky PN PNS-03 Kazeta CPU</t>
  </si>
  <si>
    <t>432894175</t>
  </si>
  <si>
    <t>8</t>
  </si>
  <si>
    <t>7594300678R2</t>
  </si>
  <si>
    <t>-531393391</t>
  </si>
  <si>
    <t>9</t>
  </si>
  <si>
    <t>7594300678</t>
  </si>
  <si>
    <t>Počítače náprav Vnitřní prvky PN PNS-03 Kazeta počítacích bodů  CANPN-10</t>
  </si>
  <si>
    <t>1462710618</t>
  </si>
  <si>
    <t>10</t>
  </si>
  <si>
    <t>7592010106R1</t>
  </si>
  <si>
    <t>Kolové senzory a snímače počítačů náprav Snímač průjezdu kola RSR 180 kompletní</t>
  </si>
  <si>
    <t>-237873639</t>
  </si>
  <si>
    <t>11</t>
  </si>
  <si>
    <t>7594300668</t>
  </si>
  <si>
    <t xml:space="preserve">Počítače náprav Vnitřní prvky PN PNS-03 Kazeta vstupů CANi30 </t>
  </si>
  <si>
    <t>-1613471418</t>
  </si>
  <si>
    <t>12</t>
  </si>
  <si>
    <t>7594300674</t>
  </si>
  <si>
    <t xml:space="preserve">Počítače náprav Vnitřní prvky PN PNS-03 Kazeta zdroje 25V   </t>
  </si>
  <si>
    <t>628990564</t>
  </si>
  <si>
    <t>13</t>
  </si>
  <si>
    <t>7594300674R1</t>
  </si>
  <si>
    <t xml:space="preserve">Počítače náprav Vnitřní prvky PN PNS-03 Kazeta zdroje 25V-K   </t>
  </si>
  <si>
    <t>-263605315</t>
  </si>
  <si>
    <t>14</t>
  </si>
  <si>
    <t>7593320651</t>
  </si>
  <si>
    <t>Prvky Panel jističů (120mm)</t>
  </si>
  <si>
    <t>1054329196</t>
  </si>
  <si>
    <t>7494003052</t>
  </si>
  <si>
    <t>Modulární přístroje Jističe do 63 A; 6 kA 2-pólové In 4 A, Ue AC 230/400 V / DC 144 V, charakteristika C, 2pól, Icn 6 kA</t>
  </si>
  <si>
    <t>-1002232955</t>
  </si>
  <si>
    <t>16</t>
  </si>
  <si>
    <t>7590541399</t>
  </si>
  <si>
    <t>Slaboproudé rozvody, kabely pro přívod a vnitřní instalaci Spojky metalických kabelů a příslušenství Teplem smrštitelná zesílená spojka pro netlakované kabely XAGA 500-100/25-460/EY</t>
  </si>
  <si>
    <t>-1800229635</t>
  </si>
  <si>
    <t>17</t>
  </si>
  <si>
    <t>7590521454</t>
  </si>
  <si>
    <t>Venkovní vedení kabelová - metalické sítě Plněné, párované s ochr. vodičem TCEKPFLE 3 P 1,0 D</t>
  </si>
  <si>
    <t>m</t>
  </si>
  <si>
    <t>-1489960529</t>
  </si>
  <si>
    <t>18</t>
  </si>
  <si>
    <t>7593320216</t>
  </si>
  <si>
    <t xml:space="preserve">Prvky Tlačítko  (CV727295002)</t>
  </si>
  <si>
    <t>952911668</t>
  </si>
  <si>
    <t>19</t>
  </si>
  <si>
    <t>7594300676</t>
  </si>
  <si>
    <t>Počítače náprav Vnitřní prvky PN PNS-03 Kazeta zdroje 60V </t>
  </si>
  <si>
    <t>-886270692</t>
  </si>
  <si>
    <t>20</t>
  </si>
  <si>
    <t>7594300662</t>
  </si>
  <si>
    <t>Počítače náprav Vnitřní prvky PN PNS-03 Přepěťová ochrana PO modul, bezpečné zakončení napěťové výhybky.</t>
  </si>
  <si>
    <t>1197312384</t>
  </si>
  <si>
    <t>7594300688</t>
  </si>
  <si>
    <t>Počítače náprav Vnitřní prvky PN PNS-03 Hloubkoměr pro PNS-03</t>
  </si>
  <si>
    <t>1594925160</t>
  </si>
  <si>
    <t>22</t>
  </si>
  <si>
    <t>7592010530</t>
  </si>
  <si>
    <t>Kolové senzory a snímače počítačů náprav Zkušební okolek PNS-03</t>
  </si>
  <si>
    <t>113508684</t>
  </si>
  <si>
    <t>23</t>
  </si>
  <si>
    <t>7592010526</t>
  </si>
  <si>
    <t>Kolové senzory a snímače počítačů náprav Redukce na patu kolejnice  PNS-03</t>
  </si>
  <si>
    <t>-324867494</t>
  </si>
  <si>
    <t>24</t>
  </si>
  <si>
    <t>7592010505</t>
  </si>
  <si>
    <t>Kolové senzory a snímače počítačů náprav Převodník signálů  PNS-03 Mega PN</t>
  </si>
  <si>
    <t>-244679625</t>
  </si>
  <si>
    <t>25</t>
  </si>
  <si>
    <t>7592010505R1</t>
  </si>
  <si>
    <t>Kolové senzory a snímače počítačů náprav Převodník signálů  PNS-03 Mega PN -modul linky</t>
  </si>
  <si>
    <t>-962970668</t>
  </si>
  <si>
    <t>26</t>
  </si>
  <si>
    <t>7594300668R1</t>
  </si>
  <si>
    <t>Počítače náprav Vnitřní prvky PN PNS-03 SW systémový-základní konfigurace</t>
  </si>
  <si>
    <t>-1952936534</t>
  </si>
  <si>
    <t>27</t>
  </si>
  <si>
    <t>7594300668R2</t>
  </si>
  <si>
    <t>Počítače náprav Vnitřní prvky PN PNS-03 SW systémový-Konfigurace CPU a LPU za každý kolejový úsek.</t>
  </si>
  <si>
    <t>-409559761</t>
  </si>
  <si>
    <t>28</t>
  </si>
  <si>
    <t>7594300676R1</t>
  </si>
  <si>
    <t>Počítače náprav Vnitřní prvky PN PNS-03 Konektor zdroje 60V-K </t>
  </si>
  <si>
    <t>-177451982</t>
  </si>
  <si>
    <t>29</t>
  </si>
  <si>
    <t>7594300668R3</t>
  </si>
  <si>
    <t xml:space="preserve">Počítače náprav Vnitřní prvky PN PNS-03 Kazeta vstupů CANi30-K </t>
  </si>
  <si>
    <t>-1104642038</t>
  </si>
  <si>
    <t>30</t>
  </si>
  <si>
    <t>7594300678R3</t>
  </si>
  <si>
    <t>Počítače náprav Vnitřní prvky PN PNS-03 Konektor CANPN10-K</t>
  </si>
  <si>
    <t>1435113482</t>
  </si>
  <si>
    <t>31</t>
  </si>
  <si>
    <t>7592600211</t>
  </si>
  <si>
    <t>Počítače, SW Myš pro ovládání počítače, bezdrátová.</t>
  </si>
  <si>
    <t>-498995591</t>
  </si>
  <si>
    <t>32</t>
  </si>
  <si>
    <t>7592600210</t>
  </si>
  <si>
    <t>Počítače, SW Klávesnice pro ovládání počítače, USB.</t>
  </si>
  <si>
    <t>-1473558479</t>
  </si>
  <si>
    <t>33</t>
  </si>
  <si>
    <t>7592810920</t>
  </si>
  <si>
    <t>Reléový stojan SZZ nevystrojený univerzální - kategorie SZZ dle TNŽ 34 2620:2002: SZZ 1., 2.nebo 3.kategorie</t>
  </si>
  <si>
    <t>komplet</t>
  </si>
  <si>
    <t>-155617361</t>
  </si>
  <si>
    <t>34</t>
  </si>
  <si>
    <t>7593310890</t>
  </si>
  <si>
    <t>Konstrukční díly Řada stojanová 1 - dílná 1 stojan (HM0404215990301)</t>
  </si>
  <si>
    <t>1807620166</t>
  </si>
  <si>
    <t>35</t>
  </si>
  <si>
    <t>7593100900</t>
  </si>
  <si>
    <t>Měniče Měnič DC 24V/24V spínaný, s galvanickýmoddělením, stabilizovaný</t>
  </si>
  <si>
    <t>-886142101</t>
  </si>
  <si>
    <t>36</t>
  </si>
  <si>
    <t>7496700520</t>
  </si>
  <si>
    <t>DŘT, SKŘ, Elektrodispečink, DDTS DŘT a SKŘ skříně pro automatizaci Periférie LCD monitor s full HD rozlišením 1920x1080, vstupem HDMI, DVI, IPS panel s LED podsvícením, 24"</t>
  </si>
  <si>
    <t>411915615</t>
  </si>
  <si>
    <t>HSV</t>
  </si>
  <si>
    <t>Práce a dodávky HSV</t>
  </si>
  <si>
    <t>Komunikace pozemní</t>
  </si>
  <si>
    <t>37</t>
  </si>
  <si>
    <t>K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</si>
  <si>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</si>
  <si>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</si>
  <si>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m2</t>
  </si>
  <si>
    <t>-170477039</t>
  </si>
  <si>
    <t>PSC</t>
  </si>
  <si>
    <t>Poznámka k souboru cen:_x000d_
1. V cenách jsou započteny náklady na rozprostření a urovnání kameniva včetně zhutnění povrchu stezky. Platí pro nový i stávající stav._x000d_
2. V cenách nejsou obsaženy náklady na dodávku drtě její doplnění a rozprostření.</t>
  </si>
  <si>
    <t>38</t>
  </si>
  <si>
    <t>5955101025</t>
  </si>
  <si>
    <t>Kamenivo drcené drť frakce 4/8</t>
  </si>
  <si>
    <t>t</t>
  </si>
  <si>
    <t>Sborník UOŽI 01 2018</t>
  </si>
  <si>
    <t>463376086</t>
  </si>
  <si>
    <t>39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</si>
  <si>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</si>
  <si>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</si>
  <si>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m3</t>
  </si>
  <si>
    <t>180647352</t>
  </si>
  <si>
    <t>Poznámka k souboru cen:_x000d_
1. V cenách jsou započteny náklady na hloubení a uložení výzisku na terén nebo naložení na dopravní prostředek a uložení na úložišti.</t>
  </si>
  <si>
    <t>HZS</t>
  </si>
  <si>
    <t>Hodinové zúčtovací sazby</t>
  </si>
  <si>
    <t>40</t>
  </si>
  <si>
    <t>HZS2132R</t>
  </si>
  <si>
    <t>Hodinové zúčtovací sazby profesí PSV provádění stavebních konstrukcí zámečník odborný</t>
  </si>
  <si>
    <t>hod</t>
  </si>
  <si>
    <t>512</t>
  </si>
  <si>
    <t>767482047</t>
  </si>
  <si>
    <t>41</t>
  </si>
  <si>
    <t>HZS3222R</t>
  </si>
  <si>
    <t>Hodinové zúčtovací sazby montáží technologických zařízení na stavebních objektech montér slaboproudých zařízení odborný</t>
  </si>
  <si>
    <t>254532185</t>
  </si>
  <si>
    <t>OST</t>
  </si>
  <si>
    <t>Ostatní</t>
  </si>
  <si>
    <t>42</t>
  </si>
  <si>
    <t>7498351510</t>
  </si>
  <si>
    <t>Vyhotovení zprávy o posouzení bezpečnosti (rizik) včetně analýzy a hodnocení rizik - v souladu s nařízením Evropské komise (ES) č. 352/52009 v rozsahu tohoto SO/PS</t>
  </si>
  <si>
    <t>35372927</t>
  </si>
  <si>
    <t>43</t>
  </si>
  <si>
    <t>7590127015R1</t>
  </si>
  <si>
    <t xml:space="preserve">Demontáž skříně ALCATEL - včetně odpojení zařízení od kabelových rozvodů, demontáž kazet </t>
  </si>
  <si>
    <t>2022622346</t>
  </si>
  <si>
    <t>44</t>
  </si>
  <si>
    <t>7590525558</t>
  </si>
  <si>
    <t>Montáž smršťovací spojky Raychem bez pancíře na dvouplášťovém celoplastovém kabelu do 10 žil - nasazení manžety, spojení žil, převlečení manžety, nahřátí pro její tepelné smrštění, uložení spojky v jámě</t>
  </si>
  <si>
    <t>91101534</t>
  </si>
  <si>
    <t>45</t>
  </si>
  <si>
    <t>7492500880</t>
  </si>
  <si>
    <t>Kabely, vodiče, šňůry Cu - nn Vodič jednožílový Cu, plastová izolace H07V-K 16 žz (CYA)</t>
  </si>
  <si>
    <t>1196233400</t>
  </si>
  <si>
    <t>46</t>
  </si>
  <si>
    <t>7590545080</t>
  </si>
  <si>
    <t>Ukončení vodičů a lan do D 16 mm2 - včetně odizolování, montáže kabelových ok, odmontování krytu svorkovnice, zapojení na svorku, označení a vyzkoušení</t>
  </si>
  <si>
    <t>úsek</t>
  </si>
  <si>
    <t>-1444125819</t>
  </si>
  <si>
    <t>47</t>
  </si>
  <si>
    <t>7594300686</t>
  </si>
  <si>
    <t>Počítače náprav Vnitřní prvky PN PNS-03 Údržbářský počítač - UP</t>
  </si>
  <si>
    <t>1405324587</t>
  </si>
  <si>
    <t>48</t>
  </si>
  <si>
    <t>7590555090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</si>
  <si>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</si>
  <si>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-886680377</t>
  </si>
  <si>
    <t>49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</si>
  <si>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</si>
  <si>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</si>
  <si>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-1240104723</t>
  </si>
  <si>
    <t>50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</si>
  <si>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</si>
  <si>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</si>
  <si>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748278269</t>
  </si>
  <si>
    <t>51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</si>
  <si>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</si>
  <si>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</si>
  <si>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-1224571716</t>
  </si>
  <si>
    <t>52</t>
  </si>
  <si>
    <t>7591505022</t>
  </si>
  <si>
    <t>Pronájem přechodného dopravního značení při vypnutí přejezdového zabezpečovacího zařízení za 1 týden rozšíření základní sestavy - pro značení jednoduché komunikace (tj. bez křižovatky poblíž přejezdu), křížící žel. trať</t>
  </si>
  <si>
    <t>-5889407</t>
  </si>
  <si>
    <t>53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</si>
  <si>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</si>
  <si>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</si>
  <si>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-1011761315</t>
  </si>
  <si>
    <t>54</t>
  </si>
  <si>
    <t>7591505032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</si>
  <si>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</si>
  <si>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1696105111</t>
  </si>
  <si>
    <t>55</t>
  </si>
  <si>
    <t>7592005052</t>
  </si>
  <si>
    <t>Montáž počítacího bodu (senzoru) RSR 180 s převodníkem MegaPN - uložení a připevnění na určené místo, seřízení polohy, přezkoušení</t>
  </si>
  <si>
    <t>-638130487</t>
  </si>
  <si>
    <t>56</t>
  </si>
  <si>
    <t>7592007076</t>
  </si>
  <si>
    <t>Demontáž počítacího bodu počítače náprav ALCATEL SK30</t>
  </si>
  <si>
    <t>-443977663</t>
  </si>
  <si>
    <t>57</t>
  </si>
  <si>
    <t>7592605010</t>
  </si>
  <si>
    <t>Instalace SW do PC</t>
  </si>
  <si>
    <t>1704854536</t>
  </si>
  <si>
    <t>58</t>
  </si>
  <si>
    <t>7592705016</t>
  </si>
  <si>
    <t>Montáž upozorňovadla nízkého na sloupek-přejezdník</t>
  </si>
  <si>
    <t>844443356</t>
  </si>
  <si>
    <t>59</t>
  </si>
  <si>
    <t>7592707016</t>
  </si>
  <si>
    <t>Demontáž upozorňovadla nízkého-přejezdník</t>
  </si>
  <si>
    <t>1807246353</t>
  </si>
  <si>
    <t>60</t>
  </si>
  <si>
    <t>7592840050</t>
  </si>
  <si>
    <t>Přejezdníky Přejezdník-atrapa přenosný vel.B-N /do60km/ (HM0404129990116)</t>
  </si>
  <si>
    <t>-783908058</t>
  </si>
  <si>
    <t>61</t>
  </si>
  <si>
    <t>7593321272</t>
  </si>
  <si>
    <t>Prvky Zdroj kmit.signálů bezpeč. BZKS 20-3.2B (HM0404228990305)</t>
  </si>
  <si>
    <t>118199033</t>
  </si>
  <si>
    <t>62</t>
  </si>
  <si>
    <t>7593315120</t>
  </si>
  <si>
    <t>Montáž stojanové řady pro 1 stojan - sestavení dodané konstrukce, vyměření místa a usazení stojanové řady, montáž ochranných plechů a roštu stojanové řady, ukotvení</t>
  </si>
  <si>
    <t>1710256017</t>
  </si>
  <si>
    <t>63</t>
  </si>
  <si>
    <t>7590540524</t>
  </si>
  <si>
    <t xml:space="preserve">Slaboproudé rozvody, kabely pro přívod a vnitřní instalaci UTP/FTP kategorie 5e 100Mhz  1 Gbps FTP Stíněný plášť, PVC vnitřní, drát</t>
  </si>
  <si>
    <t>356045184</t>
  </si>
  <si>
    <t>7590521819</t>
  </si>
  <si>
    <t>Venkovní vedení kabelová - metalické sítě Neplněné bez ochr. vodiče, stíněné TCEKFY 6 P 1,0 C</t>
  </si>
  <si>
    <t>-1505075479</t>
  </si>
  <si>
    <t>65</t>
  </si>
  <si>
    <t>7593315140</t>
  </si>
  <si>
    <t>Ukotvení stojanové řady do stěny jednou spojnicí</t>
  </si>
  <si>
    <t>250751599</t>
  </si>
  <si>
    <t>66</t>
  </si>
  <si>
    <t>7593315194</t>
  </si>
  <si>
    <t>Montáž žlabu stojanové řady podélného</t>
  </si>
  <si>
    <t>-1484411623</t>
  </si>
  <si>
    <t>67</t>
  </si>
  <si>
    <t>7593335040</t>
  </si>
  <si>
    <t>Montáž malorozměrného relé</t>
  </si>
  <si>
    <t>-1042274204</t>
  </si>
  <si>
    <t>68</t>
  </si>
  <si>
    <t>7593330040</t>
  </si>
  <si>
    <t>Výměnné díly Relé NMŠ 1-2000 (HM0404221990407)</t>
  </si>
  <si>
    <t>-103947393</t>
  </si>
  <si>
    <t>69</t>
  </si>
  <si>
    <t>7593335110</t>
  </si>
  <si>
    <t>Montáž zdroje kmitavých signálů - včetně zapojení a označení</t>
  </si>
  <si>
    <t>727037798</t>
  </si>
  <si>
    <t>70</t>
  </si>
  <si>
    <t>7594305010R1</t>
  </si>
  <si>
    <t xml:space="preserve">Montáž součástí počítače náprav náprav PNS3-základní oživení </t>
  </si>
  <si>
    <t>-1695343654</t>
  </si>
  <si>
    <t>71</t>
  </si>
  <si>
    <t>7594305010R2</t>
  </si>
  <si>
    <t>Montáž součástí počítače náprav, oživení PB</t>
  </si>
  <si>
    <t>-835234934</t>
  </si>
  <si>
    <t>72</t>
  </si>
  <si>
    <t>7594305010R3</t>
  </si>
  <si>
    <t>Montáž součástí počítače náprav, oživení úseku</t>
  </si>
  <si>
    <t>1299976158</t>
  </si>
  <si>
    <t>73</t>
  </si>
  <si>
    <t>7594305010R4</t>
  </si>
  <si>
    <t>Montáž součástí počítače náprav, vystavení protokolu právnické osoby</t>
  </si>
  <si>
    <t>-1175883568</t>
  </si>
  <si>
    <t>74</t>
  </si>
  <si>
    <t>7594305010</t>
  </si>
  <si>
    <t>Montáž součástí počítače náprav vyhodnocovací části</t>
  </si>
  <si>
    <t>-436986719</t>
  </si>
  <si>
    <t>75</t>
  </si>
  <si>
    <t>7594305015</t>
  </si>
  <si>
    <t>Montáž součástí počítače náprav neoprénové ochranné hadice se soupravou pro upevnění k pražci</t>
  </si>
  <si>
    <t>-2098416501</t>
  </si>
  <si>
    <t>76</t>
  </si>
  <si>
    <t>7594305020</t>
  </si>
  <si>
    <t>Montáž součástí počítače náprav bleskojistkové svorkovnice</t>
  </si>
  <si>
    <t>Sborník UOŽI 01 2017</t>
  </si>
  <si>
    <t>-1408656732</t>
  </si>
  <si>
    <t>77</t>
  </si>
  <si>
    <t>7594305025</t>
  </si>
  <si>
    <t>Montáž součástí počítače náprav přepěťové ochrany napájení</t>
  </si>
  <si>
    <t>900420004</t>
  </si>
  <si>
    <t>78</t>
  </si>
  <si>
    <t>7594305040</t>
  </si>
  <si>
    <t>Montáž součástí počítače náprav upevňovací kolejnicové čelisti SK 140</t>
  </si>
  <si>
    <t>-966775489</t>
  </si>
  <si>
    <t>79</t>
  </si>
  <si>
    <t>7598095005</t>
  </si>
  <si>
    <t>Změření zemního odporu</t>
  </si>
  <si>
    <t>381693072</t>
  </si>
  <si>
    <t>80</t>
  </si>
  <si>
    <t>7598095390</t>
  </si>
  <si>
    <t>Příprava ke komplexním zkouškám za 1 jízdní cestu do 30 výhybek - oživení, seřízení a nastavení zařízení s ohledem na postup jeho uvádění do provozu</t>
  </si>
  <si>
    <t>1460601818</t>
  </si>
  <si>
    <t>81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</si>
  <si>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</si>
  <si>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</si>
  <si>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-1292312038</t>
  </si>
  <si>
    <t>82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</si>
  <si>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</si>
  <si>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</si>
  <si>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1385412533</t>
  </si>
  <si>
    <t>83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</si>
  <si>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</si>
  <si>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</si>
  <si>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1837500945</t>
  </si>
  <si>
    <t>84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</si>
  <si>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</si>
  <si>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</si>
  <si>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436027869</t>
  </si>
  <si>
    <t>85</t>
  </si>
  <si>
    <t>7598095565</t>
  </si>
  <si>
    <t>Vyhotovení protokolu UTZ pro PZZ se závorou dvě a více kolejí - vykonání prohlídky a zkoušky včetně vyhotovení protokolu podle vyhl. 100/1995 Sb.</t>
  </si>
  <si>
    <t>-1938913604</t>
  </si>
  <si>
    <t>86</t>
  </si>
  <si>
    <t>7598095625</t>
  </si>
  <si>
    <t>Vyhotovení revizní správy SZZ elektronické do 10 přestavníků - vykonání prohlídky a  zkoušky pro napájení elektrického zařízení včetně vyhotovení revizní zprávy podle vyhl. 100/1995 Sb. a norem ČSN</t>
  </si>
  <si>
    <t>758174118</t>
  </si>
  <si>
    <t>PS_02 - Počítače náprav v žst. Káranice</t>
  </si>
  <si>
    <t>Káranice</t>
  </si>
  <si>
    <t>5 - Komunikace pozemní</t>
  </si>
  <si>
    <t>1082041287</t>
  </si>
  <si>
    <t>-2039855086</t>
  </si>
  <si>
    <t>-813747254</t>
  </si>
  <si>
    <t>-524299531</t>
  </si>
  <si>
    <t>-1750856084</t>
  </si>
  <si>
    <t>2127735244</t>
  </si>
  <si>
    <t>556114163</t>
  </si>
  <si>
    <t>-1186994265</t>
  </si>
  <si>
    <t>1661489057</t>
  </si>
  <si>
    <t>-270900957</t>
  </si>
  <si>
    <t>P</t>
  </si>
  <si>
    <t>Poznámka k položce:_x000d_
Údržbářský počítač</t>
  </si>
  <si>
    <t>1389041563</t>
  </si>
  <si>
    <t>1801861299</t>
  </si>
  <si>
    <t>2000457402</t>
  </si>
  <si>
    <t>826274250</t>
  </si>
  <si>
    <t>-534023578</t>
  </si>
  <si>
    <t>-143961478</t>
  </si>
  <si>
    <t>1833919829</t>
  </si>
  <si>
    <t>1121348163</t>
  </si>
  <si>
    <t>1256505037</t>
  </si>
  <si>
    <t>-1719837476</t>
  </si>
  <si>
    <t>-556235980</t>
  </si>
  <si>
    <t>-2099436471</t>
  </si>
  <si>
    <t>735013076</t>
  </si>
  <si>
    <t>1224535702</t>
  </si>
  <si>
    <t>1706818690</t>
  </si>
  <si>
    <t>-173968693</t>
  </si>
  <si>
    <t>1362620029</t>
  </si>
  <si>
    <t>1436692159</t>
  </si>
  <si>
    <t>1352188600</t>
  </si>
  <si>
    <t>-588896366</t>
  </si>
  <si>
    <t>-972660646</t>
  </si>
  <si>
    <t>1397297843</t>
  </si>
  <si>
    <t>-708425264</t>
  </si>
  <si>
    <t>236955000</t>
  </si>
  <si>
    <t>318220033</t>
  </si>
  <si>
    <t>-818557480</t>
  </si>
  <si>
    <t>-1908583508</t>
  </si>
  <si>
    <t>-2010528684</t>
  </si>
  <si>
    <t>-791825708</t>
  </si>
  <si>
    <t>-582798180</t>
  </si>
  <si>
    <t>906579424</t>
  </si>
  <si>
    <t>1124928566</t>
  </si>
  <si>
    <t>1138652034</t>
  </si>
  <si>
    <t>-1314447521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</si>
  <si>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</si>
  <si>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</si>
  <si>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425665853</t>
  </si>
  <si>
    <t>1204324615</t>
  </si>
  <si>
    <t>1901120955</t>
  </si>
  <si>
    <t>790080647</t>
  </si>
  <si>
    <t>-87122466</t>
  </si>
  <si>
    <t>1923678877</t>
  </si>
  <si>
    <t>2109041029</t>
  </si>
  <si>
    <t>1013126387</t>
  </si>
  <si>
    <t>-1668326171</t>
  </si>
  <si>
    <t>-1087171074</t>
  </si>
  <si>
    <t>-1166870268</t>
  </si>
  <si>
    <t>1770817471</t>
  </si>
  <si>
    <t>-329378061</t>
  </si>
  <si>
    <t>-898117495</t>
  </si>
  <si>
    <t>-861702785</t>
  </si>
  <si>
    <t>1422362594</t>
  </si>
  <si>
    <t>1087942067</t>
  </si>
  <si>
    <t>1275549612</t>
  </si>
  <si>
    <t>-1912098146</t>
  </si>
  <si>
    <t>768888702</t>
  </si>
  <si>
    <t>-1097176731</t>
  </si>
  <si>
    <t>-643523250</t>
  </si>
  <si>
    <t>1521710924</t>
  </si>
  <si>
    <t>-838244509</t>
  </si>
  <si>
    <t>1136234256</t>
  </si>
  <si>
    <t>2033297220</t>
  </si>
  <si>
    <t>-1311981521</t>
  </si>
  <si>
    <t>-1407783607</t>
  </si>
  <si>
    <t>1187590168</t>
  </si>
  <si>
    <t>2053838110</t>
  </si>
  <si>
    <t>1278185366</t>
  </si>
  <si>
    <t>939224149</t>
  </si>
  <si>
    <t>-1236470548</t>
  </si>
  <si>
    <t>-1715555431</t>
  </si>
  <si>
    <t>-1268767194</t>
  </si>
  <si>
    <t>1726920852</t>
  </si>
  <si>
    <t>1319813286</t>
  </si>
  <si>
    <t>-1660253306</t>
  </si>
  <si>
    <t>-1965810461</t>
  </si>
  <si>
    <t>-746088025</t>
  </si>
  <si>
    <t>PS_100 - VON</t>
  </si>
  <si>
    <t>Dobřenice - Káranice</t>
  </si>
  <si>
    <t>VRN - Vedlejší a ostatní náklady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</si>
  <si>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</si>
  <si>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</si>
  <si>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Sborník UOŽI 01 2019</t>
  </si>
  <si>
    <t>2002893242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</si>
  <si>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</si>
  <si>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</si>
  <si>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</si>
  <si>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-1327126659</t>
  </si>
  <si>
    <t>VRN</t>
  </si>
  <si>
    <t>Vedlejší a ostatní náklady</t>
  </si>
  <si>
    <t>023101021</t>
  </si>
  <si>
    <t>Projektové práce Projektové práce v rozsahu ZRN (vyjma dále jmenované práce) přes 3 do 5 mil. Kč</t>
  </si>
  <si>
    <t>%</t>
  </si>
  <si>
    <t>UOŽI 2019 01</t>
  </si>
  <si>
    <t>1024</t>
  </si>
  <si>
    <t>641510094</t>
  </si>
  <si>
    <t>024101301</t>
  </si>
  <si>
    <t>Inženýrská činnost posudky (např. statické aj.) a dozory</t>
  </si>
  <si>
    <t>2097473741</t>
  </si>
  <si>
    <t>033121011</t>
  </si>
  <si>
    <t>Provozní vlivy Rušení prací železničním provozem širá trať nebo dopravny s kolejovým rozvětvením s počtem vlaků za směnu 8,5 hod. přes 25 do 50</t>
  </si>
  <si>
    <t>-88917042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</si>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</sst>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27" fillId="0" borderId="23" xfId="0" applyFont="1" applyBorder="1" applyAlignment="1" applyProtection="1">
      <alignment horizontal="center" vertical="center"/>
    </xf>
    <xf numFmtId="49" fontId="27" fillId="0" borderId="23" xfId="0" applyNumberFormat="1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center" vertical="center" wrapText="1"/>
    </xf>
    <xf numFmtId="167" fontId="27" fillId="0" borderId="23" xfId="0" applyNumberFormat="1" applyFont="1" applyBorder="1" applyAlignment="1" applyProtection="1">
      <alignment vertical="center"/>
    </xf>
    <xf numFmtId="4" fontId="27" fillId="2" borderId="23" xfId="0" applyNumberFormat="1" applyFont="1" applyFill="1" applyBorder="1" applyAlignment="1" applyProtection="1">
      <alignment vertical="center"/>
      <protection locked="0"/>
    </xf>
    <xf numFmtId="4" fontId="27" fillId="0" borderId="23" xfId="0" applyNumberFormat="1" applyFont="1" applyBorder="1" applyAlignment="1" applyProtection="1">
      <alignment vertical="center"/>
    </xf>
    <xf numFmtId="0" fontId="27" fillId="0" borderId="4" xfId="0" applyFont="1" applyBorder="1" applyAlignment="1">
      <alignment vertical="center"/>
    </xf>
    <xf numFmtId="0" fontId="27" fillId="2" borderId="15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27" fillId="2" borderId="20" xfId="0" applyFont="1" applyFill="1" applyBorder="1" applyAlignment="1" applyProtection="1">
      <alignment horizontal="left" vertical="center"/>
      <protection locked="0"/>
    </xf>
    <xf numFmtId="0" fontId="27" fillId="0" borderId="21" xfId="0" applyFont="1" applyBorder="1" applyAlignment="1" applyProtection="1">
      <alignment horizontal="center"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21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24</v>
      </c>
      <c r="AL8" s="18"/>
      <c r="AM8" s="18"/>
      <c r="AN8" s="29" t="s">
        <v>25</v>
      </c>
      <c r="AO8" s="18"/>
      <c r="AP8" s="18"/>
      <c r="AQ8" s="18"/>
      <c r="AR8" s="16"/>
      <c r="BE8" s="27"/>
      <c r="BS8" s="13" t="s">
        <v>6</v>
      </c>
    </row>
    <row r="9" ht="29.28" customHeight="1">
      <c r="B9" s="17"/>
      <c r="C9" s="18"/>
      <c r="D9" s="22" t="s">
        <v>26</v>
      </c>
      <c r="E9" s="18"/>
      <c r="F9" s="18"/>
      <c r="G9" s="18"/>
      <c r="H9" s="18"/>
      <c r="I9" s="18"/>
      <c r="J9" s="18"/>
      <c r="K9" s="30" t="s">
        <v>27</v>
      </c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22" t="s">
        <v>28</v>
      </c>
      <c r="AL9" s="18"/>
      <c r="AM9" s="18"/>
      <c r="AN9" s="30" t="s">
        <v>29</v>
      </c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30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31</v>
      </c>
      <c r="AL10" s="18"/>
      <c r="AM10" s="18"/>
      <c r="AN10" s="23" t="s">
        <v>32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33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34</v>
      </c>
      <c r="AL11" s="18"/>
      <c r="AM11" s="18"/>
      <c r="AN11" s="23" t="s">
        <v>35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31</v>
      </c>
      <c r="AL13" s="18"/>
      <c r="AM13" s="18"/>
      <c r="AN13" s="31" t="s">
        <v>37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1" t="s">
        <v>37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8" t="s">
        <v>34</v>
      </c>
      <c r="AL14" s="18"/>
      <c r="AM14" s="18"/>
      <c r="AN14" s="31" t="s">
        <v>37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31</v>
      </c>
      <c r="AL16" s="18"/>
      <c r="AM16" s="18"/>
      <c r="AN16" s="23" t="s">
        <v>39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40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34</v>
      </c>
      <c r="AL17" s="18"/>
      <c r="AM17" s="18"/>
      <c r="AN17" s="23" t="s">
        <v>39</v>
      </c>
      <c r="AO17" s="18"/>
      <c r="AP17" s="18"/>
      <c r="AQ17" s="18"/>
      <c r="AR17" s="16"/>
      <c r="BE17" s="27"/>
      <c r="BS17" s="13" t="s">
        <v>41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42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31</v>
      </c>
      <c r="AL19" s="18"/>
      <c r="AM19" s="18"/>
      <c r="AN19" s="23" t="s">
        <v>39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40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34</v>
      </c>
      <c r="AL20" s="18"/>
      <c r="AM20" s="18"/>
      <c r="AN20" s="23" t="s">
        <v>39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43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56.25" customHeight="1">
      <c r="B23" s="17"/>
      <c r="C23" s="18"/>
      <c r="D23" s="18"/>
      <c r="E23" s="33" t="s">
        <v>44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8"/>
      <c r="AQ25" s="18"/>
      <c r="AR25" s="16"/>
      <c r="BE25" s="27"/>
    </row>
    <row r="26" s="1" customFormat="1" ht="25.92" customHeight="1">
      <c r="B26" s="35"/>
      <c r="C26" s="36"/>
      <c r="D26" s="37" t="s">
        <v>45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48</v>
      </c>
      <c r="AL28" s="41"/>
      <c r="AM28" s="41"/>
      <c r="AN28" s="41"/>
      <c r="AO28" s="41"/>
      <c r="AP28" s="36"/>
      <c r="AQ28" s="36"/>
      <c r="AR28" s="40"/>
      <c r="BE28" s="27"/>
    </row>
    <row r="29" s="2" customFormat="1" ht="14.4" customHeight="1">
      <c r="B29" s="42"/>
      <c r="C29" s="43"/>
      <c r="D29" s="28" t="s">
        <v>49</v>
      </c>
      <c r="E29" s="43"/>
      <c r="F29" s="28" t="s">
        <v>50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7"/>
    </row>
    <row r="30" s="2" customFormat="1" ht="14.4" customHeight="1">
      <c r="B30" s="42"/>
      <c r="C30" s="43"/>
      <c r="D30" s="43"/>
      <c r="E30" s="43"/>
      <c r="F30" s="28" t="s">
        <v>51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7"/>
    </row>
    <row r="31" hidden="1" s="2" customFormat="1" ht="14.4" customHeight="1">
      <c r="B31" s="42"/>
      <c r="C31" s="43"/>
      <c r="D31" s="43"/>
      <c r="E31" s="43"/>
      <c r="F31" s="28" t="s">
        <v>52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7"/>
    </row>
    <row r="32" hidden="1" s="2" customFormat="1" ht="14.4" customHeight="1">
      <c r="B32" s="42"/>
      <c r="C32" s="43"/>
      <c r="D32" s="43"/>
      <c r="E32" s="43"/>
      <c r="F32" s="28" t="s">
        <v>53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7"/>
    </row>
    <row r="33" hidden="1" s="2" customFormat="1" ht="14.4" customHeight="1">
      <c r="B33" s="42"/>
      <c r="C33" s="43"/>
      <c r="D33" s="43"/>
      <c r="E33" s="43"/>
      <c r="F33" s="28" t="s">
        <v>54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</row>
    <row r="35" s="1" customFormat="1" ht="25.92" customHeight="1">
      <c r="B35" s="35"/>
      <c r="C35" s="47"/>
      <c r="D35" s="48" t="s">
        <v>55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56</v>
      </c>
      <c r="U35" s="49"/>
      <c r="V35" s="49"/>
      <c r="W35" s="49"/>
      <c r="X35" s="51" t="s">
        <v>57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19" t="s">
        <v>58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8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OPR006_2019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Oprava zabezpečovacího zařízení v žst. Dobřenice a v žst. Káranice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8" t="s">
        <v>22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>žst. Dobřenice a žst. Káranice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24</v>
      </c>
      <c r="AJ47" s="36"/>
      <c r="AK47" s="36"/>
      <c r="AL47" s="36"/>
      <c r="AM47" s="64" t="str">
        <f>IF(AN8= "","",AN8)</f>
        <v>28. 3. 2019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8" t="s">
        <v>30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OŘ HK SSZT Hradec Králové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38</v>
      </c>
      <c r="AJ49" s="36"/>
      <c r="AK49" s="36"/>
      <c r="AL49" s="36"/>
      <c r="AM49" s="65" t="str">
        <f>IF(E17="","",E17)</f>
        <v xml:space="preserve"> </v>
      </c>
      <c r="AN49" s="36"/>
      <c r="AO49" s="36"/>
      <c r="AP49" s="36"/>
      <c r="AQ49" s="36"/>
      <c r="AR49" s="40"/>
      <c r="AS49" s="66" t="s">
        <v>59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8" t="s">
        <v>36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42</v>
      </c>
      <c r="AJ50" s="36"/>
      <c r="AK50" s="36"/>
      <c r="AL50" s="36"/>
      <c r="AM50" s="65" t="str">
        <f>IF(E20="","",E20)</f>
        <v xml:space="preserve"> 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60</v>
      </c>
      <c r="D52" s="79"/>
      <c r="E52" s="79"/>
      <c r="F52" s="79"/>
      <c r="G52" s="79"/>
      <c r="H52" s="80"/>
      <c r="I52" s="81" t="s">
        <v>61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62</v>
      </c>
      <c r="AH52" s="79"/>
      <c r="AI52" s="79"/>
      <c r="AJ52" s="79"/>
      <c r="AK52" s="79"/>
      <c r="AL52" s="79"/>
      <c r="AM52" s="79"/>
      <c r="AN52" s="81" t="s">
        <v>63</v>
      </c>
      <c r="AO52" s="79"/>
      <c r="AP52" s="79"/>
      <c r="AQ52" s="83" t="s">
        <v>64</v>
      </c>
      <c r="AR52" s="40"/>
      <c r="AS52" s="84" t="s">
        <v>65</v>
      </c>
      <c r="AT52" s="85" t="s">
        <v>66</v>
      </c>
      <c r="AU52" s="85" t="s">
        <v>67</v>
      </c>
      <c r="AV52" s="85" t="s">
        <v>68</v>
      </c>
      <c r="AW52" s="85" t="s">
        <v>69</v>
      </c>
      <c r="AX52" s="85" t="s">
        <v>70</v>
      </c>
      <c r="AY52" s="85" t="s">
        <v>71</v>
      </c>
      <c r="AZ52" s="85" t="s">
        <v>72</v>
      </c>
      <c r="BA52" s="85" t="s">
        <v>73</v>
      </c>
      <c r="BB52" s="85" t="s">
        <v>74</v>
      </c>
      <c r="BC52" s="85" t="s">
        <v>75</v>
      </c>
      <c r="BD52" s="86" t="s">
        <v>76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77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ROUND(SUM(AG55:AG57),2)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39</v>
      </c>
      <c r="AR54" s="96"/>
      <c r="AS54" s="97">
        <f>ROUND(SUM(AS55:AS57),2)</f>
        <v>0</v>
      </c>
      <c r="AT54" s="98">
        <f>ROUND(SUM(AV54:AW54),2)</f>
        <v>0</v>
      </c>
      <c r="AU54" s="99">
        <f>ROUND(SUM(AU55:AU57),5)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ROUND(SUM(AZ55:AZ57),2)</f>
        <v>0</v>
      </c>
      <c r="BA54" s="98">
        <f>ROUND(SUM(BA55:BA57),2)</f>
        <v>0</v>
      </c>
      <c r="BB54" s="98">
        <f>ROUND(SUM(BB55:BB57),2)</f>
        <v>0</v>
      </c>
      <c r="BC54" s="98">
        <f>ROUND(SUM(BC55:BC57),2)</f>
        <v>0</v>
      </c>
      <c r="BD54" s="100">
        <f>ROUND(SUM(BD55:BD57),2)</f>
        <v>0</v>
      </c>
      <c r="BS54" s="101" t="s">
        <v>78</v>
      </c>
      <c r="BT54" s="101" t="s">
        <v>79</v>
      </c>
      <c r="BU54" s="102" t="s">
        <v>80</v>
      </c>
      <c r="BV54" s="101" t="s">
        <v>81</v>
      </c>
      <c r="BW54" s="101" t="s">
        <v>5</v>
      </c>
      <c r="BX54" s="101" t="s">
        <v>82</v>
      </c>
      <c r="CL54" s="101" t="s">
        <v>19</v>
      </c>
    </row>
    <row r="55" s="5" customFormat="1" ht="16.5" customHeight="1">
      <c r="A55" s="103" t="s">
        <v>83</v>
      </c>
      <c r="B55" s="104"/>
      <c r="C55" s="105"/>
      <c r="D55" s="106" t="s">
        <v>84</v>
      </c>
      <c r="E55" s="106"/>
      <c r="F55" s="106"/>
      <c r="G55" s="106"/>
      <c r="H55" s="106"/>
      <c r="I55" s="107"/>
      <c r="J55" s="106" t="s">
        <v>85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'PS_01 - Počítače náprav v...'!J30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86</v>
      </c>
      <c r="AR55" s="110"/>
      <c r="AS55" s="111">
        <v>0</v>
      </c>
      <c r="AT55" s="112">
        <f>ROUND(SUM(AV55:AW55),2)</f>
        <v>0</v>
      </c>
      <c r="AU55" s="113">
        <f>'PS_01 - Počítače náprav v...'!P83</f>
        <v>0</v>
      </c>
      <c r="AV55" s="112">
        <f>'PS_01 - Počítače náprav v...'!J33</f>
        <v>0</v>
      </c>
      <c r="AW55" s="112">
        <f>'PS_01 - Počítače náprav v...'!J34</f>
        <v>0</v>
      </c>
      <c r="AX55" s="112">
        <f>'PS_01 - Počítače náprav v...'!J35</f>
        <v>0</v>
      </c>
      <c r="AY55" s="112">
        <f>'PS_01 - Počítače náprav v...'!J36</f>
        <v>0</v>
      </c>
      <c r="AZ55" s="112">
        <f>'PS_01 - Počítače náprav v...'!F33</f>
        <v>0</v>
      </c>
      <c r="BA55" s="112">
        <f>'PS_01 - Počítače náprav v...'!F34</f>
        <v>0</v>
      </c>
      <c r="BB55" s="112">
        <f>'PS_01 - Počítače náprav v...'!F35</f>
        <v>0</v>
      </c>
      <c r="BC55" s="112">
        <f>'PS_01 - Počítače náprav v...'!F36</f>
        <v>0</v>
      </c>
      <c r="BD55" s="114">
        <f>'PS_01 - Počítače náprav v...'!F37</f>
        <v>0</v>
      </c>
      <c r="BT55" s="115" t="s">
        <v>87</v>
      </c>
      <c r="BV55" s="115" t="s">
        <v>81</v>
      </c>
      <c r="BW55" s="115" t="s">
        <v>88</v>
      </c>
      <c r="BX55" s="115" t="s">
        <v>5</v>
      </c>
      <c r="CL55" s="115" t="s">
        <v>39</v>
      </c>
      <c r="CM55" s="115" t="s">
        <v>89</v>
      </c>
    </row>
    <row r="56" s="5" customFormat="1" ht="16.5" customHeight="1">
      <c r="A56" s="103" t="s">
        <v>83</v>
      </c>
      <c r="B56" s="104"/>
      <c r="C56" s="105"/>
      <c r="D56" s="106" t="s">
        <v>90</v>
      </c>
      <c r="E56" s="106"/>
      <c r="F56" s="106"/>
      <c r="G56" s="106"/>
      <c r="H56" s="106"/>
      <c r="I56" s="107"/>
      <c r="J56" s="106" t="s">
        <v>91</v>
      </c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8">
        <f>'PS_02 - Počítače náprav v...'!J30</f>
        <v>0</v>
      </c>
      <c r="AH56" s="107"/>
      <c r="AI56" s="107"/>
      <c r="AJ56" s="107"/>
      <c r="AK56" s="107"/>
      <c r="AL56" s="107"/>
      <c r="AM56" s="107"/>
      <c r="AN56" s="108">
        <f>SUM(AG56,AT56)</f>
        <v>0</v>
      </c>
      <c r="AO56" s="107"/>
      <c r="AP56" s="107"/>
      <c r="AQ56" s="109" t="s">
        <v>86</v>
      </c>
      <c r="AR56" s="110"/>
      <c r="AS56" s="111">
        <v>0</v>
      </c>
      <c r="AT56" s="112">
        <f>ROUND(SUM(AV56:AW56),2)</f>
        <v>0</v>
      </c>
      <c r="AU56" s="113">
        <f>'PS_02 - Počítače náprav v...'!P82</f>
        <v>0</v>
      </c>
      <c r="AV56" s="112">
        <f>'PS_02 - Počítače náprav v...'!J33</f>
        <v>0</v>
      </c>
      <c r="AW56" s="112">
        <f>'PS_02 - Počítače náprav v...'!J34</f>
        <v>0</v>
      </c>
      <c r="AX56" s="112">
        <f>'PS_02 - Počítače náprav v...'!J35</f>
        <v>0</v>
      </c>
      <c r="AY56" s="112">
        <f>'PS_02 - Počítače náprav v...'!J36</f>
        <v>0</v>
      </c>
      <c r="AZ56" s="112">
        <f>'PS_02 - Počítače náprav v...'!F33</f>
        <v>0</v>
      </c>
      <c r="BA56" s="112">
        <f>'PS_02 - Počítače náprav v...'!F34</f>
        <v>0</v>
      </c>
      <c r="BB56" s="112">
        <f>'PS_02 - Počítače náprav v...'!F35</f>
        <v>0</v>
      </c>
      <c r="BC56" s="112">
        <f>'PS_02 - Počítače náprav v...'!F36</f>
        <v>0</v>
      </c>
      <c r="BD56" s="114">
        <f>'PS_02 - Počítače náprav v...'!F37</f>
        <v>0</v>
      </c>
      <c r="BT56" s="115" t="s">
        <v>87</v>
      </c>
      <c r="BV56" s="115" t="s">
        <v>81</v>
      </c>
      <c r="BW56" s="115" t="s">
        <v>92</v>
      </c>
      <c r="BX56" s="115" t="s">
        <v>5</v>
      </c>
      <c r="CL56" s="115" t="s">
        <v>39</v>
      </c>
      <c r="CM56" s="115" t="s">
        <v>89</v>
      </c>
    </row>
    <row r="57" s="5" customFormat="1" ht="16.5" customHeight="1">
      <c r="A57" s="103" t="s">
        <v>83</v>
      </c>
      <c r="B57" s="104"/>
      <c r="C57" s="105"/>
      <c r="D57" s="106" t="s">
        <v>93</v>
      </c>
      <c r="E57" s="106"/>
      <c r="F57" s="106"/>
      <c r="G57" s="106"/>
      <c r="H57" s="106"/>
      <c r="I57" s="107"/>
      <c r="J57" s="106" t="s">
        <v>94</v>
      </c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8">
        <f>'PS_100 - VON'!J30</f>
        <v>0</v>
      </c>
      <c r="AH57" s="107"/>
      <c r="AI57" s="107"/>
      <c r="AJ57" s="107"/>
      <c r="AK57" s="107"/>
      <c r="AL57" s="107"/>
      <c r="AM57" s="107"/>
      <c r="AN57" s="108">
        <f>SUM(AG57,AT57)</f>
        <v>0</v>
      </c>
      <c r="AO57" s="107"/>
      <c r="AP57" s="107"/>
      <c r="AQ57" s="109" t="s">
        <v>94</v>
      </c>
      <c r="AR57" s="110"/>
      <c r="AS57" s="116">
        <v>0</v>
      </c>
      <c r="AT57" s="117">
        <f>ROUND(SUM(AV57:AW57),2)</f>
        <v>0</v>
      </c>
      <c r="AU57" s="118">
        <f>'PS_100 - VON'!P81</f>
        <v>0</v>
      </c>
      <c r="AV57" s="117">
        <f>'PS_100 - VON'!J33</f>
        <v>0</v>
      </c>
      <c r="AW57" s="117">
        <f>'PS_100 - VON'!J34</f>
        <v>0</v>
      </c>
      <c r="AX57" s="117">
        <f>'PS_100 - VON'!J35</f>
        <v>0</v>
      </c>
      <c r="AY57" s="117">
        <f>'PS_100 - VON'!J36</f>
        <v>0</v>
      </c>
      <c r="AZ57" s="117">
        <f>'PS_100 - VON'!F33</f>
        <v>0</v>
      </c>
      <c r="BA57" s="117">
        <f>'PS_100 - VON'!F34</f>
        <v>0</v>
      </c>
      <c r="BB57" s="117">
        <f>'PS_100 - VON'!F35</f>
        <v>0</v>
      </c>
      <c r="BC57" s="117">
        <f>'PS_100 - VON'!F36</f>
        <v>0</v>
      </c>
      <c r="BD57" s="119">
        <f>'PS_100 - VON'!F37</f>
        <v>0</v>
      </c>
      <c r="BT57" s="115" t="s">
        <v>87</v>
      </c>
      <c r="BV57" s="115" t="s">
        <v>81</v>
      </c>
      <c r="BW57" s="115" t="s">
        <v>95</v>
      </c>
      <c r="BX57" s="115" t="s">
        <v>5</v>
      </c>
      <c r="CL57" s="115" t="s">
        <v>39</v>
      </c>
      <c r="CM57" s="115" t="s">
        <v>89</v>
      </c>
    </row>
    <row r="58" s="1" customFormat="1" ht="30" customHeight="1"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40"/>
    </row>
    <row r="59" s="1" customFormat="1" ht="6.96" customHeight="1"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40"/>
    </row>
  </sheetData>
  <sheetProtection sheet="1" formatColumns="0" formatRows="0" objects="1" scenarios="1" spinCount="100000" saltValue="dVh9V/2UkKapRP8goTRG+ZkePQXuCsA0f2+Mmenw8cZt8tGLO38cT3lTkQIIWt69MSN2cnE+YPLf7zUst98t9w==" hashValue="/wWMOzQCZbPLTGkI3EU5GwzVNJeZ7rN1iJ3gr/Tg/Z6VJBsO0GOlCDLWmfBvX0PiFQBihVqHpbqelslzErGHCw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PS_01 - Počítače náprav v...'!C2" display="/"/>
    <hyperlink ref="A56" location="'PS_02 - Počítače náprav v...'!C2" display="/"/>
    <hyperlink ref="A57" location="'PS_100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88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89</v>
      </c>
    </row>
    <row r="4" ht="24.96" customHeight="1">
      <c r="B4" s="16"/>
      <c r="D4" s="124" t="s">
        <v>96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zakázky'!K6</f>
        <v>Oprava zabezpečovacího zařízení v žst. Dobřenice a v žst. Káranice</v>
      </c>
      <c r="F7" s="125"/>
      <c r="G7" s="125"/>
      <c r="H7" s="125"/>
      <c r="L7" s="16"/>
    </row>
    <row r="8" s="1" customFormat="1" ht="12" customHeight="1">
      <c r="B8" s="40"/>
      <c r="D8" s="125" t="s">
        <v>97</v>
      </c>
      <c r="I8" s="127"/>
      <c r="L8" s="40"/>
    </row>
    <row r="9" s="1" customFormat="1" ht="36.96" customHeight="1">
      <c r="B9" s="40"/>
      <c r="E9" s="128" t="s">
        <v>98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18</v>
      </c>
      <c r="F11" s="13" t="s">
        <v>39</v>
      </c>
      <c r="I11" s="129" t="s">
        <v>20</v>
      </c>
      <c r="J11" s="13" t="s">
        <v>39</v>
      </c>
      <c r="L11" s="40"/>
    </row>
    <row r="12" s="1" customFormat="1" ht="12" customHeight="1">
      <c r="B12" s="40"/>
      <c r="D12" s="125" t="s">
        <v>22</v>
      </c>
      <c r="F12" s="13" t="s">
        <v>99</v>
      </c>
      <c r="I12" s="129" t="s">
        <v>24</v>
      </c>
      <c r="J12" s="130" t="str">
        <f>'Rekapitulace zakázky'!AN8</f>
        <v>28. 3. 2019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3" t="s">
        <v>32</v>
      </c>
      <c r="L14" s="40"/>
    </row>
    <row r="15" s="1" customFormat="1" ht="18" customHeight="1">
      <c r="B15" s="40"/>
      <c r="E15" s="13" t="s">
        <v>33</v>
      </c>
      <c r="I15" s="129" t="s">
        <v>34</v>
      </c>
      <c r="J15" s="13" t="s">
        <v>35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36</v>
      </c>
      <c r="I17" s="129" t="s">
        <v>31</v>
      </c>
      <c r="J17" s="29" t="str">
        <f>'Rekapitulace zakázky'!AN13</f>
        <v>Vyplň údaj</v>
      </c>
      <c r="L17" s="40"/>
    </row>
    <row r="18" s="1" customFormat="1" ht="18" customHeight="1">
      <c r="B18" s="40"/>
      <c r="E18" s="29" t="str">
        <f>'Rekapitulace zakázky'!E14</f>
        <v>Vyplň údaj</v>
      </c>
      <c r="F18" s="13"/>
      <c r="G18" s="13"/>
      <c r="H18" s="13"/>
      <c r="I18" s="129" t="s">
        <v>34</v>
      </c>
      <c r="J18" s="29" t="str">
        <f>'Rekapitulace zakázky'!AN14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38</v>
      </c>
      <c r="I20" s="129" t="s">
        <v>31</v>
      </c>
      <c r="J20" s="13" t="str">
        <f>IF('Rekapitulace zakázky'!AN16="","",'Rekapitulace zakázky'!AN16)</f>
        <v/>
      </c>
      <c r="L20" s="40"/>
    </row>
    <row r="21" s="1" customFormat="1" ht="18" customHeight="1">
      <c r="B21" s="40"/>
      <c r="E21" s="13" t="str">
        <f>IF('Rekapitulace zakázky'!E17="","",'Rekapitulace zakázky'!E17)</f>
        <v xml:space="preserve"> </v>
      </c>
      <c r="I21" s="129" t="s">
        <v>34</v>
      </c>
      <c r="J21" s="13" t="str">
        <f>IF('Rekapitulace zakázky'!AN17="","",'Rekapitulace zakázky'!AN17)</f>
        <v/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42</v>
      </c>
      <c r="I23" s="129" t="s">
        <v>31</v>
      </c>
      <c r="J23" s="13" t="str">
        <f>IF('Rekapitulace zakázky'!AN19="","",'Rekapitulace zakázky'!AN19)</f>
        <v/>
      </c>
      <c r="L23" s="40"/>
    </row>
    <row r="24" s="1" customFormat="1" ht="18" customHeight="1">
      <c r="B24" s="40"/>
      <c r="E24" s="13" t="str">
        <f>IF('Rekapitulace zakázky'!E20="","",'Rekapitulace zakázky'!E20)</f>
        <v xml:space="preserve"> </v>
      </c>
      <c r="I24" s="129" t="s">
        <v>34</v>
      </c>
      <c r="J24" s="13" t="str">
        <f>IF('Rekapitulace zakázky'!AN20="","",'Rekapitulace zakázky'!AN20)</f>
        <v/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43</v>
      </c>
      <c r="I26" s="127"/>
      <c r="L26" s="40"/>
    </row>
    <row r="27" s="6" customFormat="1" ht="16.5" customHeight="1">
      <c r="B27" s="131"/>
      <c r="E27" s="132" t="s">
        <v>39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45</v>
      </c>
      <c r="I30" s="127"/>
      <c r="J30" s="136">
        <f>ROUND(J83,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47</v>
      </c>
      <c r="I32" s="138" t="s">
        <v>46</v>
      </c>
      <c r="J32" s="137" t="s">
        <v>48</v>
      </c>
      <c r="L32" s="40"/>
    </row>
    <row r="33" s="1" customFormat="1" ht="14.4" customHeight="1">
      <c r="B33" s="40"/>
      <c r="D33" s="125" t="s">
        <v>49</v>
      </c>
      <c r="E33" s="125" t="s">
        <v>50</v>
      </c>
      <c r="F33" s="139">
        <f>ROUND((SUM(BE83:BE175)),  2)</f>
        <v>0</v>
      </c>
      <c r="I33" s="140">
        <v>0.20999999999999999</v>
      </c>
      <c r="J33" s="139">
        <f>ROUND(((SUM(BE83:BE175))*I33),  2)</f>
        <v>0</v>
      </c>
      <c r="L33" s="40"/>
    </row>
    <row r="34" s="1" customFormat="1" ht="14.4" customHeight="1">
      <c r="B34" s="40"/>
      <c r="E34" s="125" t="s">
        <v>51</v>
      </c>
      <c r="F34" s="139">
        <f>ROUND((SUM(BF83:BF175)),  2)</f>
        <v>0</v>
      </c>
      <c r="I34" s="140">
        <v>0.14999999999999999</v>
      </c>
      <c r="J34" s="139">
        <f>ROUND(((SUM(BF83:BF175))*I34),  2)</f>
        <v>0</v>
      </c>
      <c r="L34" s="40"/>
    </row>
    <row r="35" hidden="1" s="1" customFormat="1" ht="14.4" customHeight="1">
      <c r="B35" s="40"/>
      <c r="E35" s="125" t="s">
        <v>52</v>
      </c>
      <c r="F35" s="139">
        <f>ROUND((SUM(BG83:BG175)),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53</v>
      </c>
      <c r="F36" s="139">
        <f>ROUND((SUM(BH83:BH175)),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54</v>
      </c>
      <c r="F37" s="139">
        <f>ROUND((SUM(BI83:BI175)),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55</v>
      </c>
      <c r="E39" s="143"/>
      <c r="F39" s="143"/>
      <c r="G39" s="144" t="s">
        <v>56</v>
      </c>
      <c r="H39" s="145" t="s">
        <v>57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19" t="s">
        <v>100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8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Oprava zabezpečovacího zařízení v žst. Dobřenice a v žst. Káranice</v>
      </c>
      <c r="F48" s="28"/>
      <c r="G48" s="28"/>
      <c r="H48" s="28"/>
      <c r="I48" s="127"/>
      <c r="J48" s="36"/>
      <c r="K48" s="36"/>
      <c r="L48" s="40"/>
    </row>
    <row r="49" s="1" customFormat="1" ht="12" customHeight="1">
      <c r="B49" s="35"/>
      <c r="C49" s="28" t="s">
        <v>97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PS_01 - Počítače náprav v žst. Dobřenice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8" t="s">
        <v>22</v>
      </c>
      <c r="D52" s="36"/>
      <c r="E52" s="36"/>
      <c r="F52" s="23" t="str">
        <f>F12</f>
        <v xml:space="preserve">Dobřenice </v>
      </c>
      <c r="G52" s="36"/>
      <c r="H52" s="36"/>
      <c r="I52" s="129" t="s">
        <v>24</v>
      </c>
      <c r="J52" s="64" t="str">
        <f>IF(J12="","",J12)</f>
        <v>28. 3. 2019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8" t="s">
        <v>30</v>
      </c>
      <c r="D54" s="36"/>
      <c r="E54" s="36"/>
      <c r="F54" s="23" t="str">
        <f>E15</f>
        <v>OŘ HK SSZT Hradec Králové</v>
      </c>
      <c r="G54" s="36"/>
      <c r="H54" s="36"/>
      <c r="I54" s="129" t="s">
        <v>38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8" t="s">
        <v>36</v>
      </c>
      <c r="D55" s="36"/>
      <c r="E55" s="36"/>
      <c r="F55" s="23" t="str">
        <f>IF(E18="","",E18)</f>
        <v>Vyplň údaj</v>
      </c>
      <c r="G55" s="36"/>
      <c r="H55" s="36"/>
      <c r="I55" s="129" t="s">
        <v>42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101</v>
      </c>
      <c r="D57" s="157"/>
      <c r="E57" s="157"/>
      <c r="F57" s="157"/>
      <c r="G57" s="157"/>
      <c r="H57" s="157"/>
      <c r="I57" s="158"/>
      <c r="J57" s="159" t="s">
        <v>102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77</v>
      </c>
      <c r="D59" s="36"/>
      <c r="E59" s="36"/>
      <c r="F59" s="36"/>
      <c r="G59" s="36"/>
      <c r="H59" s="36"/>
      <c r="I59" s="127"/>
      <c r="J59" s="94">
        <f>J83</f>
        <v>0</v>
      </c>
      <c r="K59" s="36"/>
      <c r="L59" s="40"/>
      <c r="AU59" s="13" t="s">
        <v>103</v>
      </c>
    </row>
    <row r="60" s="7" customFormat="1" ht="24.96" customHeight="1">
      <c r="B60" s="161"/>
      <c r="C60" s="162"/>
      <c r="D60" s="163" t="s">
        <v>104</v>
      </c>
      <c r="E60" s="164"/>
      <c r="F60" s="164"/>
      <c r="G60" s="164"/>
      <c r="H60" s="164"/>
      <c r="I60" s="165"/>
      <c r="J60" s="166">
        <f>J120</f>
        <v>0</v>
      </c>
      <c r="K60" s="162"/>
      <c r="L60" s="167"/>
    </row>
    <row r="61" s="8" customFormat="1" ht="19.92" customHeight="1">
      <c r="B61" s="168"/>
      <c r="C61" s="169"/>
      <c r="D61" s="170" t="s">
        <v>105</v>
      </c>
      <c r="E61" s="171"/>
      <c r="F61" s="171"/>
      <c r="G61" s="171"/>
      <c r="H61" s="171"/>
      <c r="I61" s="172"/>
      <c r="J61" s="173">
        <f>J121</f>
        <v>0</v>
      </c>
      <c r="K61" s="169"/>
      <c r="L61" s="174"/>
    </row>
    <row r="62" s="7" customFormat="1" ht="24.96" customHeight="1">
      <c r="B62" s="161"/>
      <c r="C62" s="162"/>
      <c r="D62" s="163" t="s">
        <v>106</v>
      </c>
      <c r="E62" s="164"/>
      <c r="F62" s="164"/>
      <c r="G62" s="164"/>
      <c r="H62" s="164"/>
      <c r="I62" s="165"/>
      <c r="J62" s="166">
        <f>J127</f>
        <v>0</v>
      </c>
      <c r="K62" s="162"/>
      <c r="L62" s="167"/>
    </row>
    <row r="63" s="7" customFormat="1" ht="24.96" customHeight="1">
      <c r="B63" s="161"/>
      <c r="C63" s="162"/>
      <c r="D63" s="163" t="s">
        <v>107</v>
      </c>
      <c r="E63" s="164"/>
      <c r="F63" s="164"/>
      <c r="G63" s="164"/>
      <c r="H63" s="164"/>
      <c r="I63" s="165"/>
      <c r="J63" s="166">
        <f>J130</f>
        <v>0</v>
      </c>
      <c r="K63" s="162"/>
      <c r="L63" s="167"/>
    </row>
    <row r="64" s="1" customFormat="1" ht="21.84" customHeight="1">
      <c r="B64" s="35"/>
      <c r="C64" s="36"/>
      <c r="D64" s="36"/>
      <c r="E64" s="36"/>
      <c r="F64" s="36"/>
      <c r="G64" s="36"/>
      <c r="H64" s="36"/>
      <c r="I64" s="127"/>
      <c r="J64" s="36"/>
      <c r="K64" s="36"/>
      <c r="L64" s="40"/>
    </row>
    <row r="65" s="1" customFormat="1" ht="6.96" customHeight="1">
      <c r="B65" s="54"/>
      <c r="C65" s="55"/>
      <c r="D65" s="55"/>
      <c r="E65" s="55"/>
      <c r="F65" s="55"/>
      <c r="G65" s="55"/>
      <c r="H65" s="55"/>
      <c r="I65" s="151"/>
      <c r="J65" s="55"/>
      <c r="K65" s="55"/>
      <c r="L65" s="40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54"/>
      <c r="J69" s="57"/>
      <c r="K69" s="57"/>
      <c r="L69" s="40"/>
    </row>
    <row r="70" s="1" customFormat="1" ht="24.96" customHeight="1">
      <c r="B70" s="35"/>
      <c r="C70" s="19" t="s">
        <v>108</v>
      </c>
      <c r="D70" s="36"/>
      <c r="E70" s="36"/>
      <c r="F70" s="36"/>
      <c r="G70" s="36"/>
      <c r="H70" s="36"/>
      <c r="I70" s="127"/>
      <c r="J70" s="36"/>
      <c r="K70" s="36"/>
      <c r="L70" s="40"/>
    </row>
    <row r="71" s="1" customFormat="1" ht="6.96" customHeight="1">
      <c r="B71" s="35"/>
      <c r="C71" s="36"/>
      <c r="D71" s="36"/>
      <c r="E71" s="36"/>
      <c r="F71" s="36"/>
      <c r="G71" s="36"/>
      <c r="H71" s="36"/>
      <c r="I71" s="127"/>
      <c r="J71" s="36"/>
      <c r="K71" s="36"/>
      <c r="L71" s="40"/>
    </row>
    <row r="72" s="1" customFormat="1" ht="12" customHeight="1">
      <c r="B72" s="35"/>
      <c r="C72" s="28" t="s">
        <v>16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16.5" customHeight="1">
      <c r="B73" s="35"/>
      <c r="C73" s="36"/>
      <c r="D73" s="36"/>
      <c r="E73" s="155" t="str">
        <f>E7</f>
        <v>Oprava zabezpečovacího zařízení v žst. Dobřenice a v žst. Káranice</v>
      </c>
      <c r="F73" s="28"/>
      <c r="G73" s="28"/>
      <c r="H73" s="28"/>
      <c r="I73" s="127"/>
      <c r="J73" s="36"/>
      <c r="K73" s="36"/>
      <c r="L73" s="40"/>
    </row>
    <row r="74" s="1" customFormat="1" ht="12" customHeight="1">
      <c r="B74" s="35"/>
      <c r="C74" s="28" t="s">
        <v>97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61" t="str">
        <f>E9</f>
        <v>PS_01 - Počítače náprav v žst. Dobřenice</v>
      </c>
      <c r="F75" s="36"/>
      <c r="G75" s="36"/>
      <c r="H75" s="36"/>
      <c r="I75" s="127"/>
      <c r="J75" s="36"/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2" customHeight="1">
      <c r="B77" s="35"/>
      <c r="C77" s="28" t="s">
        <v>22</v>
      </c>
      <c r="D77" s="36"/>
      <c r="E77" s="36"/>
      <c r="F77" s="23" t="str">
        <f>F12</f>
        <v xml:space="preserve">Dobřenice </v>
      </c>
      <c r="G77" s="36"/>
      <c r="H77" s="36"/>
      <c r="I77" s="129" t="s">
        <v>24</v>
      </c>
      <c r="J77" s="64" t="str">
        <f>IF(J12="","",J12)</f>
        <v>28. 3. 2019</v>
      </c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3.65" customHeight="1">
      <c r="B79" s="35"/>
      <c r="C79" s="28" t="s">
        <v>30</v>
      </c>
      <c r="D79" s="36"/>
      <c r="E79" s="36"/>
      <c r="F79" s="23" t="str">
        <f>E15</f>
        <v>OŘ HK SSZT Hradec Králové</v>
      </c>
      <c r="G79" s="36"/>
      <c r="H79" s="36"/>
      <c r="I79" s="129" t="s">
        <v>38</v>
      </c>
      <c r="J79" s="33" t="str">
        <f>E21</f>
        <v xml:space="preserve"> </v>
      </c>
      <c r="K79" s="36"/>
      <c r="L79" s="40"/>
    </row>
    <row r="80" s="1" customFormat="1" ht="13.65" customHeight="1">
      <c r="B80" s="35"/>
      <c r="C80" s="28" t="s">
        <v>36</v>
      </c>
      <c r="D80" s="36"/>
      <c r="E80" s="36"/>
      <c r="F80" s="23" t="str">
        <f>IF(E18="","",E18)</f>
        <v>Vyplň údaj</v>
      </c>
      <c r="G80" s="36"/>
      <c r="H80" s="36"/>
      <c r="I80" s="129" t="s">
        <v>42</v>
      </c>
      <c r="J80" s="33" t="str">
        <f>E24</f>
        <v xml:space="preserve"> </v>
      </c>
      <c r="K80" s="36"/>
      <c r="L80" s="40"/>
    </row>
    <row r="81" s="1" customFormat="1" ht="10.32" customHeight="1">
      <c r="B81" s="35"/>
      <c r="C81" s="36"/>
      <c r="D81" s="36"/>
      <c r="E81" s="36"/>
      <c r="F81" s="36"/>
      <c r="G81" s="36"/>
      <c r="H81" s="36"/>
      <c r="I81" s="127"/>
      <c r="J81" s="36"/>
      <c r="K81" s="36"/>
      <c r="L81" s="40"/>
    </row>
    <row r="82" s="9" customFormat="1" ht="29.28" customHeight="1">
      <c r="B82" s="175"/>
      <c r="C82" s="176" t="s">
        <v>109</v>
      </c>
      <c r="D82" s="177" t="s">
        <v>64</v>
      </c>
      <c r="E82" s="177" t="s">
        <v>60</v>
      </c>
      <c r="F82" s="177" t="s">
        <v>61</v>
      </c>
      <c r="G82" s="177" t="s">
        <v>110</v>
      </c>
      <c r="H82" s="177" t="s">
        <v>111</v>
      </c>
      <c r="I82" s="178" t="s">
        <v>112</v>
      </c>
      <c r="J82" s="177" t="s">
        <v>102</v>
      </c>
      <c r="K82" s="179" t="s">
        <v>113</v>
      </c>
      <c r="L82" s="180"/>
      <c r="M82" s="84" t="s">
        <v>39</v>
      </c>
      <c r="N82" s="85" t="s">
        <v>49</v>
      </c>
      <c r="O82" s="85" t="s">
        <v>114</v>
      </c>
      <c r="P82" s="85" t="s">
        <v>115</v>
      </c>
      <c r="Q82" s="85" t="s">
        <v>116</v>
      </c>
      <c r="R82" s="85" t="s">
        <v>117</v>
      </c>
      <c r="S82" s="85" t="s">
        <v>118</v>
      </c>
      <c r="T82" s="86" t="s">
        <v>119</v>
      </c>
    </row>
    <row r="83" s="1" customFormat="1" ht="22.8" customHeight="1">
      <c r="B83" s="35"/>
      <c r="C83" s="91" t="s">
        <v>120</v>
      </c>
      <c r="D83" s="36"/>
      <c r="E83" s="36"/>
      <c r="F83" s="36"/>
      <c r="G83" s="36"/>
      <c r="H83" s="36"/>
      <c r="I83" s="127"/>
      <c r="J83" s="181">
        <f>BK83</f>
        <v>0</v>
      </c>
      <c r="K83" s="36"/>
      <c r="L83" s="40"/>
      <c r="M83" s="87"/>
      <c r="N83" s="88"/>
      <c r="O83" s="88"/>
      <c r="P83" s="182">
        <f>P84+SUM(P85:P120)+P127+P130</f>
        <v>0</v>
      </c>
      <c r="Q83" s="88"/>
      <c r="R83" s="182">
        <f>R84+SUM(R85:R120)+R127+R130</f>
        <v>3</v>
      </c>
      <c r="S83" s="88"/>
      <c r="T83" s="183">
        <f>T84+SUM(T85:T120)+T127+T130</f>
        <v>0</v>
      </c>
      <c r="AT83" s="13" t="s">
        <v>78</v>
      </c>
      <c r="AU83" s="13" t="s">
        <v>103</v>
      </c>
      <c r="BK83" s="184">
        <f>BK84+SUM(BK85:BK120)+BK127+BK130</f>
        <v>0</v>
      </c>
    </row>
    <row r="84" s="1" customFormat="1" ht="16.5" customHeight="1">
      <c r="B84" s="35"/>
      <c r="C84" s="185" t="s">
        <v>87</v>
      </c>
      <c r="D84" s="185" t="s">
        <v>121</v>
      </c>
      <c r="E84" s="186" t="s">
        <v>122</v>
      </c>
      <c r="F84" s="187" t="s">
        <v>123</v>
      </c>
      <c r="G84" s="188" t="s">
        <v>124</v>
      </c>
      <c r="H84" s="189">
        <v>1</v>
      </c>
      <c r="I84" s="190"/>
      <c r="J84" s="191">
        <f>ROUND(I84*H84,2)</f>
        <v>0</v>
      </c>
      <c r="K84" s="187" t="s">
        <v>125</v>
      </c>
      <c r="L84" s="192"/>
      <c r="M84" s="193" t="s">
        <v>39</v>
      </c>
      <c r="N84" s="194" t="s">
        <v>50</v>
      </c>
      <c r="O84" s="76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AR84" s="13" t="s">
        <v>126</v>
      </c>
      <c r="AT84" s="13" t="s">
        <v>121</v>
      </c>
      <c r="AU84" s="13" t="s">
        <v>79</v>
      </c>
      <c r="AY84" s="13" t="s">
        <v>127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3" t="s">
        <v>87</v>
      </c>
      <c r="BK84" s="197">
        <f>ROUND(I84*H84,2)</f>
        <v>0</v>
      </c>
      <c r="BL84" s="13" t="s">
        <v>128</v>
      </c>
      <c r="BM84" s="13" t="s">
        <v>129</v>
      </c>
    </row>
    <row r="85" s="1" customFormat="1" ht="16.5" customHeight="1">
      <c r="B85" s="35"/>
      <c r="C85" s="185" t="s">
        <v>89</v>
      </c>
      <c r="D85" s="185" t="s">
        <v>121</v>
      </c>
      <c r="E85" s="186" t="s">
        <v>130</v>
      </c>
      <c r="F85" s="187" t="s">
        <v>131</v>
      </c>
      <c r="G85" s="188" t="s">
        <v>124</v>
      </c>
      <c r="H85" s="189">
        <v>2</v>
      </c>
      <c r="I85" s="190"/>
      <c r="J85" s="191">
        <f>ROUND(I85*H85,2)</f>
        <v>0</v>
      </c>
      <c r="K85" s="187" t="s">
        <v>125</v>
      </c>
      <c r="L85" s="192"/>
      <c r="M85" s="193" t="s">
        <v>39</v>
      </c>
      <c r="N85" s="194" t="s">
        <v>50</v>
      </c>
      <c r="O85" s="76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AR85" s="13" t="s">
        <v>126</v>
      </c>
      <c r="AT85" s="13" t="s">
        <v>121</v>
      </c>
      <c r="AU85" s="13" t="s">
        <v>79</v>
      </c>
      <c r="AY85" s="13" t="s">
        <v>127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3" t="s">
        <v>87</v>
      </c>
      <c r="BK85" s="197">
        <f>ROUND(I85*H85,2)</f>
        <v>0</v>
      </c>
      <c r="BL85" s="13" t="s">
        <v>128</v>
      </c>
      <c r="BM85" s="13" t="s">
        <v>132</v>
      </c>
    </row>
    <row r="86" s="1" customFormat="1" ht="16.5" customHeight="1">
      <c r="B86" s="35"/>
      <c r="C86" s="185" t="s">
        <v>133</v>
      </c>
      <c r="D86" s="185" t="s">
        <v>121</v>
      </c>
      <c r="E86" s="186" t="s">
        <v>134</v>
      </c>
      <c r="F86" s="187" t="s">
        <v>135</v>
      </c>
      <c r="G86" s="188" t="s">
        <v>124</v>
      </c>
      <c r="H86" s="189">
        <v>1</v>
      </c>
      <c r="I86" s="190"/>
      <c r="J86" s="191">
        <f>ROUND(I86*H86,2)</f>
        <v>0</v>
      </c>
      <c r="K86" s="187" t="s">
        <v>125</v>
      </c>
      <c r="L86" s="192"/>
      <c r="M86" s="193" t="s">
        <v>39</v>
      </c>
      <c r="N86" s="194" t="s">
        <v>50</v>
      </c>
      <c r="O86" s="76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AR86" s="13" t="s">
        <v>126</v>
      </c>
      <c r="AT86" s="13" t="s">
        <v>121</v>
      </c>
      <c r="AU86" s="13" t="s">
        <v>79</v>
      </c>
      <c r="AY86" s="13" t="s">
        <v>127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3" t="s">
        <v>87</v>
      </c>
      <c r="BK86" s="197">
        <f>ROUND(I86*H86,2)</f>
        <v>0</v>
      </c>
      <c r="BL86" s="13" t="s">
        <v>128</v>
      </c>
      <c r="BM86" s="13" t="s">
        <v>136</v>
      </c>
    </row>
    <row r="87" s="1" customFormat="1" ht="16.5" customHeight="1">
      <c r="B87" s="35"/>
      <c r="C87" s="185" t="s">
        <v>137</v>
      </c>
      <c r="D87" s="185" t="s">
        <v>121</v>
      </c>
      <c r="E87" s="186" t="s">
        <v>138</v>
      </c>
      <c r="F87" s="187" t="s">
        <v>139</v>
      </c>
      <c r="G87" s="188" t="s">
        <v>124</v>
      </c>
      <c r="H87" s="189">
        <v>1</v>
      </c>
      <c r="I87" s="190"/>
      <c r="J87" s="191">
        <f>ROUND(I87*H87,2)</f>
        <v>0</v>
      </c>
      <c r="K87" s="187" t="s">
        <v>125</v>
      </c>
      <c r="L87" s="192"/>
      <c r="M87" s="193" t="s">
        <v>39</v>
      </c>
      <c r="N87" s="194" t="s">
        <v>50</v>
      </c>
      <c r="O87" s="76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AR87" s="13" t="s">
        <v>140</v>
      </c>
      <c r="AT87" s="13" t="s">
        <v>121</v>
      </c>
      <c r="AU87" s="13" t="s">
        <v>79</v>
      </c>
      <c r="AY87" s="13" t="s">
        <v>127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3" t="s">
        <v>87</v>
      </c>
      <c r="BK87" s="197">
        <f>ROUND(I87*H87,2)</f>
        <v>0</v>
      </c>
      <c r="BL87" s="13" t="s">
        <v>140</v>
      </c>
      <c r="BM87" s="13" t="s">
        <v>141</v>
      </c>
    </row>
    <row r="88" s="1" customFormat="1" ht="16.5" customHeight="1">
      <c r="B88" s="35"/>
      <c r="C88" s="185" t="s">
        <v>142</v>
      </c>
      <c r="D88" s="185" t="s">
        <v>121</v>
      </c>
      <c r="E88" s="186" t="s">
        <v>143</v>
      </c>
      <c r="F88" s="187" t="s">
        <v>144</v>
      </c>
      <c r="G88" s="188" t="s">
        <v>124</v>
      </c>
      <c r="H88" s="189">
        <v>2</v>
      </c>
      <c r="I88" s="190"/>
      <c r="J88" s="191">
        <f>ROUND(I88*H88,2)</f>
        <v>0</v>
      </c>
      <c r="K88" s="187" t="s">
        <v>125</v>
      </c>
      <c r="L88" s="192"/>
      <c r="M88" s="193" t="s">
        <v>39</v>
      </c>
      <c r="N88" s="194" t="s">
        <v>50</v>
      </c>
      <c r="O88" s="76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AR88" s="13" t="s">
        <v>140</v>
      </c>
      <c r="AT88" s="13" t="s">
        <v>121</v>
      </c>
      <c r="AU88" s="13" t="s">
        <v>79</v>
      </c>
      <c r="AY88" s="13" t="s">
        <v>127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3" t="s">
        <v>87</v>
      </c>
      <c r="BK88" s="197">
        <f>ROUND(I88*H88,2)</f>
        <v>0</v>
      </c>
      <c r="BL88" s="13" t="s">
        <v>140</v>
      </c>
      <c r="BM88" s="13" t="s">
        <v>145</v>
      </c>
    </row>
    <row r="89" s="1" customFormat="1" ht="16.5" customHeight="1">
      <c r="B89" s="35"/>
      <c r="C89" s="185" t="s">
        <v>146</v>
      </c>
      <c r="D89" s="185" t="s">
        <v>121</v>
      </c>
      <c r="E89" s="186" t="s">
        <v>147</v>
      </c>
      <c r="F89" s="187" t="s">
        <v>148</v>
      </c>
      <c r="G89" s="188" t="s">
        <v>124</v>
      </c>
      <c r="H89" s="189">
        <v>2</v>
      </c>
      <c r="I89" s="190"/>
      <c r="J89" s="191">
        <f>ROUND(I89*H89,2)</f>
        <v>0</v>
      </c>
      <c r="K89" s="187" t="s">
        <v>39</v>
      </c>
      <c r="L89" s="192"/>
      <c r="M89" s="193" t="s">
        <v>39</v>
      </c>
      <c r="N89" s="194" t="s">
        <v>50</v>
      </c>
      <c r="O89" s="76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AR89" s="13" t="s">
        <v>126</v>
      </c>
      <c r="AT89" s="13" t="s">
        <v>121</v>
      </c>
      <c r="AU89" s="13" t="s">
        <v>79</v>
      </c>
      <c r="AY89" s="13" t="s">
        <v>127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3" t="s">
        <v>87</v>
      </c>
      <c r="BK89" s="197">
        <f>ROUND(I89*H89,2)</f>
        <v>0</v>
      </c>
      <c r="BL89" s="13" t="s">
        <v>128</v>
      </c>
      <c r="BM89" s="13" t="s">
        <v>149</v>
      </c>
    </row>
    <row r="90" s="1" customFormat="1" ht="16.5" customHeight="1">
      <c r="B90" s="35"/>
      <c r="C90" s="185" t="s">
        <v>150</v>
      </c>
      <c r="D90" s="185" t="s">
        <v>121</v>
      </c>
      <c r="E90" s="186" t="s">
        <v>151</v>
      </c>
      <c r="F90" s="187" t="s">
        <v>152</v>
      </c>
      <c r="G90" s="188" t="s">
        <v>124</v>
      </c>
      <c r="H90" s="189">
        <v>0</v>
      </c>
      <c r="I90" s="190"/>
      <c r="J90" s="191">
        <f>ROUND(I90*H90,2)</f>
        <v>0</v>
      </c>
      <c r="K90" s="187" t="s">
        <v>39</v>
      </c>
      <c r="L90" s="192"/>
      <c r="M90" s="193" t="s">
        <v>39</v>
      </c>
      <c r="N90" s="194" t="s">
        <v>50</v>
      </c>
      <c r="O90" s="76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AR90" s="13" t="s">
        <v>140</v>
      </c>
      <c r="AT90" s="13" t="s">
        <v>121</v>
      </c>
      <c r="AU90" s="13" t="s">
        <v>79</v>
      </c>
      <c r="AY90" s="13" t="s">
        <v>127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3" t="s">
        <v>87</v>
      </c>
      <c r="BK90" s="197">
        <f>ROUND(I90*H90,2)</f>
        <v>0</v>
      </c>
      <c r="BL90" s="13" t="s">
        <v>140</v>
      </c>
      <c r="BM90" s="13" t="s">
        <v>153</v>
      </c>
    </row>
    <row r="91" s="1" customFormat="1" ht="16.5" customHeight="1">
      <c r="B91" s="35"/>
      <c r="C91" s="185" t="s">
        <v>154</v>
      </c>
      <c r="D91" s="185" t="s">
        <v>121</v>
      </c>
      <c r="E91" s="186" t="s">
        <v>155</v>
      </c>
      <c r="F91" s="187" t="s">
        <v>152</v>
      </c>
      <c r="G91" s="188" t="s">
        <v>124</v>
      </c>
      <c r="H91" s="189">
        <v>2</v>
      </c>
      <c r="I91" s="190"/>
      <c r="J91" s="191">
        <f>ROUND(I91*H91,2)</f>
        <v>0</v>
      </c>
      <c r="K91" s="187" t="s">
        <v>39</v>
      </c>
      <c r="L91" s="192"/>
      <c r="M91" s="193" t="s">
        <v>39</v>
      </c>
      <c r="N91" s="194" t="s">
        <v>50</v>
      </c>
      <c r="O91" s="76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AR91" s="13" t="s">
        <v>126</v>
      </c>
      <c r="AT91" s="13" t="s">
        <v>121</v>
      </c>
      <c r="AU91" s="13" t="s">
        <v>79</v>
      </c>
      <c r="AY91" s="13" t="s">
        <v>127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3" t="s">
        <v>87</v>
      </c>
      <c r="BK91" s="197">
        <f>ROUND(I91*H91,2)</f>
        <v>0</v>
      </c>
      <c r="BL91" s="13" t="s">
        <v>128</v>
      </c>
      <c r="BM91" s="13" t="s">
        <v>156</v>
      </c>
    </row>
    <row r="92" s="1" customFormat="1" ht="16.5" customHeight="1">
      <c r="B92" s="35"/>
      <c r="C92" s="185" t="s">
        <v>157</v>
      </c>
      <c r="D92" s="185" t="s">
        <v>121</v>
      </c>
      <c r="E92" s="186" t="s">
        <v>158</v>
      </c>
      <c r="F92" s="187" t="s">
        <v>159</v>
      </c>
      <c r="G92" s="188" t="s">
        <v>124</v>
      </c>
      <c r="H92" s="189">
        <v>4</v>
      </c>
      <c r="I92" s="190"/>
      <c r="J92" s="191">
        <f>ROUND(I92*H92,2)</f>
        <v>0</v>
      </c>
      <c r="K92" s="187" t="s">
        <v>125</v>
      </c>
      <c r="L92" s="192"/>
      <c r="M92" s="193" t="s">
        <v>39</v>
      </c>
      <c r="N92" s="194" t="s">
        <v>50</v>
      </c>
      <c r="O92" s="76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AR92" s="13" t="s">
        <v>140</v>
      </c>
      <c r="AT92" s="13" t="s">
        <v>121</v>
      </c>
      <c r="AU92" s="13" t="s">
        <v>79</v>
      </c>
      <c r="AY92" s="13" t="s">
        <v>127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3" t="s">
        <v>87</v>
      </c>
      <c r="BK92" s="197">
        <f>ROUND(I92*H92,2)</f>
        <v>0</v>
      </c>
      <c r="BL92" s="13" t="s">
        <v>140</v>
      </c>
      <c r="BM92" s="13" t="s">
        <v>160</v>
      </c>
    </row>
    <row r="93" s="1" customFormat="1" ht="16.5" customHeight="1">
      <c r="B93" s="35"/>
      <c r="C93" s="185" t="s">
        <v>161</v>
      </c>
      <c r="D93" s="185" t="s">
        <v>121</v>
      </c>
      <c r="E93" s="186" t="s">
        <v>162</v>
      </c>
      <c r="F93" s="187" t="s">
        <v>163</v>
      </c>
      <c r="G93" s="188" t="s">
        <v>124</v>
      </c>
      <c r="H93" s="189">
        <v>16</v>
      </c>
      <c r="I93" s="190"/>
      <c r="J93" s="191">
        <f>ROUND(I93*H93,2)</f>
        <v>0</v>
      </c>
      <c r="K93" s="187" t="s">
        <v>39</v>
      </c>
      <c r="L93" s="192"/>
      <c r="M93" s="193" t="s">
        <v>39</v>
      </c>
      <c r="N93" s="194" t="s">
        <v>50</v>
      </c>
      <c r="O93" s="76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AR93" s="13" t="s">
        <v>140</v>
      </c>
      <c r="AT93" s="13" t="s">
        <v>121</v>
      </c>
      <c r="AU93" s="13" t="s">
        <v>79</v>
      </c>
      <c r="AY93" s="13" t="s">
        <v>127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3" t="s">
        <v>87</v>
      </c>
      <c r="BK93" s="197">
        <f>ROUND(I93*H93,2)</f>
        <v>0</v>
      </c>
      <c r="BL93" s="13" t="s">
        <v>140</v>
      </c>
      <c r="BM93" s="13" t="s">
        <v>164</v>
      </c>
    </row>
    <row r="94" s="1" customFormat="1" ht="16.5" customHeight="1">
      <c r="B94" s="35"/>
      <c r="C94" s="185" t="s">
        <v>165</v>
      </c>
      <c r="D94" s="185" t="s">
        <v>121</v>
      </c>
      <c r="E94" s="186" t="s">
        <v>166</v>
      </c>
      <c r="F94" s="187" t="s">
        <v>167</v>
      </c>
      <c r="G94" s="188" t="s">
        <v>124</v>
      </c>
      <c r="H94" s="189">
        <v>2</v>
      </c>
      <c r="I94" s="190"/>
      <c r="J94" s="191">
        <f>ROUND(I94*H94,2)</f>
        <v>0</v>
      </c>
      <c r="K94" s="187" t="s">
        <v>125</v>
      </c>
      <c r="L94" s="192"/>
      <c r="M94" s="193" t="s">
        <v>39</v>
      </c>
      <c r="N94" s="194" t="s">
        <v>50</v>
      </c>
      <c r="O94" s="76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AR94" s="13" t="s">
        <v>140</v>
      </c>
      <c r="AT94" s="13" t="s">
        <v>121</v>
      </c>
      <c r="AU94" s="13" t="s">
        <v>79</v>
      </c>
      <c r="AY94" s="13" t="s">
        <v>127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3" t="s">
        <v>87</v>
      </c>
      <c r="BK94" s="197">
        <f>ROUND(I94*H94,2)</f>
        <v>0</v>
      </c>
      <c r="BL94" s="13" t="s">
        <v>140</v>
      </c>
      <c r="BM94" s="13" t="s">
        <v>168</v>
      </c>
    </row>
    <row r="95" s="1" customFormat="1" ht="16.5" customHeight="1">
      <c r="B95" s="35"/>
      <c r="C95" s="185" t="s">
        <v>169</v>
      </c>
      <c r="D95" s="185" t="s">
        <v>121</v>
      </c>
      <c r="E95" s="186" t="s">
        <v>170</v>
      </c>
      <c r="F95" s="187" t="s">
        <v>171</v>
      </c>
      <c r="G95" s="188" t="s">
        <v>124</v>
      </c>
      <c r="H95" s="189">
        <v>2</v>
      </c>
      <c r="I95" s="190"/>
      <c r="J95" s="191">
        <f>ROUND(I95*H95,2)</f>
        <v>0</v>
      </c>
      <c r="K95" s="187" t="s">
        <v>125</v>
      </c>
      <c r="L95" s="192"/>
      <c r="M95" s="193" t="s">
        <v>39</v>
      </c>
      <c r="N95" s="194" t="s">
        <v>50</v>
      </c>
      <c r="O95" s="76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AR95" s="13" t="s">
        <v>140</v>
      </c>
      <c r="AT95" s="13" t="s">
        <v>121</v>
      </c>
      <c r="AU95" s="13" t="s">
        <v>79</v>
      </c>
      <c r="AY95" s="13" t="s">
        <v>127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3" t="s">
        <v>87</v>
      </c>
      <c r="BK95" s="197">
        <f>ROUND(I95*H95,2)</f>
        <v>0</v>
      </c>
      <c r="BL95" s="13" t="s">
        <v>140</v>
      </c>
      <c r="BM95" s="13" t="s">
        <v>172</v>
      </c>
    </row>
    <row r="96" s="1" customFormat="1" ht="16.5" customHeight="1">
      <c r="B96" s="35"/>
      <c r="C96" s="185" t="s">
        <v>173</v>
      </c>
      <c r="D96" s="185" t="s">
        <v>121</v>
      </c>
      <c r="E96" s="186" t="s">
        <v>174</v>
      </c>
      <c r="F96" s="187" t="s">
        <v>175</v>
      </c>
      <c r="G96" s="188" t="s">
        <v>124</v>
      </c>
      <c r="H96" s="189">
        <v>2</v>
      </c>
      <c r="I96" s="190"/>
      <c r="J96" s="191">
        <f>ROUND(I96*H96,2)</f>
        <v>0</v>
      </c>
      <c r="K96" s="187" t="s">
        <v>39</v>
      </c>
      <c r="L96" s="192"/>
      <c r="M96" s="193" t="s">
        <v>39</v>
      </c>
      <c r="N96" s="194" t="s">
        <v>50</v>
      </c>
      <c r="O96" s="76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AR96" s="13" t="s">
        <v>126</v>
      </c>
      <c r="AT96" s="13" t="s">
        <v>121</v>
      </c>
      <c r="AU96" s="13" t="s">
        <v>79</v>
      </c>
      <c r="AY96" s="13" t="s">
        <v>127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3" t="s">
        <v>87</v>
      </c>
      <c r="BK96" s="197">
        <f>ROUND(I96*H96,2)</f>
        <v>0</v>
      </c>
      <c r="BL96" s="13" t="s">
        <v>128</v>
      </c>
      <c r="BM96" s="13" t="s">
        <v>176</v>
      </c>
    </row>
    <row r="97" s="1" customFormat="1" ht="16.5" customHeight="1">
      <c r="B97" s="35"/>
      <c r="C97" s="185" t="s">
        <v>177</v>
      </c>
      <c r="D97" s="185" t="s">
        <v>121</v>
      </c>
      <c r="E97" s="186" t="s">
        <v>178</v>
      </c>
      <c r="F97" s="187" t="s">
        <v>179</v>
      </c>
      <c r="G97" s="188" t="s">
        <v>124</v>
      </c>
      <c r="H97" s="189">
        <v>4</v>
      </c>
      <c r="I97" s="190"/>
      <c r="J97" s="191">
        <f>ROUND(I97*H97,2)</f>
        <v>0</v>
      </c>
      <c r="K97" s="187" t="s">
        <v>125</v>
      </c>
      <c r="L97" s="192"/>
      <c r="M97" s="193" t="s">
        <v>39</v>
      </c>
      <c r="N97" s="194" t="s">
        <v>50</v>
      </c>
      <c r="O97" s="76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AR97" s="13" t="s">
        <v>126</v>
      </c>
      <c r="AT97" s="13" t="s">
        <v>121</v>
      </c>
      <c r="AU97" s="13" t="s">
        <v>79</v>
      </c>
      <c r="AY97" s="13" t="s">
        <v>127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3" t="s">
        <v>87</v>
      </c>
      <c r="BK97" s="197">
        <f>ROUND(I97*H97,2)</f>
        <v>0</v>
      </c>
      <c r="BL97" s="13" t="s">
        <v>128</v>
      </c>
      <c r="BM97" s="13" t="s">
        <v>180</v>
      </c>
    </row>
    <row r="98" s="1" customFormat="1" ht="16.5" customHeight="1">
      <c r="B98" s="35"/>
      <c r="C98" s="185" t="s">
        <v>8</v>
      </c>
      <c r="D98" s="185" t="s">
        <v>121</v>
      </c>
      <c r="E98" s="186" t="s">
        <v>181</v>
      </c>
      <c r="F98" s="187" t="s">
        <v>182</v>
      </c>
      <c r="G98" s="188" t="s">
        <v>124</v>
      </c>
      <c r="H98" s="189">
        <v>4</v>
      </c>
      <c r="I98" s="190"/>
      <c r="J98" s="191">
        <f>ROUND(I98*H98,2)</f>
        <v>0</v>
      </c>
      <c r="K98" s="187" t="s">
        <v>125</v>
      </c>
      <c r="L98" s="192"/>
      <c r="M98" s="193" t="s">
        <v>39</v>
      </c>
      <c r="N98" s="194" t="s">
        <v>50</v>
      </c>
      <c r="O98" s="76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AR98" s="13" t="s">
        <v>126</v>
      </c>
      <c r="AT98" s="13" t="s">
        <v>121</v>
      </c>
      <c r="AU98" s="13" t="s">
        <v>79</v>
      </c>
      <c r="AY98" s="13" t="s">
        <v>127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3" t="s">
        <v>87</v>
      </c>
      <c r="BK98" s="197">
        <f>ROUND(I98*H98,2)</f>
        <v>0</v>
      </c>
      <c r="BL98" s="13" t="s">
        <v>128</v>
      </c>
      <c r="BM98" s="13" t="s">
        <v>183</v>
      </c>
    </row>
    <row r="99" s="1" customFormat="1" ht="22.5" customHeight="1">
      <c r="B99" s="35"/>
      <c r="C99" s="185" t="s">
        <v>184</v>
      </c>
      <c r="D99" s="185" t="s">
        <v>121</v>
      </c>
      <c r="E99" s="186" t="s">
        <v>185</v>
      </c>
      <c r="F99" s="187" t="s">
        <v>186</v>
      </c>
      <c r="G99" s="188" t="s">
        <v>124</v>
      </c>
      <c r="H99" s="189">
        <v>4</v>
      </c>
      <c r="I99" s="190"/>
      <c r="J99" s="191">
        <f>ROUND(I99*H99,2)</f>
        <v>0</v>
      </c>
      <c r="K99" s="187" t="s">
        <v>125</v>
      </c>
      <c r="L99" s="192"/>
      <c r="M99" s="193" t="s">
        <v>39</v>
      </c>
      <c r="N99" s="194" t="s">
        <v>50</v>
      </c>
      <c r="O99" s="76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AR99" s="13" t="s">
        <v>126</v>
      </c>
      <c r="AT99" s="13" t="s">
        <v>121</v>
      </c>
      <c r="AU99" s="13" t="s">
        <v>79</v>
      </c>
      <c r="AY99" s="13" t="s">
        <v>127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3" t="s">
        <v>87</v>
      </c>
      <c r="BK99" s="197">
        <f>ROUND(I99*H99,2)</f>
        <v>0</v>
      </c>
      <c r="BL99" s="13" t="s">
        <v>128</v>
      </c>
      <c r="BM99" s="13" t="s">
        <v>187</v>
      </c>
    </row>
    <row r="100" s="1" customFormat="1" ht="16.5" customHeight="1">
      <c r="B100" s="35"/>
      <c r="C100" s="185" t="s">
        <v>188</v>
      </c>
      <c r="D100" s="185" t="s">
        <v>121</v>
      </c>
      <c r="E100" s="186" t="s">
        <v>189</v>
      </c>
      <c r="F100" s="187" t="s">
        <v>190</v>
      </c>
      <c r="G100" s="188" t="s">
        <v>191</v>
      </c>
      <c r="H100" s="189">
        <v>20</v>
      </c>
      <c r="I100" s="190"/>
      <c r="J100" s="191">
        <f>ROUND(I100*H100,2)</f>
        <v>0</v>
      </c>
      <c r="K100" s="187" t="s">
        <v>125</v>
      </c>
      <c r="L100" s="192"/>
      <c r="M100" s="193" t="s">
        <v>39</v>
      </c>
      <c r="N100" s="194" t="s">
        <v>50</v>
      </c>
      <c r="O100" s="76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AR100" s="13" t="s">
        <v>126</v>
      </c>
      <c r="AT100" s="13" t="s">
        <v>121</v>
      </c>
      <c r="AU100" s="13" t="s">
        <v>79</v>
      </c>
      <c r="AY100" s="13" t="s">
        <v>127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3" t="s">
        <v>87</v>
      </c>
      <c r="BK100" s="197">
        <f>ROUND(I100*H100,2)</f>
        <v>0</v>
      </c>
      <c r="BL100" s="13" t="s">
        <v>128</v>
      </c>
      <c r="BM100" s="13" t="s">
        <v>192</v>
      </c>
    </row>
    <row r="101" s="1" customFormat="1" ht="16.5" customHeight="1">
      <c r="B101" s="35"/>
      <c r="C101" s="185" t="s">
        <v>193</v>
      </c>
      <c r="D101" s="185" t="s">
        <v>121</v>
      </c>
      <c r="E101" s="186" t="s">
        <v>194</v>
      </c>
      <c r="F101" s="187" t="s">
        <v>195</v>
      </c>
      <c r="G101" s="188" t="s">
        <v>124</v>
      </c>
      <c r="H101" s="189">
        <v>4</v>
      </c>
      <c r="I101" s="190"/>
      <c r="J101" s="191">
        <f>ROUND(I101*H101,2)</f>
        <v>0</v>
      </c>
      <c r="K101" s="187" t="s">
        <v>125</v>
      </c>
      <c r="L101" s="192"/>
      <c r="M101" s="193" t="s">
        <v>39</v>
      </c>
      <c r="N101" s="194" t="s">
        <v>50</v>
      </c>
      <c r="O101" s="76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13" t="s">
        <v>126</v>
      </c>
      <c r="AT101" s="13" t="s">
        <v>121</v>
      </c>
      <c r="AU101" s="13" t="s">
        <v>79</v>
      </c>
      <c r="AY101" s="13" t="s">
        <v>127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3" t="s">
        <v>87</v>
      </c>
      <c r="BK101" s="197">
        <f>ROUND(I101*H101,2)</f>
        <v>0</v>
      </c>
      <c r="BL101" s="13" t="s">
        <v>128</v>
      </c>
      <c r="BM101" s="13" t="s">
        <v>196</v>
      </c>
    </row>
    <row r="102" s="1" customFormat="1" ht="16.5" customHeight="1">
      <c r="B102" s="35"/>
      <c r="C102" s="185" t="s">
        <v>197</v>
      </c>
      <c r="D102" s="185" t="s">
        <v>121</v>
      </c>
      <c r="E102" s="186" t="s">
        <v>198</v>
      </c>
      <c r="F102" s="187" t="s">
        <v>199</v>
      </c>
      <c r="G102" s="188" t="s">
        <v>124</v>
      </c>
      <c r="H102" s="189">
        <v>4</v>
      </c>
      <c r="I102" s="190"/>
      <c r="J102" s="191">
        <f>ROUND(I102*H102,2)</f>
        <v>0</v>
      </c>
      <c r="K102" s="187" t="s">
        <v>125</v>
      </c>
      <c r="L102" s="192"/>
      <c r="M102" s="193" t="s">
        <v>39</v>
      </c>
      <c r="N102" s="194" t="s">
        <v>50</v>
      </c>
      <c r="O102" s="76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AR102" s="13" t="s">
        <v>140</v>
      </c>
      <c r="AT102" s="13" t="s">
        <v>121</v>
      </c>
      <c r="AU102" s="13" t="s">
        <v>79</v>
      </c>
      <c r="AY102" s="13" t="s">
        <v>127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3" t="s">
        <v>87</v>
      </c>
      <c r="BK102" s="197">
        <f>ROUND(I102*H102,2)</f>
        <v>0</v>
      </c>
      <c r="BL102" s="13" t="s">
        <v>140</v>
      </c>
      <c r="BM102" s="13" t="s">
        <v>200</v>
      </c>
    </row>
    <row r="103" s="1" customFormat="1" ht="16.5" customHeight="1">
      <c r="B103" s="35"/>
      <c r="C103" s="185" t="s">
        <v>201</v>
      </c>
      <c r="D103" s="185" t="s">
        <v>121</v>
      </c>
      <c r="E103" s="186" t="s">
        <v>202</v>
      </c>
      <c r="F103" s="187" t="s">
        <v>203</v>
      </c>
      <c r="G103" s="188" t="s">
        <v>124</v>
      </c>
      <c r="H103" s="189">
        <v>16</v>
      </c>
      <c r="I103" s="190"/>
      <c r="J103" s="191">
        <f>ROUND(I103*H103,2)</f>
        <v>0</v>
      </c>
      <c r="K103" s="187" t="s">
        <v>125</v>
      </c>
      <c r="L103" s="192"/>
      <c r="M103" s="193" t="s">
        <v>39</v>
      </c>
      <c r="N103" s="194" t="s">
        <v>50</v>
      </c>
      <c r="O103" s="76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AR103" s="13" t="s">
        <v>126</v>
      </c>
      <c r="AT103" s="13" t="s">
        <v>121</v>
      </c>
      <c r="AU103" s="13" t="s">
        <v>79</v>
      </c>
      <c r="AY103" s="13" t="s">
        <v>127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3" t="s">
        <v>87</v>
      </c>
      <c r="BK103" s="197">
        <f>ROUND(I103*H103,2)</f>
        <v>0</v>
      </c>
      <c r="BL103" s="13" t="s">
        <v>128</v>
      </c>
      <c r="BM103" s="13" t="s">
        <v>204</v>
      </c>
    </row>
    <row r="104" s="1" customFormat="1" ht="16.5" customHeight="1">
      <c r="B104" s="35"/>
      <c r="C104" s="185" t="s">
        <v>7</v>
      </c>
      <c r="D104" s="185" t="s">
        <v>121</v>
      </c>
      <c r="E104" s="186" t="s">
        <v>205</v>
      </c>
      <c r="F104" s="187" t="s">
        <v>206</v>
      </c>
      <c r="G104" s="188" t="s">
        <v>124</v>
      </c>
      <c r="H104" s="189">
        <v>1</v>
      </c>
      <c r="I104" s="190"/>
      <c r="J104" s="191">
        <f>ROUND(I104*H104,2)</f>
        <v>0</v>
      </c>
      <c r="K104" s="187" t="s">
        <v>125</v>
      </c>
      <c r="L104" s="192"/>
      <c r="M104" s="193" t="s">
        <v>39</v>
      </c>
      <c r="N104" s="194" t="s">
        <v>50</v>
      </c>
      <c r="O104" s="76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13" t="s">
        <v>126</v>
      </c>
      <c r="AT104" s="13" t="s">
        <v>121</v>
      </c>
      <c r="AU104" s="13" t="s">
        <v>79</v>
      </c>
      <c r="AY104" s="13" t="s">
        <v>127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3" t="s">
        <v>87</v>
      </c>
      <c r="BK104" s="197">
        <f>ROUND(I104*H104,2)</f>
        <v>0</v>
      </c>
      <c r="BL104" s="13" t="s">
        <v>128</v>
      </c>
      <c r="BM104" s="13" t="s">
        <v>207</v>
      </c>
    </row>
    <row r="105" s="1" customFormat="1" ht="16.5" customHeight="1">
      <c r="B105" s="35"/>
      <c r="C105" s="185" t="s">
        <v>208</v>
      </c>
      <c r="D105" s="185" t="s">
        <v>121</v>
      </c>
      <c r="E105" s="186" t="s">
        <v>209</v>
      </c>
      <c r="F105" s="187" t="s">
        <v>210</v>
      </c>
      <c r="G105" s="188" t="s">
        <v>124</v>
      </c>
      <c r="H105" s="189">
        <v>1</v>
      </c>
      <c r="I105" s="190"/>
      <c r="J105" s="191">
        <f>ROUND(I105*H105,2)</f>
        <v>0</v>
      </c>
      <c r="K105" s="187" t="s">
        <v>125</v>
      </c>
      <c r="L105" s="192"/>
      <c r="M105" s="193" t="s">
        <v>39</v>
      </c>
      <c r="N105" s="194" t="s">
        <v>50</v>
      </c>
      <c r="O105" s="76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AR105" s="13" t="s">
        <v>126</v>
      </c>
      <c r="AT105" s="13" t="s">
        <v>121</v>
      </c>
      <c r="AU105" s="13" t="s">
        <v>79</v>
      </c>
      <c r="AY105" s="13" t="s">
        <v>127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3" t="s">
        <v>87</v>
      </c>
      <c r="BK105" s="197">
        <f>ROUND(I105*H105,2)</f>
        <v>0</v>
      </c>
      <c r="BL105" s="13" t="s">
        <v>128</v>
      </c>
      <c r="BM105" s="13" t="s">
        <v>211</v>
      </c>
    </row>
    <row r="106" s="1" customFormat="1" ht="16.5" customHeight="1">
      <c r="B106" s="35"/>
      <c r="C106" s="185" t="s">
        <v>212</v>
      </c>
      <c r="D106" s="185" t="s">
        <v>121</v>
      </c>
      <c r="E106" s="186" t="s">
        <v>213</v>
      </c>
      <c r="F106" s="187" t="s">
        <v>214</v>
      </c>
      <c r="G106" s="188" t="s">
        <v>124</v>
      </c>
      <c r="H106" s="189">
        <v>5</v>
      </c>
      <c r="I106" s="190"/>
      <c r="J106" s="191">
        <f>ROUND(I106*H106,2)</f>
        <v>0</v>
      </c>
      <c r="K106" s="187" t="s">
        <v>125</v>
      </c>
      <c r="L106" s="192"/>
      <c r="M106" s="193" t="s">
        <v>39</v>
      </c>
      <c r="N106" s="194" t="s">
        <v>50</v>
      </c>
      <c r="O106" s="76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AR106" s="13" t="s">
        <v>126</v>
      </c>
      <c r="AT106" s="13" t="s">
        <v>121</v>
      </c>
      <c r="AU106" s="13" t="s">
        <v>79</v>
      </c>
      <c r="AY106" s="13" t="s">
        <v>127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3" t="s">
        <v>87</v>
      </c>
      <c r="BK106" s="197">
        <f>ROUND(I106*H106,2)</f>
        <v>0</v>
      </c>
      <c r="BL106" s="13" t="s">
        <v>128</v>
      </c>
      <c r="BM106" s="13" t="s">
        <v>215</v>
      </c>
    </row>
    <row r="107" s="1" customFormat="1" ht="16.5" customHeight="1">
      <c r="B107" s="35"/>
      <c r="C107" s="185" t="s">
        <v>216</v>
      </c>
      <c r="D107" s="185" t="s">
        <v>121</v>
      </c>
      <c r="E107" s="186" t="s">
        <v>217</v>
      </c>
      <c r="F107" s="187" t="s">
        <v>218</v>
      </c>
      <c r="G107" s="188" t="s">
        <v>124</v>
      </c>
      <c r="H107" s="189">
        <v>16</v>
      </c>
      <c r="I107" s="190"/>
      <c r="J107" s="191">
        <f>ROUND(I107*H107,2)</f>
        <v>0</v>
      </c>
      <c r="K107" s="187" t="s">
        <v>125</v>
      </c>
      <c r="L107" s="192"/>
      <c r="M107" s="193" t="s">
        <v>39</v>
      </c>
      <c r="N107" s="194" t="s">
        <v>50</v>
      </c>
      <c r="O107" s="76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AR107" s="13" t="s">
        <v>140</v>
      </c>
      <c r="AT107" s="13" t="s">
        <v>121</v>
      </c>
      <c r="AU107" s="13" t="s">
        <v>79</v>
      </c>
      <c r="AY107" s="13" t="s">
        <v>127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3" t="s">
        <v>87</v>
      </c>
      <c r="BK107" s="197">
        <f>ROUND(I107*H107,2)</f>
        <v>0</v>
      </c>
      <c r="BL107" s="13" t="s">
        <v>140</v>
      </c>
      <c r="BM107" s="13" t="s">
        <v>219</v>
      </c>
    </row>
    <row r="108" s="1" customFormat="1" ht="16.5" customHeight="1">
      <c r="B108" s="35"/>
      <c r="C108" s="185" t="s">
        <v>220</v>
      </c>
      <c r="D108" s="185" t="s">
        <v>121</v>
      </c>
      <c r="E108" s="186" t="s">
        <v>221</v>
      </c>
      <c r="F108" s="187" t="s">
        <v>222</v>
      </c>
      <c r="G108" s="188" t="s">
        <v>124</v>
      </c>
      <c r="H108" s="189">
        <v>16</v>
      </c>
      <c r="I108" s="190"/>
      <c r="J108" s="191">
        <f>ROUND(I108*H108,2)</f>
        <v>0</v>
      </c>
      <c r="K108" s="187" t="s">
        <v>39</v>
      </c>
      <c r="L108" s="192"/>
      <c r="M108" s="193" t="s">
        <v>39</v>
      </c>
      <c r="N108" s="194" t="s">
        <v>50</v>
      </c>
      <c r="O108" s="76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AR108" s="13" t="s">
        <v>126</v>
      </c>
      <c r="AT108" s="13" t="s">
        <v>121</v>
      </c>
      <c r="AU108" s="13" t="s">
        <v>79</v>
      </c>
      <c r="AY108" s="13" t="s">
        <v>127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3" t="s">
        <v>87</v>
      </c>
      <c r="BK108" s="197">
        <f>ROUND(I108*H108,2)</f>
        <v>0</v>
      </c>
      <c r="BL108" s="13" t="s">
        <v>128</v>
      </c>
      <c r="BM108" s="13" t="s">
        <v>223</v>
      </c>
    </row>
    <row r="109" s="1" customFormat="1" ht="16.5" customHeight="1">
      <c r="B109" s="35"/>
      <c r="C109" s="185" t="s">
        <v>224</v>
      </c>
      <c r="D109" s="185" t="s">
        <v>121</v>
      </c>
      <c r="E109" s="186" t="s">
        <v>225</v>
      </c>
      <c r="F109" s="187" t="s">
        <v>226</v>
      </c>
      <c r="G109" s="188" t="s">
        <v>124</v>
      </c>
      <c r="H109" s="189">
        <v>0</v>
      </c>
      <c r="I109" s="190"/>
      <c r="J109" s="191">
        <f>ROUND(I109*H109,2)</f>
        <v>0</v>
      </c>
      <c r="K109" s="187" t="s">
        <v>39</v>
      </c>
      <c r="L109" s="192"/>
      <c r="M109" s="193" t="s">
        <v>39</v>
      </c>
      <c r="N109" s="194" t="s">
        <v>50</v>
      </c>
      <c r="O109" s="76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AR109" s="13" t="s">
        <v>140</v>
      </c>
      <c r="AT109" s="13" t="s">
        <v>121</v>
      </c>
      <c r="AU109" s="13" t="s">
        <v>79</v>
      </c>
      <c r="AY109" s="13" t="s">
        <v>127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3" t="s">
        <v>87</v>
      </c>
      <c r="BK109" s="197">
        <f>ROUND(I109*H109,2)</f>
        <v>0</v>
      </c>
      <c r="BL109" s="13" t="s">
        <v>140</v>
      </c>
      <c r="BM109" s="13" t="s">
        <v>227</v>
      </c>
    </row>
    <row r="110" s="1" customFormat="1" ht="16.5" customHeight="1">
      <c r="B110" s="35"/>
      <c r="C110" s="185" t="s">
        <v>228</v>
      </c>
      <c r="D110" s="185" t="s">
        <v>121</v>
      </c>
      <c r="E110" s="186" t="s">
        <v>229</v>
      </c>
      <c r="F110" s="187" t="s">
        <v>230</v>
      </c>
      <c r="G110" s="188" t="s">
        <v>124</v>
      </c>
      <c r="H110" s="189">
        <v>0</v>
      </c>
      <c r="I110" s="190"/>
      <c r="J110" s="191">
        <f>ROUND(I110*H110,2)</f>
        <v>0</v>
      </c>
      <c r="K110" s="187" t="s">
        <v>39</v>
      </c>
      <c r="L110" s="192"/>
      <c r="M110" s="193" t="s">
        <v>39</v>
      </c>
      <c r="N110" s="194" t="s">
        <v>50</v>
      </c>
      <c r="O110" s="76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AR110" s="13" t="s">
        <v>140</v>
      </c>
      <c r="AT110" s="13" t="s">
        <v>121</v>
      </c>
      <c r="AU110" s="13" t="s">
        <v>79</v>
      </c>
      <c r="AY110" s="13" t="s">
        <v>127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3" t="s">
        <v>87</v>
      </c>
      <c r="BK110" s="197">
        <f>ROUND(I110*H110,2)</f>
        <v>0</v>
      </c>
      <c r="BL110" s="13" t="s">
        <v>140</v>
      </c>
      <c r="BM110" s="13" t="s">
        <v>231</v>
      </c>
    </row>
    <row r="111" s="1" customFormat="1" ht="16.5" customHeight="1">
      <c r="B111" s="35"/>
      <c r="C111" s="185" t="s">
        <v>232</v>
      </c>
      <c r="D111" s="185" t="s">
        <v>121</v>
      </c>
      <c r="E111" s="186" t="s">
        <v>233</v>
      </c>
      <c r="F111" s="187" t="s">
        <v>234</v>
      </c>
      <c r="G111" s="188" t="s">
        <v>124</v>
      </c>
      <c r="H111" s="189">
        <v>4</v>
      </c>
      <c r="I111" s="190"/>
      <c r="J111" s="191">
        <f>ROUND(I111*H111,2)</f>
        <v>0</v>
      </c>
      <c r="K111" s="187" t="s">
        <v>39</v>
      </c>
      <c r="L111" s="192"/>
      <c r="M111" s="193" t="s">
        <v>39</v>
      </c>
      <c r="N111" s="194" t="s">
        <v>50</v>
      </c>
      <c r="O111" s="76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AR111" s="13" t="s">
        <v>126</v>
      </c>
      <c r="AT111" s="13" t="s">
        <v>121</v>
      </c>
      <c r="AU111" s="13" t="s">
        <v>79</v>
      </c>
      <c r="AY111" s="13" t="s">
        <v>127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3" t="s">
        <v>87</v>
      </c>
      <c r="BK111" s="197">
        <f>ROUND(I111*H111,2)</f>
        <v>0</v>
      </c>
      <c r="BL111" s="13" t="s">
        <v>128</v>
      </c>
      <c r="BM111" s="13" t="s">
        <v>235</v>
      </c>
    </row>
    <row r="112" s="1" customFormat="1" ht="16.5" customHeight="1">
      <c r="B112" s="35"/>
      <c r="C112" s="185" t="s">
        <v>236</v>
      </c>
      <c r="D112" s="185" t="s">
        <v>121</v>
      </c>
      <c r="E112" s="186" t="s">
        <v>237</v>
      </c>
      <c r="F112" s="187" t="s">
        <v>238</v>
      </c>
      <c r="G112" s="188" t="s">
        <v>124</v>
      </c>
      <c r="H112" s="189">
        <v>0</v>
      </c>
      <c r="I112" s="190"/>
      <c r="J112" s="191">
        <f>ROUND(I112*H112,2)</f>
        <v>0</v>
      </c>
      <c r="K112" s="187" t="s">
        <v>39</v>
      </c>
      <c r="L112" s="192"/>
      <c r="M112" s="193" t="s">
        <v>39</v>
      </c>
      <c r="N112" s="194" t="s">
        <v>50</v>
      </c>
      <c r="O112" s="76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AR112" s="13" t="s">
        <v>126</v>
      </c>
      <c r="AT112" s="13" t="s">
        <v>121</v>
      </c>
      <c r="AU112" s="13" t="s">
        <v>79</v>
      </c>
      <c r="AY112" s="13" t="s">
        <v>127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3" t="s">
        <v>87</v>
      </c>
      <c r="BK112" s="197">
        <f>ROUND(I112*H112,2)</f>
        <v>0</v>
      </c>
      <c r="BL112" s="13" t="s">
        <v>128</v>
      </c>
      <c r="BM112" s="13" t="s">
        <v>239</v>
      </c>
    </row>
    <row r="113" s="1" customFormat="1" ht="16.5" customHeight="1">
      <c r="B113" s="35"/>
      <c r="C113" s="185" t="s">
        <v>240</v>
      </c>
      <c r="D113" s="185" t="s">
        <v>121</v>
      </c>
      <c r="E113" s="186" t="s">
        <v>241</v>
      </c>
      <c r="F113" s="187" t="s">
        <v>242</v>
      </c>
      <c r="G113" s="188" t="s">
        <v>124</v>
      </c>
      <c r="H113" s="189">
        <v>0</v>
      </c>
      <c r="I113" s="190"/>
      <c r="J113" s="191">
        <f>ROUND(I113*H113,2)</f>
        <v>0</v>
      </c>
      <c r="K113" s="187" t="s">
        <v>39</v>
      </c>
      <c r="L113" s="192"/>
      <c r="M113" s="193" t="s">
        <v>39</v>
      </c>
      <c r="N113" s="194" t="s">
        <v>50</v>
      </c>
      <c r="O113" s="76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AR113" s="13" t="s">
        <v>126</v>
      </c>
      <c r="AT113" s="13" t="s">
        <v>121</v>
      </c>
      <c r="AU113" s="13" t="s">
        <v>79</v>
      </c>
      <c r="AY113" s="13" t="s">
        <v>127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3" t="s">
        <v>87</v>
      </c>
      <c r="BK113" s="197">
        <f>ROUND(I113*H113,2)</f>
        <v>0</v>
      </c>
      <c r="BL113" s="13" t="s">
        <v>128</v>
      </c>
      <c r="BM113" s="13" t="s">
        <v>243</v>
      </c>
    </row>
    <row r="114" s="1" customFormat="1" ht="16.5" customHeight="1">
      <c r="B114" s="35"/>
      <c r="C114" s="185" t="s">
        <v>244</v>
      </c>
      <c r="D114" s="185" t="s">
        <v>121</v>
      </c>
      <c r="E114" s="186" t="s">
        <v>245</v>
      </c>
      <c r="F114" s="187" t="s">
        <v>246</v>
      </c>
      <c r="G114" s="188" t="s">
        <v>124</v>
      </c>
      <c r="H114" s="189">
        <v>1</v>
      </c>
      <c r="I114" s="190"/>
      <c r="J114" s="191">
        <f>ROUND(I114*H114,2)</f>
        <v>0</v>
      </c>
      <c r="K114" s="187" t="s">
        <v>39</v>
      </c>
      <c r="L114" s="192"/>
      <c r="M114" s="193" t="s">
        <v>39</v>
      </c>
      <c r="N114" s="194" t="s">
        <v>50</v>
      </c>
      <c r="O114" s="76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AR114" s="13" t="s">
        <v>126</v>
      </c>
      <c r="AT114" s="13" t="s">
        <v>121</v>
      </c>
      <c r="AU114" s="13" t="s">
        <v>79</v>
      </c>
      <c r="AY114" s="13" t="s">
        <v>127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3" t="s">
        <v>87</v>
      </c>
      <c r="BK114" s="197">
        <f>ROUND(I114*H114,2)</f>
        <v>0</v>
      </c>
      <c r="BL114" s="13" t="s">
        <v>128</v>
      </c>
      <c r="BM114" s="13" t="s">
        <v>247</v>
      </c>
    </row>
    <row r="115" s="1" customFormat="1" ht="16.5" customHeight="1">
      <c r="B115" s="35"/>
      <c r="C115" s="185" t="s">
        <v>248</v>
      </c>
      <c r="D115" s="185" t="s">
        <v>121</v>
      </c>
      <c r="E115" s="186" t="s">
        <v>249</v>
      </c>
      <c r="F115" s="187" t="s">
        <v>250</v>
      </c>
      <c r="G115" s="188" t="s">
        <v>124</v>
      </c>
      <c r="H115" s="189">
        <v>1</v>
      </c>
      <c r="I115" s="190"/>
      <c r="J115" s="191">
        <f>ROUND(I115*H115,2)</f>
        <v>0</v>
      </c>
      <c r="K115" s="187" t="s">
        <v>39</v>
      </c>
      <c r="L115" s="192"/>
      <c r="M115" s="193" t="s">
        <v>39</v>
      </c>
      <c r="N115" s="194" t="s">
        <v>50</v>
      </c>
      <c r="O115" s="76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AR115" s="13" t="s">
        <v>126</v>
      </c>
      <c r="AT115" s="13" t="s">
        <v>121</v>
      </c>
      <c r="AU115" s="13" t="s">
        <v>79</v>
      </c>
      <c r="AY115" s="13" t="s">
        <v>127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3" t="s">
        <v>87</v>
      </c>
      <c r="BK115" s="197">
        <f>ROUND(I115*H115,2)</f>
        <v>0</v>
      </c>
      <c r="BL115" s="13" t="s">
        <v>128</v>
      </c>
      <c r="BM115" s="13" t="s">
        <v>251</v>
      </c>
    </row>
    <row r="116" s="1" customFormat="1" ht="16.5" customHeight="1">
      <c r="B116" s="35"/>
      <c r="C116" s="185" t="s">
        <v>252</v>
      </c>
      <c r="D116" s="185" t="s">
        <v>121</v>
      </c>
      <c r="E116" s="186" t="s">
        <v>253</v>
      </c>
      <c r="F116" s="187" t="s">
        <v>254</v>
      </c>
      <c r="G116" s="188" t="s">
        <v>255</v>
      </c>
      <c r="H116" s="189">
        <v>1</v>
      </c>
      <c r="I116" s="190"/>
      <c r="J116" s="191">
        <f>ROUND(I116*H116,2)</f>
        <v>0</v>
      </c>
      <c r="K116" s="187" t="s">
        <v>125</v>
      </c>
      <c r="L116" s="192"/>
      <c r="M116" s="193" t="s">
        <v>39</v>
      </c>
      <c r="N116" s="194" t="s">
        <v>50</v>
      </c>
      <c r="O116" s="76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AR116" s="13" t="s">
        <v>126</v>
      </c>
      <c r="AT116" s="13" t="s">
        <v>121</v>
      </c>
      <c r="AU116" s="13" t="s">
        <v>79</v>
      </c>
      <c r="AY116" s="13" t="s">
        <v>127</v>
      </c>
      <c r="BE116" s="197">
        <f>IF(N116="základní",J116,0)</f>
        <v>0</v>
      </c>
      <c r="BF116" s="197">
        <f>IF(N116="snížená",J116,0)</f>
        <v>0</v>
      </c>
      <c r="BG116" s="197">
        <f>IF(N116="zákl. přenesená",J116,0)</f>
        <v>0</v>
      </c>
      <c r="BH116" s="197">
        <f>IF(N116="sníž. přenesená",J116,0)</f>
        <v>0</v>
      </c>
      <c r="BI116" s="197">
        <f>IF(N116="nulová",J116,0)</f>
        <v>0</v>
      </c>
      <c r="BJ116" s="13" t="s">
        <v>87</v>
      </c>
      <c r="BK116" s="197">
        <f>ROUND(I116*H116,2)</f>
        <v>0</v>
      </c>
      <c r="BL116" s="13" t="s">
        <v>128</v>
      </c>
      <c r="BM116" s="13" t="s">
        <v>256</v>
      </c>
    </row>
    <row r="117" s="1" customFormat="1" ht="16.5" customHeight="1">
      <c r="B117" s="35"/>
      <c r="C117" s="185" t="s">
        <v>257</v>
      </c>
      <c r="D117" s="185" t="s">
        <v>121</v>
      </c>
      <c r="E117" s="186" t="s">
        <v>258</v>
      </c>
      <c r="F117" s="187" t="s">
        <v>259</v>
      </c>
      <c r="G117" s="188" t="s">
        <v>124</v>
      </c>
      <c r="H117" s="189">
        <v>1</v>
      </c>
      <c r="I117" s="190"/>
      <c r="J117" s="191">
        <f>ROUND(I117*H117,2)</f>
        <v>0</v>
      </c>
      <c r="K117" s="187" t="s">
        <v>125</v>
      </c>
      <c r="L117" s="192"/>
      <c r="M117" s="193" t="s">
        <v>39</v>
      </c>
      <c r="N117" s="194" t="s">
        <v>50</v>
      </c>
      <c r="O117" s="76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AR117" s="13" t="s">
        <v>140</v>
      </c>
      <c r="AT117" s="13" t="s">
        <v>121</v>
      </c>
      <c r="AU117" s="13" t="s">
        <v>79</v>
      </c>
      <c r="AY117" s="13" t="s">
        <v>127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3" t="s">
        <v>87</v>
      </c>
      <c r="BK117" s="197">
        <f>ROUND(I117*H117,2)</f>
        <v>0</v>
      </c>
      <c r="BL117" s="13" t="s">
        <v>140</v>
      </c>
      <c r="BM117" s="13" t="s">
        <v>260</v>
      </c>
    </row>
    <row r="118" s="1" customFormat="1" ht="16.5" customHeight="1">
      <c r="B118" s="35"/>
      <c r="C118" s="185" t="s">
        <v>261</v>
      </c>
      <c r="D118" s="185" t="s">
        <v>121</v>
      </c>
      <c r="E118" s="186" t="s">
        <v>262</v>
      </c>
      <c r="F118" s="187" t="s">
        <v>263</v>
      </c>
      <c r="G118" s="188" t="s">
        <v>124</v>
      </c>
      <c r="H118" s="189">
        <v>2</v>
      </c>
      <c r="I118" s="190"/>
      <c r="J118" s="191">
        <f>ROUND(I118*H118,2)</f>
        <v>0</v>
      </c>
      <c r="K118" s="187" t="s">
        <v>125</v>
      </c>
      <c r="L118" s="192"/>
      <c r="M118" s="193" t="s">
        <v>39</v>
      </c>
      <c r="N118" s="194" t="s">
        <v>50</v>
      </c>
      <c r="O118" s="76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AR118" s="13" t="s">
        <v>126</v>
      </c>
      <c r="AT118" s="13" t="s">
        <v>121</v>
      </c>
      <c r="AU118" s="13" t="s">
        <v>79</v>
      </c>
      <c r="AY118" s="13" t="s">
        <v>127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3" t="s">
        <v>87</v>
      </c>
      <c r="BK118" s="197">
        <f>ROUND(I118*H118,2)</f>
        <v>0</v>
      </c>
      <c r="BL118" s="13" t="s">
        <v>128</v>
      </c>
      <c r="BM118" s="13" t="s">
        <v>264</v>
      </c>
    </row>
    <row r="119" s="1" customFormat="1" ht="22.5" customHeight="1">
      <c r="B119" s="35"/>
      <c r="C119" s="185" t="s">
        <v>265</v>
      </c>
      <c r="D119" s="185" t="s">
        <v>121</v>
      </c>
      <c r="E119" s="186" t="s">
        <v>266</v>
      </c>
      <c r="F119" s="187" t="s">
        <v>267</v>
      </c>
      <c r="G119" s="188" t="s">
        <v>124</v>
      </c>
      <c r="H119" s="189">
        <v>1</v>
      </c>
      <c r="I119" s="190"/>
      <c r="J119" s="191">
        <f>ROUND(I119*H119,2)</f>
        <v>0</v>
      </c>
      <c r="K119" s="187" t="s">
        <v>39</v>
      </c>
      <c r="L119" s="192"/>
      <c r="M119" s="193" t="s">
        <v>39</v>
      </c>
      <c r="N119" s="194" t="s">
        <v>50</v>
      </c>
      <c r="O119" s="76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AR119" s="13" t="s">
        <v>140</v>
      </c>
      <c r="AT119" s="13" t="s">
        <v>121</v>
      </c>
      <c r="AU119" s="13" t="s">
        <v>79</v>
      </c>
      <c r="AY119" s="13" t="s">
        <v>127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3" t="s">
        <v>87</v>
      </c>
      <c r="BK119" s="197">
        <f>ROUND(I119*H119,2)</f>
        <v>0</v>
      </c>
      <c r="BL119" s="13" t="s">
        <v>140</v>
      </c>
      <c r="BM119" s="13" t="s">
        <v>268</v>
      </c>
    </row>
    <row r="120" s="10" customFormat="1" ht="25.92" customHeight="1">
      <c r="B120" s="198"/>
      <c r="C120" s="199"/>
      <c r="D120" s="200" t="s">
        <v>78</v>
      </c>
      <c r="E120" s="201" t="s">
        <v>269</v>
      </c>
      <c r="F120" s="201" t="s">
        <v>270</v>
      </c>
      <c r="G120" s="199"/>
      <c r="H120" s="199"/>
      <c r="I120" s="202"/>
      <c r="J120" s="203">
        <f>BK120</f>
        <v>0</v>
      </c>
      <c r="K120" s="199"/>
      <c r="L120" s="204"/>
      <c r="M120" s="205"/>
      <c r="N120" s="206"/>
      <c r="O120" s="206"/>
      <c r="P120" s="207">
        <f>P121</f>
        <v>0</v>
      </c>
      <c r="Q120" s="206"/>
      <c r="R120" s="207">
        <f>R121</f>
        <v>3</v>
      </c>
      <c r="S120" s="206"/>
      <c r="T120" s="208">
        <f>T121</f>
        <v>0</v>
      </c>
      <c r="AR120" s="209" t="s">
        <v>87</v>
      </c>
      <c r="AT120" s="210" t="s">
        <v>78</v>
      </c>
      <c r="AU120" s="210" t="s">
        <v>79</v>
      </c>
      <c r="AY120" s="209" t="s">
        <v>127</v>
      </c>
      <c r="BK120" s="211">
        <f>BK121</f>
        <v>0</v>
      </c>
    </row>
    <row r="121" s="10" customFormat="1" ht="22.8" customHeight="1">
      <c r="B121" s="198"/>
      <c r="C121" s="199"/>
      <c r="D121" s="200" t="s">
        <v>78</v>
      </c>
      <c r="E121" s="212" t="s">
        <v>142</v>
      </c>
      <c r="F121" s="212" t="s">
        <v>271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SUM(P122:P126)</f>
        <v>0</v>
      </c>
      <c r="Q121" s="206"/>
      <c r="R121" s="207">
        <f>SUM(R122:R126)</f>
        <v>3</v>
      </c>
      <c r="S121" s="206"/>
      <c r="T121" s="208">
        <f>SUM(T122:T126)</f>
        <v>0</v>
      </c>
      <c r="AR121" s="209" t="s">
        <v>87</v>
      </c>
      <c r="AT121" s="210" t="s">
        <v>78</v>
      </c>
      <c r="AU121" s="210" t="s">
        <v>87</v>
      </c>
      <c r="AY121" s="209" t="s">
        <v>127</v>
      </c>
      <c r="BK121" s="211">
        <f>SUM(BK122:BK126)</f>
        <v>0</v>
      </c>
    </row>
    <row r="122" s="1" customFormat="1" ht="33.75" customHeight="1">
      <c r="B122" s="35"/>
      <c r="C122" s="214" t="s">
        <v>272</v>
      </c>
      <c r="D122" s="214" t="s">
        <v>273</v>
      </c>
      <c r="E122" s="215" t="s">
        <v>274</v>
      </c>
      <c r="F122" s="216" t="s">
        <v>275</v>
      </c>
      <c r="G122" s="217" t="s">
        <v>276</v>
      </c>
      <c r="H122" s="218">
        <v>32</v>
      </c>
      <c r="I122" s="219"/>
      <c r="J122" s="220">
        <f>ROUND(I122*H122,2)</f>
        <v>0</v>
      </c>
      <c r="K122" s="216" t="s">
        <v>125</v>
      </c>
      <c r="L122" s="40"/>
      <c r="M122" s="221" t="s">
        <v>39</v>
      </c>
      <c r="N122" s="222" t="s">
        <v>50</v>
      </c>
      <c r="O122" s="76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AR122" s="13" t="s">
        <v>137</v>
      </c>
      <c r="AT122" s="13" t="s">
        <v>273</v>
      </c>
      <c r="AU122" s="13" t="s">
        <v>89</v>
      </c>
      <c r="AY122" s="13" t="s">
        <v>127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3" t="s">
        <v>87</v>
      </c>
      <c r="BK122" s="197">
        <f>ROUND(I122*H122,2)</f>
        <v>0</v>
      </c>
      <c r="BL122" s="13" t="s">
        <v>137</v>
      </c>
      <c r="BM122" s="13" t="s">
        <v>277</v>
      </c>
    </row>
    <row r="123" s="1" customFormat="1">
      <c r="B123" s="35"/>
      <c r="C123" s="36"/>
      <c r="D123" s="223" t="s">
        <v>278</v>
      </c>
      <c r="E123" s="36"/>
      <c r="F123" s="224" t="s">
        <v>279</v>
      </c>
      <c r="G123" s="36"/>
      <c r="H123" s="36"/>
      <c r="I123" s="127"/>
      <c r="J123" s="36"/>
      <c r="K123" s="36"/>
      <c r="L123" s="40"/>
      <c r="M123" s="225"/>
      <c r="N123" s="76"/>
      <c r="O123" s="76"/>
      <c r="P123" s="76"/>
      <c r="Q123" s="76"/>
      <c r="R123" s="76"/>
      <c r="S123" s="76"/>
      <c r="T123" s="77"/>
      <c r="AT123" s="13" t="s">
        <v>278</v>
      </c>
      <c r="AU123" s="13" t="s">
        <v>89</v>
      </c>
    </row>
    <row r="124" s="1" customFormat="1" ht="22.5" customHeight="1">
      <c r="B124" s="35"/>
      <c r="C124" s="185" t="s">
        <v>280</v>
      </c>
      <c r="D124" s="185" t="s">
        <v>121</v>
      </c>
      <c r="E124" s="186" t="s">
        <v>281</v>
      </c>
      <c r="F124" s="187" t="s">
        <v>282</v>
      </c>
      <c r="G124" s="188" t="s">
        <v>283</v>
      </c>
      <c r="H124" s="189">
        <v>3</v>
      </c>
      <c r="I124" s="190"/>
      <c r="J124" s="191">
        <f>ROUND(I124*H124,2)</f>
        <v>0</v>
      </c>
      <c r="K124" s="187" t="s">
        <v>284</v>
      </c>
      <c r="L124" s="192"/>
      <c r="M124" s="193" t="s">
        <v>39</v>
      </c>
      <c r="N124" s="194" t="s">
        <v>50</v>
      </c>
      <c r="O124" s="76"/>
      <c r="P124" s="195">
        <f>O124*H124</f>
        <v>0</v>
      </c>
      <c r="Q124" s="195">
        <v>1</v>
      </c>
      <c r="R124" s="195">
        <f>Q124*H124</f>
        <v>3</v>
      </c>
      <c r="S124" s="195">
        <v>0</v>
      </c>
      <c r="T124" s="196">
        <f>S124*H124</f>
        <v>0</v>
      </c>
      <c r="AR124" s="13" t="s">
        <v>126</v>
      </c>
      <c r="AT124" s="13" t="s">
        <v>121</v>
      </c>
      <c r="AU124" s="13" t="s">
        <v>89</v>
      </c>
      <c r="AY124" s="13" t="s">
        <v>127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3" t="s">
        <v>87</v>
      </c>
      <c r="BK124" s="197">
        <f>ROUND(I124*H124,2)</f>
        <v>0</v>
      </c>
      <c r="BL124" s="13" t="s">
        <v>128</v>
      </c>
      <c r="BM124" s="13" t="s">
        <v>285</v>
      </c>
    </row>
    <row r="125" s="1" customFormat="1" ht="22.5" customHeight="1">
      <c r="B125" s="35"/>
      <c r="C125" s="214" t="s">
        <v>286</v>
      </c>
      <c r="D125" s="214" t="s">
        <v>273</v>
      </c>
      <c r="E125" s="215" t="s">
        <v>287</v>
      </c>
      <c r="F125" s="216" t="s">
        <v>288</v>
      </c>
      <c r="G125" s="217" t="s">
        <v>289</v>
      </c>
      <c r="H125" s="218">
        <v>4</v>
      </c>
      <c r="I125" s="219"/>
      <c r="J125" s="220">
        <f>ROUND(I125*H125,2)</f>
        <v>0</v>
      </c>
      <c r="K125" s="216" t="s">
        <v>125</v>
      </c>
      <c r="L125" s="40"/>
      <c r="M125" s="221" t="s">
        <v>39</v>
      </c>
      <c r="N125" s="222" t="s">
        <v>50</v>
      </c>
      <c r="O125" s="76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AR125" s="13" t="s">
        <v>137</v>
      </c>
      <c r="AT125" s="13" t="s">
        <v>273</v>
      </c>
      <c r="AU125" s="13" t="s">
        <v>89</v>
      </c>
      <c r="AY125" s="13" t="s">
        <v>127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3" t="s">
        <v>87</v>
      </c>
      <c r="BK125" s="197">
        <f>ROUND(I125*H125,2)</f>
        <v>0</v>
      </c>
      <c r="BL125" s="13" t="s">
        <v>137</v>
      </c>
      <c r="BM125" s="13" t="s">
        <v>290</v>
      </c>
    </row>
    <row r="126" s="1" customFormat="1">
      <c r="B126" s="35"/>
      <c r="C126" s="36"/>
      <c r="D126" s="223" t="s">
        <v>278</v>
      </c>
      <c r="E126" s="36"/>
      <c r="F126" s="224" t="s">
        <v>291</v>
      </c>
      <c r="G126" s="36"/>
      <c r="H126" s="36"/>
      <c r="I126" s="127"/>
      <c r="J126" s="36"/>
      <c r="K126" s="36"/>
      <c r="L126" s="40"/>
      <c r="M126" s="225"/>
      <c r="N126" s="76"/>
      <c r="O126" s="76"/>
      <c r="P126" s="76"/>
      <c r="Q126" s="76"/>
      <c r="R126" s="76"/>
      <c r="S126" s="76"/>
      <c r="T126" s="77"/>
      <c r="AT126" s="13" t="s">
        <v>278</v>
      </c>
      <c r="AU126" s="13" t="s">
        <v>89</v>
      </c>
    </row>
    <row r="127" s="10" customFormat="1" ht="25.92" customHeight="1">
      <c r="B127" s="198"/>
      <c r="C127" s="199"/>
      <c r="D127" s="200" t="s">
        <v>78</v>
      </c>
      <c r="E127" s="201" t="s">
        <v>292</v>
      </c>
      <c r="F127" s="201" t="s">
        <v>293</v>
      </c>
      <c r="G127" s="199"/>
      <c r="H127" s="199"/>
      <c r="I127" s="202"/>
      <c r="J127" s="203">
        <f>BK127</f>
        <v>0</v>
      </c>
      <c r="K127" s="199"/>
      <c r="L127" s="204"/>
      <c r="M127" s="205"/>
      <c r="N127" s="206"/>
      <c r="O127" s="206"/>
      <c r="P127" s="207">
        <f>SUM(P128:P129)</f>
        <v>0</v>
      </c>
      <c r="Q127" s="206"/>
      <c r="R127" s="207">
        <f>SUM(R128:R129)</f>
        <v>0</v>
      </c>
      <c r="S127" s="206"/>
      <c r="T127" s="208">
        <f>SUM(T128:T129)</f>
        <v>0</v>
      </c>
      <c r="AR127" s="209" t="s">
        <v>137</v>
      </c>
      <c r="AT127" s="210" t="s">
        <v>78</v>
      </c>
      <c r="AU127" s="210" t="s">
        <v>79</v>
      </c>
      <c r="AY127" s="209" t="s">
        <v>127</v>
      </c>
      <c r="BK127" s="211">
        <f>SUM(BK128:BK129)</f>
        <v>0</v>
      </c>
    </row>
    <row r="128" s="1" customFormat="1" ht="16.5" customHeight="1">
      <c r="B128" s="35"/>
      <c r="C128" s="214" t="s">
        <v>294</v>
      </c>
      <c r="D128" s="214" t="s">
        <v>273</v>
      </c>
      <c r="E128" s="215" t="s">
        <v>295</v>
      </c>
      <c r="F128" s="216" t="s">
        <v>296</v>
      </c>
      <c r="G128" s="217" t="s">
        <v>297</v>
      </c>
      <c r="H128" s="218">
        <v>18</v>
      </c>
      <c r="I128" s="219"/>
      <c r="J128" s="220">
        <f>ROUND(I128*H128,2)</f>
        <v>0</v>
      </c>
      <c r="K128" s="216" t="s">
        <v>39</v>
      </c>
      <c r="L128" s="40"/>
      <c r="M128" s="221" t="s">
        <v>39</v>
      </c>
      <c r="N128" s="222" t="s">
        <v>50</v>
      </c>
      <c r="O128" s="76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AR128" s="13" t="s">
        <v>298</v>
      </c>
      <c r="AT128" s="13" t="s">
        <v>273</v>
      </c>
      <c r="AU128" s="13" t="s">
        <v>87</v>
      </c>
      <c r="AY128" s="13" t="s">
        <v>127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3" t="s">
        <v>87</v>
      </c>
      <c r="BK128" s="197">
        <f>ROUND(I128*H128,2)</f>
        <v>0</v>
      </c>
      <c r="BL128" s="13" t="s">
        <v>298</v>
      </c>
      <c r="BM128" s="13" t="s">
        <v>299</v>
      </c>
    </row>
    <row r="129" s="1" customFormat="1" ht="22.5" customHeight="1">
      <c r="B129" s="35"/>
      <c r="C129" s="214" t="s">
        <v>300</v>
      </c>
      <c r="D129" s="214" t="s">
        <v>273</v>
      </c>
      <c r="E129" s="215" t="s">
        <v>301</v>
      </c>
      <c r="F129" s="216" t="s">
        <v>302</v>
      </c>
      <c r="G129" s="217" t="s">
        <v>297</v>
      </c>
      <c r="H129" s="218">
        <v>60</v>
      </c>
      <c r="I129" s="219"/>
      <c r="J129" s="220">
        <f>ROUND(I129*H129,2)</f>
        <v>0</v>
      </c>
      <c r="K129" s="216" t="s">
        <v>39</v>
      </c>
      <c r="L129" s="40"/>
      <c r="M129" s="221" t="s">
        <v>39</v>
      </c>
      <c r="N129" s="222" t="s">
        <v>50</v>
      </c>
      <c r="O129" s="76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AR129" s="13" t="s">
        <v>298</v>
      </c>
      <c r="AT129" s="13" t="s">
        <v>273</v>
      </c>
      <c r="AU129" s="13" t="s">
        <v>87</v>
      </c>
      <c r="AY129" s="13" t="s">
        <v>127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3" t="s">
        <v>87</v>
      </c>
      <c r="BK129" s="197">
        <f>ROUND(I129*H129,2)</f>
        <v>0</v>
      </c>
      <c r="BL129" s="13" t="s">
        <v>298</v>
      </c>
      <c r="BM129" s="13" t="s">
        <v>303</v>
      </c>
    </row>
    <row r="130" s="10" customFormat="1" ht="25.92" customHeight="1">
      <c r="B130" s="198"/>
      <c r="C130" s="199"/>
      <c r="D130" s="200" t="s">
        <v>78</v>
      </c>
      <c r="E130" s="201" t="s">
        <v>304</v>
      </c>
      <c r="F130" s="201" t="s">
        <v>305</v>
      </c>
      <c r="G130" s="199"/>
      <c r="H130" s="199"/>
      <c r="I130" s="202"/>
      <c r="J130" s="203">
        <f>BK130</f>
        <v>0</v>
      </c>
      <c r="K130" s="199"/>
      <c r="L130" s="204"/>
      <c r="M130" s="205"/>
      <c r="N130" s="206"/>
      <c r="O130" s="206"/>
      <c r="P130" s="207">
        <f>SUM(P131:P175)</f>
        <v>0</v>
      </c>
      <c r="Q130" s="206"/>
      <c r="R130" s="207">
        <f>SUM(R131:R175)</f>
        <v>0</v>
      </c>
      <c r="S130" s="206"/>
      <c r="T130" s="208">
        <f>SUM(T131:T175)</f>
        <v>0</v>
      </c>
      <c r="AR130" s="209" t="s">
        <v>137</v>
      </c>
      <c r="AT130" s="210" t="s">
        <v>78</v>
      </c>
      <c r="AU130" s="210" t="s">
        <v>79</v>
      </c>
      <c r="AY130" s="209" t="s">
        <v>127</v>
      </c>
      <c r="BK130" s="211">
        <f>SUM(BK131:BK175)</f>
        <v>0</v>
      </c>
    </row>
    <row r="131" s="1" customFormat="1" ht="22.5" customHeight="1">
      <c r="B131" s="35"/>
      <c r="C131" s="214" t="s">
        <v>306</v>
      </c>
      <c r="D131" s="214" t="s">
        <v>273</v>
      </c>
      <c r="E131" s="215" t="s">
        <v>307</v>
      </c>
      <c r="F131" s="216" t="s">
        <v>308</v>
      </c>
      <c r="G131" s="217" t="s">
        <v>124</v>
      </c>
      <c r="H131" s="218">
        <v>1</v>
      </c>
      <c r="I131" s="219"/>
      <c r="J131" s="220">
        <f>ROUND(I131*H131,2)</f>
        <v>0</v>
      </c>
      <c r="K131" s="216" t="s">
        <v>125</v>
      </c>
      <c r="L131" s="40"/>
      <c r="M131" s="221" t="s">
        <v>39</v>
      </c>
      <c r="N131" s="222" t="s">
        <v>50</v>
      </c>
      <c r="O131" s="76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AR131" s="13" t="s">
        <v>298</v>
      </c>
      <c r="AT131" s="13" t="s">
        <v>273</v>
      </c>
      <c r="AU131" s="13" t="s">
        <v>87</v>
      </c>
      <c r="AY131" s="13" t="s">
        <v>127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3" t="s">
        <v>87</v>
      </c>
      <c r="BK131" s="197">
        <f>ROUND(I131*H131,2)</f>
        <v>0</v>
      </c>
      <c r="BL131" s="13" t="s">
        <v>298</v>
      </c>
      <c r="BM131" s="13" t="s">
        <v>309</v>
      </c>
    </row>
    <row r="132" s="1" customFormat="1" ht="16.5" customHeight="1">
      <c r="B132" s="35"/>
      <c r="C132" s="214" t="s">
        <v>310</v>
      </c>
      <c r="D132" s="214" t="s">
        <v>273</v>
      </c>
      <c r="E132" s="215" t="s">
        <v>311</v>
      </c>
      <c r="F132" s="216" t="s">
        <v>312</v>
      </c>
      <c r="G132" s="217" t="s">
        <v>124</v>
      </c>
      <c r="H132" s="218">
        <v>1</v>
      </c>
      <c r="I132" s="219"/>
      <c r="J132" s="220">
        <f>ROUND(I132*H132,2)</f>
        <v>0</v>
      </c>
      <c r="K132" s="216" t="s">
        <v>39</v>
      </c>
      <c r="L132" s="40"/>
      <c r="M132" s="221" t="s">
        <v>39</v>
      </c>
      <c r="N132" s="222" t="s">
        <v>50</v>
      </c>
      <c r="O132" s="76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AR132" s="13" t="s">
        <v>184</v>
      </c>
      <c r="AT132" s="13" t="s">
        <v>273</v>
      </c>
      <c r="AU132" s="13" t="s">
        <v>87</v>
      </c>
      <c r="AY132" s="13" t="s">
        <v>127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3" t="s">
        <v>87</v>
      </c>
      <c r="BK132" s="197">
        <f>ROUND(I132*H132,2)</f>
        <v>0</v>
      </c>
      <c r="BL132" s="13" t="s">
        <v>184</v>
      </c>
      <c r="BM132" s="13" t="s">
        <v>313</v>
      </c>
    </row>
    <row r="133" s="1" customFormat="1" ht="22.5" customHeight="1">
      <c r="B133" s="35"/>
      <c r="C133" s="214" t="s">
        <v>314</v>
      </c>
      <c r="D133" s="214" t="s">
        <v>273</v>
      </c>
      <c r="E133" s="215" t="s">
        <v>315</v>
      </c>
      <c r="F133" s="216" t="s">
        <v>316</v>
      </c>
      <c r="G133" s="217" t="s">
        <v>124</v>
      </c>
      <c r="H133" s="218">
        <v>4</v>
      </c>
      <c r="I133" s="219"/>
      <c r="J133" s="220">
        <f>ROUND(I133*H133,2)</f>
        <v>0</v>
      </c>
      <c r="K133" s="216" t="s">
        <v>125</v>
      </c>
      <c r="L133" s="40"/>
      <c r="M133" s="221" t="s">
        <v>39</v>
      </c>
      <c r="N133" s="222" t="s">
        <v>50</v>
      </c>
      <c r="O133" s="76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AR133" s="13" t="s">
        <v>184</v>
      </c>
      <c r="AT133" s="13" t="s">
        <v>273</v>
      </c>
      <c r="AU133" s="13" t="s">
        <v>87</v>
      </c>
      <c r="AY133" s="13" t="s">
        <v>127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3" t="s">
        <v>87</v>
      </c>
      <c r="BK133" s="197">
        <f>ROUND(I133*H133,2)</f>
        <v>0</v>
      </c>
      <c r="BL133" s="13" t="s">
        <v>184</v>
      </c>
      <c r="BM133" s="13" t="s">
        <v>317</v>
      </c>
    </row>
    <row r="134" s="1" customFormat="1" ht="16.5" customHeight="1">
      <c r="B134" s="35"/>
      <c r="C134" s="185" t="s">
        <v>318</v>
      </c>
      <c r="D134" s="185" t="s">
        <v>121</v>
      </c>
      <c r="E134" s="186" t="s">
        <v>319</v>
      </c>
      <c r="F134" s="187" t="s">
        <v>320</v>
      </c>
      <c r="G134" s="188" t="s">
        <v>191</v>
      </c>
      <c r="H134" s="189">
        <v>20</v>
      </c>
      <c r="I134" s="190"/>
      <c r="J134" s="191">
        <f>ROUND(I134*H134,2)</f>
        <v>0</v>
      </c>
      <c r="K134" s="187" t="s">
        <v>125</v>
      </c>
      <c r="L134" s="192"/>
      <c r="M134" s="193" t="s">
        <v>39</v>
      </c>
      <c r="N134" s="194" t="s">
        <v>50</v>
      </c>
      <c r="O134" s="76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AR134" s="13" t="s">
        <v>126</v>
      </c>
      <c r="AT134" s="13" t="s">
        <v>121</v>
      </c>
      <c r="AU134" s="13" t="s">
        <v>87</v>
      </c>
      <c r="AY134" s="13" t="s">
        <v>127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3" t="s">
        <v>87</v>
      </c>
      <c r="BK134" s="197">
        <f>ROUND(I134*H134,2)</f>
        <v>0</v>
      </c>
      <c r="BL134" s="13" t="s">
        <v>128</v>
      </c>
      <c r="BM134" s="13" t="s">
        <v>321</v>
      </c>
    </row>
    <row r="135" s="1" customFormat="1" ht="22.5" customHeight="1">
      <c r="B135" s="35"/>
      <c r="C135" s="214" t="s">
        <v>322</v>
      </c>
      <c r="D135" s="214" t="s">
        <v>273</v>
      </c>
      <c r="E135" s="215" t="s">
        <v>323</v>
      </c>
      <c r="F135" s="216" t="s">
        <v>324</v>
      </c>
      <c r="G135" s="217" t="s">
        <v>325</v>
      </c>
      <c r="H135" s="218">
        <v>16</v>
      </c>
      <c r="I135" s="219"/>
      <c r="J135" s="220">
        <f>ROUND(I135*H135,2)</f>
        <v>0</v>
      </c>
      <c r="K135" s="216" t="s">
        <v>125</v>
      </c>
      <c r="L135" s="40"/>
      <c r="M135" s="221" t="s">
        <v>39</v>
      </c>
      <c r="N135" s="222" t="s">
        <v>50</v>
      </c>
      <c r="O135" s="76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AR135" s="13" t="s">
        <v>184</v>
      </c>
      <c r="AT135" s="13" t="s">
        <v>273</v>
      </c>
      <c r="AU135" s="13" t="s">
        <v>87</v>
      </c>
      <c r="AY135" s="13" t="s">
        <v>127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3" t="s">
        <v>87</v>
      </c>
      <c r="BK135" s="197">
        <f>ROUND(I135*H135,2)</f>
        <v>0</v>
      </c>
      <c r="BL135" s="13" t="s">
        <v>184</v>
      </c>
      <c r="BM135" s="13" t="s">
        <v>326</v>
      </c>
    </row>
    <row r="136" s="1" customFormat="1" ht="16.5" customHeight="1">
      <c r="B136" s="35"/>
      <c r="C136" s="185" t="s">
        <v>327</v>
      </c>
      <c r="D136" s="185" t="s">
        <v>121</v>
      </c>
      <c r="E136" s="186" t="s">
        <v>328</v>
      </c>
      <c r="F136" s="187" t="s">
        <v>329</v>
      </c>
      <c r="G136" s="188" t="s">
        <v>124</v>
      </c>
      <c r="H136" s="189">
        <v>1</v>
      </c>
      <c r="I136" s="190"/>
      <c r="J136" s="191">
        <f>ROUND(I136*H136,2)</f>
        <v>0</v>
      </c>
      <c r="K136" s="187" t="s">
        <v>125</v>
      </c>
      <c r="L136" s="192"/>
      <c r="M136" s="193" t="s">
        <v>39</v>
      </c>
      <c r="N136" s="194" t="s">
        <v>50</v>
      </c>
      <c r="O136" s="76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AR136" s="13" t="s">
        <v>140</v>
      </c>
      <c r="AT136" s="13" t="s">
        <v>121</v>
      </c>
      <c r="AU136" s="13" t="s">
        <v>87</v>
      </c>
      <c r="AY136" s="13" t="s">
        <v>127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3" t="s">
        <v>87</v>
      </c>
      <c r="BK136" s="197">
        <f>ROUND(I136*H136,2)</f>
        <v>0</v>
      </c>
      <c r="BL136" s="13" t="s">
        <v>140</v>
      </c>
      <c r="BM136" s="13" t="s">
        <v>330</v>
      </c>
    </row>
    <row r="137" s="1" customFormat="1" ht="33.75" customHeight="1">
      <c r="B137" s="35"/>
      <c r="C137" s="214" t="s">
        <v>331</v>
      </c>
      <c r="D137" s="214" t="s">
        <v>273</v>
      </c>
      <c r="E137" s="215" t="s">
        <v>332</v>
      </c>
      <c r="F137" s="216" t="s">
        <v>333</v>
      </c>
      <c r="G137" s="217" t="s">
        <v>124</v>
      </c>
      <c r="H137" s="218">
        <v>14</v>
      </c>
      <c r="I137" s="219"/>
      <c r="J137" s="220">
        <f>ROUND(I137*H137,2)</f>
        <v>0</v>
      </c>
      <c r="K137" s="216" t="s">
        <v>125</v>
      </c>
      <c r="L137" s="40"/>
      <c r="M137" s="221" t="s">
        <v>39</v>
      </c>
      <c r="N137" s="222" t="s">
        <v>50</v>
      </c>
      <c r="O137" s="76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AR137" s="13" t="s">
        <v>184</v>
      </c>
      <c r="AT137" s="13" t="s">
        <v>273</v>
      </c>
      <c r="AU137" s="13" t="s">
        <v>87</v>
      </c>
      <c r="AY137" s="13" t="s">
        <v>127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3" t="s">
        <v>87</v>
      </c>
      <c r="BK137" s="197">
        <f>ROUND(I137*H137,2)</f>
        <v>0</v>
      </c>
      <c r="BL137" s="13" t="s">
        <v>184</v>
      </c>
      <c r="BM137" s="13" t="s">
        <v>334</v>
      </c>
    </row>
    <row r="138" s="1" customFormat="1" ht="33.75" customHeight="1">
      <c r="B138" s="35"/>
      <c r="C138" s="214" t="s">
        <v>335</v>
      </c>
      <c r="D138" s="214" t="s">
        <v>273</v>
      </c>
      <c r="E138" s="215" t="s">
        <v>336</v>
      </c>
      <c r="F138" s="216" t="s">
        <v>337</v>
      </c>
      <c r="G138" s="217" t="s">
        <v>124</v>
      </c>
      <c r="H138" s="218">
        <v>16</v>
      </c>
      <c r="I138" s="219"/>
      <c r="J138" s="220">
        <f>ROUND(I138*H138,2)</f>
        <v>0</v>
      </c>
      <c r="K138" s="216" t="s">
        <v>125</v>
      </c>
      <c r="L138" s="40"/>
      <c r="M138" s="221" t="s">
        <v>39</v>
      </c>
      <c r="N138" s="222" t="s">
        <v>50</v>
      </c>
      <c r="O138" s="76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AR138" s="13" t="s">
        <v>184</v>
      </c>
      <c r="AT138" s="13" t="s">
        <v>273</v>
      </c>
      <c r="AU138" s="13" t="s">
        <v>87</v>
      </c>
      <c r="AY138" s="13" t="s">
        <v>127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3" t="s">
        <v>87</v>
      </c>
      <c r="BK138" s="197">
        <f>ROUND(I138*H138,2)</f>
        <v>0</v>
      </c>
      <c r="BL138" s="13" t="s">
        <v>184</v>
      </c>
      <c r="BM138" s="13" t="s">
        <v>338</v>
      </c>
    </row>
    <row r="139" s="1" customFormat="1" ht="33.75" customHeight="1">
      <c r="B139" s="35"/>
      <c r="C139" s="214" t="s">
        <v>339</v>
      </c>
      <c r="D139" s="214" t="s">
        <v>273</v>
      </c>
      <c r="E139" s="215" t="s">
        <v>340</v>
      </c>
      <c r="F139" s="216" t="s">
        <v>341</v>
      </c>
      <c r="G139" s="217" t="s">
        <v>124</v>
      </c>
      <c r="H139" s="218">
        <v>1</v>
      </c>
      <c r="I139" s="219"/>
      <c r="J139" s="220">
        <f>ROUND(I139*H139,2)</f>
        <v>0</v>
      </c>
      <c r="K139" s="216" t="s">
        <v>284</v>
      </c>
      <c r="L139" s="40"/>
      <c r="M139" s="221" t="s">
        <v>39</v>
      </c>
      <c r="N139" s="222" t="s">
        <v>50</v>
      </c>
      <c r="O139" s="76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AR139" s="13" t="s">
        <v>298</v>
      </c>
      <c r="AT139" s="13" t="s">
        <v>273</v>
      </c>
      <c r="AU139" s="13" t="s">
        <v>87</v>
      </c>
      <c r="AY139" s="13" t="s">
        <v>127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3" t="s">
        <v>87</v>
      </c>
      <c r="BK139" s="197">
        <f>ROUND(I139*H139,2)</f>
        <v>0</v>
      </c>
      <c r="BL139" s="13" t="s">
        <v>298</v>
      </c>
      <c r="BM139" s="13" t="s">
        <v>342</v>
      </c>
    </row>
    <row r="140" s="1" customFormat="1" ht="22.5" customHeight="1">
      <c r="B140" s="35"/>
      <c r="C140" s="214" t="s">
        <v>343</v>
      </c>
      <c r="D140" s="214" t="s">
        <v>273</v>
      </c>
      <c r="E140" s="215" t="s">
        <v>344</v>
      </c>
      <c r="F140" s="216" t="s">
        <v>345</v>
      </c>
      <c r="G140" s="217" t="s">
        <v>124</v>
      </c>
      <c r="H140" s="218">
        <v>1</v>
      </c>
      <c r="I140" s="219"/>
      <c r="J140" s="220">
        <f>ROUND(I140*H140,2)</f>
        <v>0</v>
      </c>
      <c r="K140" s="216" t="s">
        <v>284</v>
      </c>
      <c r="L140" s="40"/>
      <c r="M140" s="221" t="s">
        <v>39</v>
      </c>
      <c r="N140" s="222" t="s">
        <v>50</v>
      </c>
      <c r="O140" s="76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AR140" s="13" t="s">
        <v>298</v>
      </c>
      <c r="AT140" s="13" t="s">
        <v>273</v>
      </c>
      <c r="AU140" s="13" t="s">
        <v>87</v>
      </c>
      <c r="AY140" s="13" t="s">
        <v>127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3" t="s">
        <v>87</v>
      </c>
      <c r="BK140" s="197">
        <f>ROUND(I140*H140,2)</f>
        <v>0</v>
      </c>
      <c r="BL140" s="13" t="s">
        <v>298</v>
      </c>
      <c r="BM140" s="13" t="s">
        <v>346</v>
      </c>
    </row>
    <row r="141" s="1" customFormat="1" ht="22.5" customHeight="1">
      <c r="B141" s="35"/>
      <c r="C141" s="214" t="s">
        <v>347</v>
      </c>
      <c r="D141" s="214" t="s">
        <v>273</v>
      </c>
      <c r="E141" s="215" t="s">
        <v>348</v>
      </c>
      <c r="F141" s="216" t="s">
        <v>349</v>
      </c>
      <c r="G141" s="217" t="s">
        <v>124</v>
      </c>
      <c r="H141" s="218">
        <v>1</v>
      </c>
      <c r="I141" s="219"/>
      <c r="J141" s="220">
        <f>ROUND(I141*H141,2)</f>
        <v>0</v>
      </c>
      <c r="K141" s="216" t="s">
        <v>125</v>
      </c>
      <c r="L141" s="40"/>
      <c r="M141" s="221" t="s">
        <v>39</v>
      </c>
      <c r="N141" s="222" t="s">
        <v>50</v>
      </c>
      <c r="O141" s="76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AR141" s="13" t="s">
        <v>298</v>
      </c>
      <c r="AT141" s="13" t="s">
        <v>273</v>
      </c>
      <c r="AU141" s="13" t="s">
        <v>87</v>
      </c>
      <c r="AY141" s="13" t="s">
        <v>127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3" t="s">
        <v>87</v>
      </c>
      <c r="BK141" s="197">
        <f>ROUND(I141*H141,2)</f>
        <v>0</v>
      </c>
      <c r="BL141" s="13" t="s">
        <v>298</v>
      </c>
      <c r="BM141" s="13" t="s">
        <v>350</v>
      </c>
    </row>
    <row r="142" s="1" customFormat="1" ht="22.5" customHeight="1">
      <c r="B142" s="35"/>
      <c r="C142" s="214" t="s">
        <v>351</v>
      </c>
      <c r="D142" s="214" t="s">
        <v>273</v>
      </c>
      <c r="E142" s="215" t="s">
        <v>352</v>
      </c>
      <c r="F142" s="216" t="s">
        <v>353</v>
      </c>
      <c r="G142" s="217" t="s">
        <v>124</v>
      </c>
      <c r="H142" s="218">
        <v>1</v>
      </c>
      <c r="I142" s="219"/>
      <c r="J142" s="220">
        <f>ROUND(I142*H142,2)</f>
        <v>0</v>
      </c>
      <c r="K142" s="216" t="s">
        <v>284</v>
      </c>
      <c r="L142" s="40"/>
      <c r="M142" s="221" t="s">
        <v>39</v>
      </c>
      <c r="N142" s="222" t="s">
        <v>50</v>
      </c>
      <c r="O142" s="76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AR142" s="13" t="s">
        <v>298</v>
      </c>
      <c r="AT142" s="13" t="s">
        <v>273</v>
      </c>
      <c r="AU142" s="13" t="s">
        <v>87</v>
      </c>
      <c r="AY142" s="13" t="s">
        <v>127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3" t="s">
        <v>87</v>
      </c>
      <c r="BK142" s="197">
        <f>ROUND(I142*H142,2)</f>
        <v>0</v>
      </c>
      <c r="BL142" s="13" t="s">
        <v>298</v>
      </c>
      <c r="BM142" s="13" t="s">
        <v>354</v>
      </c>
    </row>
    <row r="143" s="1" customFormat="1" ht="22.5" customHeight="1">
      <c r="B143" s="35"/>
      <c r="C143" s="214" t="s">
        <v>355</v>
      </c>
      <c r="D143" s="214" t="s">
        <v>273</v>
      </c>
      <c r="E143" s="215" t="s">
        <v>356</v>
      </c>
      <c r="F143" s="216" t="s">
        <v>357</v>
      </c>
      <c r="G143" s="217" t="s">
        <v>124</v>
      </c>
      <c r="H143" s="218">
        <v>1</v>
      </c>
      <c r="I143" s="219"/>
      <c r="J143" s="220">
        <f>ROUND(I143*H143,2)</f>
        <v>0</v>
      </c>
      <c r="K143" s="216" t="s">
        <v>125</v>
      </c>
      <c r="L143" s="40"/>
      <c r="M143" s="221" t="s">
        <v>39</v>
      </c>
      <c r="N143" s="222" t="s">
        <v>50</v>
      </c>
      <c r="O143" s="76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AR143" s="13" t="s">
        <v>298</v>
      </c>
      <c r="AT143" s="13" t="s">
        <v>273</v>
      </c>
      <c r="AU143" s="13" t="s">
        <v>87</v>
      </c>
      <c r="AY143" s="13" t="s">
        <v>127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3" t="s">
        <v>87</v>
      </c>
      <c r="BK143" s="197">
        <f>ROUND(I143*H143,2)</f>
        <v>0</v>
      </c>
      <c r="BL143" s="13" t="s">
        <v>298</v>
      </c>
      <c r="BM143" s="13" t="s">
        <v>358</v>
      </c>
    </row>
    <row r="144" s="1" customFormat="1" ht="22.5" customHeight="1">
      <c r="B144" s="35"/>
      <c r="C144" s="214" t="s">
        <v>359</v>
      </c>
      <c r="D144" s="214" t="s">
        <v>273</v>
      </c>
      <c r="E144" s="215" t="s">
        <v>360</v>
      </c>
      <c r="F144" s="216" t="s">
        <v>361</v>
      </c>
      <c r="G144" s="217" t="s">
        <v>124</v>
      </c>
      <c r="H144" s="218">
        <v>16</v>
      </c>
      <c r="I144" s="219"/>
      <c r="J144" s="220">
        <f>ROUND(I144*H144,2)</f>
        <v>0</v>
      </c>
      <c r="K144" s="216" t="s">
        <v>125</v>
      </c>
      <c r="L144" s="40"/>
      <c r="M144" s="221" t="s">
        <v>39</v>
      </c>
      <c r="N144" s="222" t="s">
        <v>50</v>
      </c>
      <c r="O144" s="76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AR144" s="13" t="s">
        <v>184</v>
      </c>
      <c r="AT144" s="13" t="s">
        <v>273</v>
      </c>
      <c r="AU144" s="13" t="s">
        <v>87</v>
      </c>
      <c r="AY144" s="13" t="s">
        <v>127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3" t="s">
        <v>87</v>
      </c>
      <c r="BK144" s="197">
        <f>ROUND(I144*H144,2)</f>
        <v>0</v>
      </c>
      <c r="BL144" s="13" t="s">
        <v>184</v>
      </c>
      <c r="BM144" s="13" t="s">
        <v>362</v>
      </c>
    </row>
    <row r="145" s="1" customFormat="1" ht="16.5" customHeight="1">
      <c r="B145" s="35"/>
      <c r="C145" s="214" t="s">
        <v>363</v>
      </c>
      <c r="D145" s="214" t="s">
        <v>273</v>
      </c>
      <c r="E145" s="215" t="s">
        <v>364</v>
      </c>
      <c r="F145" s="216" t="s">
        <v>365</v>
      </c>
      <c r="G145" s="217" t="s">
        <v>124</v>
      </c>
      <c r="H145" s="218">
        <v>16</v>
      </c>
      <c r="I145" s="219"/>
      <c r="J145" s="220">
        <f>ROUND(I145*H145,2)</f>
        <v>0</v>
      </c>
      <c r="K145" s="216" t="s">
        <v>125</v>
      </c>
      <c r="L145" s="40"/>
      <c r="M145" s="221" t="s">
        <v>39</v>
      </c>
      <c r="N145" s="222" t="s">
        <v>50</v>
      </c>
      <c r="O145" s="76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AR145" s="13" t="s">
        <v>184</v>
      </c>
      <c r="AT145" s="13" t="s">
        <v>273</v>
      </c>
      <c r="AU145" s="13" t="s">
        <v>87</v>
      </c>
      <c r="AY145" s="13" t="s">
        <v>127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3" t="s">
        <v>87</v>
      </c>
      <c r="BK145" s="197">
        <f>ROUND(I145*H145,2)</f>
        <v>0</v>
      </c>
      <c r="BL145" s="13" t="s">
        <v>184</v>
      </c>
      <c r="BM145" s="13" t="s">
        <v>366</v>
      </c>
    </row>
    <row r="146" s="1" customFormat="1" ht="16.5" customHeight="1">
      <c r="B146" s="35"/>
      <c r="C146" s="214" t="s">
        <v>367</v>
      </c>
      <c r="D146" s="214" t="s">
        <v>273</v>
      </c>
      <c r="E146" s="215" t="s">
        <v>368</v>
      </c>
      <c r="F146" s="216" t="s">
        <v>369</v>
      </c>
      <c r="G146" s="217" t="s">
        <v>297</v>
      </c>
      <c r="H146" s="218">
        <v>10</v>
      </c>
      <c r="I146" s="219"/>
      <c r="J146" s="220">
        <f>ROUND(I146*H146,2)</f>
        <v>0</v>
      </c>
      <c r="K146" s="216" t="s">
        <v>125</v>
      </c>
      <c r="L146" s="40"/>
      <c r="M146" s="221" t="s">
        <v>39</v>
      </c>
      <c r="N146" s="222" t="s">
        <v>50</v>
      </c>
      <c r="O146" s="76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AR146" s="13" t="s">
        <v>137</v>
      </c>
      <c r="AT146" s="13" t="s">
        <v>273</v>
      </c>
      <c r="AU146" s="13" t="s">
        <v>87</v>
      </c>
      <c r="AY146" s="13" t="s">
        <v>127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3" t="s">
        <v>87</v>
      </c>
      <c r="BK146" s="197">
        <f>ROUND(I146*H146,2)</f>
        <v>0</v>
      </c>
      <c r="BL146" s="13" t="s">
        <v>137</v>
      </c>
      <c r="BM146" s="13" t="s">
        <v>370</v>
      </c>
    </row>
    <row r="147" s="1" customFormat="1" ht="16.5" customHeight="1">
      <c r="B147" s="35"/>
      <c r="C147" s="214" t="s">
        <v>371</v>
      </c>
      <c r="D147" s="214" t="s">
        <v>273</v>
      </c>
      <c r="E147" s="215" t="s">
        <v>372</v>
      </c>
      <c r="F147" s="216" t="s">
        <v>373</v>
      </c>
      <c r="G147" s="217" t="s">
        <v>124</v>
      </c>
      <c r="H147" s="218">
        <v>4</v>
      </c>
      <c r="I147" s="219"/>
      <c r="J147" s="220">
        <f>ROUND(I147*H147,2)</f>
        <v>0</v>
      </c>
      <c r="K147" s="216" t="s">
        <v>125</v>
      </c>
      <c r="L147" s="40"/>
      <c r="M147" s="221" t="s">
        <v>39</v>
      </c>
      <c r="N147" s="222" t="s">
        <v>50</v>
      </c>
      <c r="O147" s="76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AR147" s="13" t="s">
        <v>137</v>
      </c>
      <c r="AT147" s="13" t="s">
        <v>273</v>
      </c>
      <c r="AU147" s="13" t="s">
        <v>87</v>
      </c>
      <c r="AY147" s="13" t="s">
        <v>127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3" t="s">
        <v>87</v>
      </c>
      <c r="BK147" s="197">
        <f>ROUND(I147*H147,2)</f>
        <v>0</v>
      </c>
      <c r="BL147" s="13" t="s">
        <v>137</v>
      </c>
      <c r="BM147" s="13" t="s">
        <v>374</v>
      </c>
    </row>
    <row r="148" s="1" customFormat="1" ht="16.5" customHeight="1">
      <c r="B148" s="35"/>
      <c r="C148" s="214" t="s">
        <v>375</v>
      </c>
      <c r="D148" s="214" t="s">
        <v>273</v>
      </c>
      <c r="E148" s="215" t="s">
        <v>376</v>
      </c>
      <c r="F148" s="216" t="s">
        <v>377</v>
      </c>
      <c r="G148" s="217" t="s">
        <v>124</v>
      </c>
      <c r="H148" s="218">
        <v>4</v>
      </c>
      <c r="I148" s="219"/>
      <c r="J148" s="220">
        <f>ROUND(I148*H148,2)</f>
        <v>0</v>
      </c>
      <c r="K148" s="216" t="s">
        <v>125</v>
      </c>
      <c r="L148" s="40"/>
      <c r="M148" s="221" t="s">
        <v>39</v>
      </c>
      <c r="N148" s="222" t="s">
        <v>50</v>
      </c>
      <c r="O148" s="76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AR148" s="13" t="s">
        <v>184</v>
      </c>
      <c r="AT148" s="13" t="s">
        <v>273</v>
      </c>
      <c r="AU148" s="13" t="s">
        <v>87</v>
      </c>
      <c r="AY148" s="13" t="s">
        <v>127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3" t="s">
        <v>87</v>
      </c>
      <c r="BK148" s="197">
        <f>ROUND(I148*H148,2)</f>
        <v>0</v>
      </c>
      <c r="BL148" s="13" t="s">
        <v>184</v>
      </c>
      <c r="BM148" s="13" t="s">
        <v>378</v>
      </c>
    </row>
    <row r="149" s="1" customFormat="1" ht="16.5" customHeight="1">
      <c r="B149" s="35"/>
      <c r="C149" s="185" t="s">
        <v>379</v>
      </c>
      <c r="D149" s="185" t="s">
        <v>121</v>
      </c>
      <c r="E149" s="186" t="s">
        <v>380</v>
      </c>
      <c r="F149" s="187" t="s">
        <v>381</v>
      </c>
      <c r="G149" s="188" t="s">
        <v>124</v>
      </c>
      <c r="H149" s="189">
        <v>4</v>
      </c>
      <c r="I149" s="190"/>
      <c r="J149" s="191">
        <f>ROUND(I149*H149,2)</f>
        <v>0</v>
      </c>
      <c r="K149" s="187" t="s">
        <v>125</v>
      </c>
      <c r="L149" s="192"/>
      <c r="M149" s="193" t="s">
        <v>39</v>
      </c>
      <c r="N149" s="194" t="s">
        <v>50</v>
      </c>
      <c r="O149" s="76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AR149" s="13" t="s">
        <v>126</v>
      </c>
      <c r="AT149" s="13" t="s">
        <v>121</v>
      </c>
      <c r="AU149" s="13" t="s">
        <v>87</v>
      </c>
      <c r="AY149" s="13" t="s">
        <v>127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3" t="s">
        <v>87</v>
      </c>
      <c r="BK149" s="197">
        <f>ROUND(I149*H149,2)</f>
        <v>0</v>
      </c>
      <c r="BL149" s="13" t="s">
        <v>128</v>
      </c>
      <c r="BM149" s="13" t="s">
        <v>382</v>
      </c>
    </row>
    <row r="150" s="1" customFormat="1" ht="16.5" customHeight="1">
      <c r="B150" s="35"/>
      <c r="C150" s="185" t="s">
        <v>383</v>
      </c>
      <c r="D150" s="185" t="s">
        <v>121</v>
      </c>
      <c r="E150" s="186" t="s">
        <v>384</v>
      </c>
      <c r="F150" s="187" t="s">
        <v>385</v>
      </c>
      <c r="G150" s="188" t="s">
        <v>124</v>
      </c>
      <c r="H150" s="189">
        <v>1</v>
      </c>
      <c r="I150" s="190"/>
      <c r="J150" s="191">
        <f>ROUND(I150*H150,2)</f>
        <v>0</v>
      </c>
      <c r="K150" s="187" t="s">
        <v>125</v>
      </c>
      <c r="L150" s="192"/>
      <c r="M150" s="193" t="s">
        <v>39</v>
      </c>
      <c r="N150" s="194" t="s">
        <v>50</v>
      </c>
      <c r="O150" s="76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AR150" s="13" t="s">
        <v>140</v>
      </c>
      <c r="AT150" s="13" t="s">
        <v>121</v>
      </c>
      <c r="AU150" s="13" t="s">
        <v>87</v>
      </c>
      <c r="AY150" s="13" t="s">
        <v>127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3" t="s">
        <v>87</v>
      </c>
      <c r="BK150" s="197">
        <f>ROUND(I150*H150,2)</f>
        <v>0</v>
      </c>
      <c r="BL150" s="13" t="s">
        <v>140</v>
      </c>
      <c r="BM150" s="13" t="s">
        <v>386</v>
      </c>
    </row>
    <row r="151" s="1" customFormat="1" ht="22.5" customHeight="1">
      <c r="B151" s="35"/>
      <c r="C151" s="214" t="s">
        <v>387</v>
      </c>
      <c r="D151" s="214" t="s">
        <v>273</v>
      </c>
      <c r="E151" s="215" t="s">
        <v>388</v>
      </c>
      <c r="F151" s="216" t="s">
        <v>389</v>
      </c>
      <c r="G151" s="217" t="s">
        <v>124</v>
      </c>
      <c r="H151" s="218">
        <v>1</v>
      </c>
      <c r="I151" s="219"/>
      <c r="J151" s="220">
        <f>ROUND(I151*H151,2)</f>
        <v>0</v>
      </c>
      <c r="K151" s="216" t="s">
        <v>125</v>
      </c>
      <c r="L151" s="40"/>
      <c r="M151" s="221" t="s">
        <v>39</v>
      </c>
      <c r="N151" s="222" t="s">
        <v>50</v>
      </c>
      <c r="O151" s="76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AR151" s="13" t="s">
        <v>137</v>
      </c>
      <c r="AT151" s="13" t="s">
        <v>273</v>
      </c>
      <c r="AU151" s="13" t="s">
        <v>87</v>
      </c>
      <c r="AY151" s="13" t="s">
        <v>127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3" t="s">
        <v>87</v>
      </c>
      <c r="BK151" s="197">
        <f>ROUND(I151*H151,2)</f>
        <v>0</v>
      </c>
      <c r="BL151" s="13" t="s">
        <v>137</v>
      </c>
      <c r="BM151" s="13" t="s">
        <v>390</v>
      </c>
    </row>
    <row r="152" s="1" customFormat="1" ht="22.5" customHeight="1">
      <c r="B152" s="35"/>
      <c r="C152" s="185" t="s">
        <v>391</v>
      </c>
      <c r="D152" s="185" t="s">
        <v>121</v>
      </c>
      <c r="E152" s="186" t="s">
        <v>392</v>
      </c>
      <c r="F152" s="187" t="s">
        <v>393</v>
      </c>
      <c r="G152" s="188" t="s">
        <v>191</v>
      </c>
      <c r="H152" s="189">
        <v>50</v>
      </c>
      <c r="I152" s="190"/>
      <c r="J152" s="191">
        <f>ROUND(I152*H152,2)</f>
        <v>0</v>
      </c>
      <c r="K152" s="187" t="s">
        <v>125</v>
      </c>
      <c r="L152" s="192"/>
      <c r="M152" s="193" t="s">
        <v>39</v>
      </c>
      <c r="N152" s="194" t="s">
        <v>50</v>
      </c>
      <c r="O152" s="76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AR152" s="13" t="s">
        <v>126</v>
      </c>
      <c r="AT152" s="13" t="s">
        <v>121</v>
      </c>
      <c r="AU152" s="13" t="s">
        <v>87</v>
      </c>
      <c r="AY152" s="13" t="s">
        <v>127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3" t="s">
        <v>87</v>
      </c>
      <c r="BK152" s="197">
        <f>ROUND(I152*H152,2)</f>
        <v>0</v>
      </c>
      <c r="BL152" s="13" t="s">
        <v>128</v>
      </c>
      <c r="BM152" s="13" t="s">
        <v>394</v>
      </c>
    </row>
    <row r="153" s="1" customFormat="1" ht="16.5" customHeight="1">
      <c r="B153" s="35"/>
      <c r="C153" s="185" t="s">
        <v>128</v>
      </c>
      <c r="D153" s="185" t="s">
        <v>121</v>
      </c>
      <c r="E153" s="186" t="s">
        <v>395</v>
      </c>
      <c r="F153" s="187" t="s">
        <v>396</v>
      </c>
      <c r="G153" s="188" t="s">
        <v>191</v>
      </c>
      <c r="H153" s="189">
        <v>50</v>
      </c>
      <c r="I153" s="190"/>
      <c r="J153" s="191">
        <f>ROUND(I153*H153,2)</f>
        <v>0</v>
      </c>
      <c r="K153" s="187" t="s">
        <v>125</v>
      </c>
      <c r="L153" s="192"/>
      <c r="M153" s="193" t="s">
        <v>39</v>
      </c>
      <c r="N153" s="194" t="s">
        <v>50</v>
      </c>
      <c r="O153" s="76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AR153" s="13" t="s">
        <v>126</v>
      </c>
      <c r="AT153" s="13" t="s">
        <v>121</v>
      </c>
      <c r="AU153" s="13" t="s">
        <v>87</v>
      </c>
      <c r="AY153" s="13" t="s">
        <v>127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3" t="s">
        <v>87</v>
      </c>
      <c r="BK153" s="197">
        <f>ROUND(I153*H153,2)</f>
        <v>0</v>
      </c>
      <c r="BL153" s="13" t="s">
        <v>128</v>
      </c>
      <c r="BM153" s="13" t="s">
        <v>397</v>
      </c>
    </row>
    <row r="154" s="1" customFormat="1" ht="16.5" customHeight="1">
      <c r="B154" s="35"/>
      <c r="C154" s="214" t="s">
        <v>398</v>
      </c>
      <c r="D154" s="214" t="s">
        <v>273</v>
      </c>
      <c r="E154" s="215" t="s">
        <v>399</v>
      </c>
      <c r="F154" s="216" t="s">
        <v>400</v>
      </c>
      <c r="G154" s="217" t="s">
        <v>124</v>
      </c>
      <c r="H154" s="218">
        <v>1</v>
      </c>
      <c r="I154" s="219"/>
      <c r="J154" s="220">
        <f>ROUND(I154*H154,2)</f>
        <v>0</v>
      </c>
      <c r="K154" s="216" t="s">
        <v>125</v>
      </c>
      <c r="L154" s="40"/>
      <c r="M154" s="221" t="s">
        <v>39</v>
      </c>
      <c r="N154" s="222" t="s">
        <v>50</v>
      </c>
      <c r="O154" s="76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AR154" s="13" t="s">
        <v>137</v>
      </c>
      <c r="AT154" s="13" t="s">
        <v>273</v>
      </c>
      <c r="AU154" s="13" t="s">
        <v>87</v>
      </c>
      <c r="AY154" s="13" t="s">
        <v>127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3" t="s">
        <v>87</v>
      </c>
      <c r="BK154" s="197">
        <f>ROUND(I154*H154,2)</f>
        <v>0</v>
      </c>
      <c r="BL154" s="13" t="s">
        <v>137</v>
      </c>
      <c r="BM154" s="13" t="s">
        <v>401</v>
      </c>
    </row>
    <row r="155" s="1" customFormat="1" ht="16.5" customHeight="1">
      <c r="B155" s="35"/>
      <c r="C155" s="214" t="s">
        <v>402</v>
      </c>
      <c r="D155" s="214" t="s">
        <v>273</v>
      </c>
      <c r="E155" s="215" t="s">
        <v>403</v>
      </c>
      <c r="F155" s="216" t="s">
        <v>404</v>
      </c>
      <c r="G155" s="217" t="s">
        <v>124</v>
      </c>
      <c r="H155" s="218">
        <v>1</v>
      </c>
      <c r="I155" s="219"/>
      <c r="J155" s="220">
        <f>ROUND(I155*H155,2)</f>
        <v>0</v>
      </c>
      <c r="K155" s="216" t="s">
        <v>125</v>
      </c>
      <c r="L155" s="40"/>
      <c r="M155" s="221" t="s">
        <v>39</v>
      </c>
      <c r="N155" s="222" t="s">
        <v>50</v>
      </c>
      <c r="O155" s="76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AR155" s="13" t="s">
        <v>137</v>
      </c>
      <c r="AT155" s="13" t="s">
        <v>273</v>
      </c>
      <c r="AU155" s="13" t="s">
        <v>87</v>
      </c>
      <c r="AY155" s="13" t="s">
        <v>127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3" t="s">
        <v>87</v>
      </c>
      <c r="BK155" s="197">
        <f>ROUND(I155*H155,2)</f>
        <v>0</v>
      </c>
      <c r="BL155" s="13" t="s">
        <v>137</v>
      </c>
      <c r="BM155" s="13" t="s">
        <v>405</v>
      </c>
    </row>
    <row r="156" s="1" customFormat="1" ht="16.5" customHeight="1">
      <c r="B156" s="35"/>
      <c r="C156" s="214" t="s">
        <v>406</v>
      </c>
      <c r="D156" s="214" t="s">
        <v>273</v>
      </c>
      <c r="E156" s="215" t="s">
        <v>407</v>
      </c>
      <c r="F156" s="216" t="s">
        <v>408</v>
      </c>
      <c r="G156" s="217" t="s">
        <v>124</v>
      </c>
      <c r="H156" s="218">
        <v>10</v>
      </c>
      <c r="I156" s="219"/>
      <c r="J156" s="220">
        <f>ROUND(I156*H156,2)</f>
        <v>0</v>
      </c>
      <c r="K156" s="216" t="s">
        <v>125</v>
      </c>
      <c r="L156" s="40"/>
      <c r="M156" s="221" t="s">
        <v>39</v>
      </c>
      <c r="N156" s="222" t="s">
        <v>50</v>
      </c>
      <c r="O156" s="76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AR156" s="13" t="s">
        <v>137</v>
      </c>
      <c r="AT156" s="13" t="s">
        <v>273</v>
      </c>
      <c r="AU156" s="13" t="s">
        <v>87</v>
      </c>
      <c r="AY156" s="13" t="s">
        <v>127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3" t="s">
        <v>87</v>
      </c>
      <c r="BK156" s="197">
        <f>ROUND(I156*H156,2)</f>
        <v>0</v>
      </c>
      <c r="BL156" s="13" t="s">
        <v>137</v>
      </c>
      <c r="BM156" s="13" t="s">
        <v>409</v>
      </c>
    </row>
    <row r="157" s="1" customFormat="1" ht="16.5" customHeight="1">
      <c r="B157" s="35"/>
      <c r="C157" s="185" t="s">
        <v>410</v>
      </c>
      <c r="D157" s="185" t="s">
        <v>121</v>
      </c>
      <c r="E157" s="186" t="s">
        <v>411</v>
      </c>
      <c r="F157" s="187" t="s">
        <v>412</v>
      </c>
      <c r="G157" s="188" t="s">
        <v>124</v>
      </c>
      <c r="H157" s="189">
        <v>10</v>
      </c>
      <c r="I157" s="190"/>
      <c r="J157" s="191">
        <f>ROUND(I157*H157,2)</f>
        <v>0</v>
      </c>
      <c r="K157" s="187" t="s">
        <v>125</v>
      </c>
      <c r="L157" s="192"/>
      <c r="M157" s="193" t="s">
        <v>39</v>
      </c>
      <c r="N157" s="194" t="s">
        <v>50</v>
      </c>
      <c r="O157" s="76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AR157" s="13" t="s">
        <v>126</v>
      </c>
      <c r="AT157" s="13" t="s">
        <v>121</v>
      </c>
      <c r="AU157" s="13" t="s">
        <v>87</v>
      </c>
      <c r="AY157" s="13" t="s">
        <v>127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3" t="s">
        <v>87</v>
      </c>
      <c r="BK157" s="197">
        <f>ROUND(I157*H157,2)</f>
        <v>0</v>
      </c>
      <c r="BL157" s="13" t="s">
        <v>128</v>
      </c>
      <c r="BM157" s="13" t="s">
        <v>413</v>
      </c>
    </row>
    <row r="158" s="1" customFormat="1" ht="16.5" customHeight="1">
      <c r="B158" s="35"/>
      <c r="C158" s="214" t="s">
        <v>414</v>
      </c>
      <c r="D158" s="214" t="s">
        <v>273</v>
      </c>
      <c r="E158" s="215" t="s">
        <v>415</v>
      </c>
      <c r="F158" s="216" t="s">
        <v>416</v>
      </c>
      <c r="G158" s="217" t="s">
        <v>124</v>
      </c>
      <c r="H158" s="218">
        <v>1</v>
      </c>
      <c r="I158" s="219"/>
      <c r="J158" s="220">
        <f>ROUND(I158*H158,2)</f>
        <v>0</v>
      </c>
      <c r="K158" s="216" t="s">
        <v>125</v>
      </c>
      <c r="L158" s="40"/>
      <c r="M158" s="221" t="s">
        <v>39</v>
      </c>
      <c r="N158" s="222" t="s">
        <v>50</v>
      </c>
      <c r="O158" s="76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AR158" s="13" t="s">
        <v>137</v>
      </c>
      <c r="AT158" s="13" t="s">
        <v>273</v>
      </c>
      <c r="AU158" s="13" t="s">
        <v>87</v>
      </c>
      <c r="AY158" s="13" t="s">
        <v>127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3" t="s">
        <v>87</v>
      </c>
      <c r="BK158" s="197">
        <f>ROUND(I158*H158,2)</f>
        <v>0</v>
      </c>
      <c r="BL158" s="13" t="s">
        <v>137</v>
      </c>
      <c r="BM158" s="13" t="s">
        <v>417</v>
      </c>
    </row>
    <row r="159" s="1" customFormat="1" ht="16.5" customHeight="1">
      <c r="B159" s="35"/>
      <c r="C159" s="214" t="s">
        <v>418</v>
      </c>
      <c r="D159" s="214" t="s">
        <v>273</v>
      </c>
      <c r="E159" s="215" t="s">
        <v>419</v>
      </c>
      <c r="F159" s="216" t="s">
        <v>420</v>
      </c>
      <c r="G159" s="217" t="s">
        <v>124</v>
      </c>
      <c r="H159" s="218">
        <v>1</v>
      </c>
      <c r="I159" s="219"/>
      <c r="J159" s="220">
        <f>ROUND(I159*H159,2)</f>
        <v>0</v>
      </c>
      <c r="K159" s="216" t="s">
        <v>39</v>
      </c>
      <c r="L159" s="40"/>
      <c r="M159" s="221" t="s">
        <v>39</v>
      </c>
      <c r="N159" s="222" t="s">
        <v>50</v>
      </c>
      <c r="O159" s="76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AR159" s="13" t="s">
        <v>298</v>
      </c>
      <c r="AT159" s="13" t="s">
        <v>273</v>
      </c>
      <c r="AU159" s="13" t="s">
        <v>87</v>
      </c>
      <c r="AY159" s="13" t="s">
        <v>127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3" t="s">
        <v>87</v>
      </c>
      <c r="BK159" s="197">
        <f>ROUND(I159*H159,2)</f>
        <v>0</v>
      </c>
      <c r="BL159" s="13" t="s">
        <v>298</v>
      </c>
      <c r="BM159" s="13" t="s">
        <v>421</v>
      </c>
    </row>
    <row r="160" s="1" customFormat="1" ht="16.5" customHeight="1">
      <c r="B160" s="35"/>
      <c r="C160" s="214" t="s">
        <v>422</v>
      </c>
      <c r="D160" s="214" t="s">
        <v>273</v>
      </c>
      <c r="E160" s="215" t="s">
        <v>423</v>
      </c>
      <c r="F160" s="216" t="s">
        <v>424</v>
      </c>
      <c r="G160" s="217" t="s">
        <v>124</v>
      </c>
      <c r="H160" s="218">
        <v>16</v>
      </c>
      <c r="I160" s="219"/>
      <c r="J160" s="220">
        <f>ROUND(I160*H160,2)</f>
        <v>0</v>
      </c>
      <c r="K160" s="216" t="s">
        <v>39</v>
      </c>
      <c r="L160" s="40"/>
      <c r="M160" s="221" t="s">
        <v>39</v>
      </c>
      <c r="N160" s="222" t="s">
        <v>50</v>
      </c>
      <c r="O160" s="76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AR160" s="13" t="s">
        <v>298</v>
      </c>
      <c r="AT160" s="13" t="s">
        <v>273</v>
      </c>
      <c r="AU160" s="13" t="s">
        <v>87</v>
      </c>
      <c r="AY160" s="13" t="s">
        <v>127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3" t="s">
        <v>87</v>
      </c>
      <c r="BK160" s="197">
        <f>ROUND(I160*H160,2)</f>
        <v>0</v>
      </c>
      <c r="BL160" s="13" t="s">
        <v>298</v>
      </c>
      <c r="BM160" s="13" t="s">
        <v>425</v>
      </c>
    </row>
    <row r="161" s="1" customFormat="1" ht="16.5" customHeight="1">
      <c r="B161" s="35"/>
      <c r="C161" s="214" t="s">
        <v>426</v>
      </c>
      <c r="D161" s="214" t="s">
        <v>273</v>
      </c>
      <c r="E161" s="215" t="s">
        <v>427</v>
      </c>
      <c r="F161" s="216" t="s">
        <v>428</v>
      </c>
      <c r="G161" s="217" t="s">
        <v>124</v>
      </c>
      <c r="H161" s="218">
        <v>0</v>
      </c>
      <c r="I161" s="219"/>
      <c r="J161" s="220">
        <f>ROUND(I161*H161,2)</f>
        <v>0</v>
      </c>
      <c r="K161" s="216" t="s">
        <v>39</v>
      </c>
      <c r="L161" s="40"/>
      <c r="M161" s="221" t="s">
        <v>39</v>
      </c>
      <c r="N161" s="222" t="s">
        <v>50</v>
      </c>
      <c r="O161" s="76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AR161" s="13" t="s">
        <v>298</v>
      </c>
      <c r="AT161" s="13" t="s">
        <v>273</v>
      </c>
      <c r="AU161" s="13" t="s">
        <v>87</v>
      </c>
      <c r="AY161" s="13" t="s">
        <v>127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3" t="s">
        <v>87</v>
      </c>
      <c r="BK161" s="197">
        <f>ROUND(I161*H161,2)</f>
        <v>0</v>
      </c>
      <c r="BL161" s="13" t="s">
        <v>298</v>
      </c>
      <c r="BM161" s="13" t="s">
        <v>429</v>
      </c>
    </row>
    <row r="162" s="1" customFormat="1" ht="16.5" customHeight="1">
      <c r="B162" s="35"/>
      <c r="C162" s="214" t="s">
        <v>430</v>
      </c>
      <c r="D162" s="214" t="s">
        <v>273</v>
      </c>
      <c r="E162" s="215" t="s">
        <v>431</v>
      </c>
      <c r="F162" s="216" t="s">
        <v>432</v>
      </c>
      <c r="G162" s="217" t="s">
        <v>124</v>
      </c>
      <c r="H162" s="218">
        <v>1</v>
      </c>
      <c r="I162" s="219"/>
      <c r="J162" s="220">
        <f>ROUND(I162*H162,2)</f>
        <v>0</v>
      </c>
      <c r="K162" s="216" t="s">
        <v>39</v>
      </c>
      <c r="L162" s="40"/>
      <c r="M162" s="221" t="s">
        <v>39</v>
      </c>
      <c r="N162" s="222" t="s">
        <v>50</v>
      </c>
      <c r="O162" s="76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AR162" s="13" t="s">
        <v>298</v>
      </c>
      <c r="AT162" s="13" t="s">
        <v>273</v>
      </c>
      <c r="AU162" s="13" t="s">
        <v>87</v>
      </c>
      <c r="AY162" s="13" t="s">
        <v>127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3" t="s">
        <v>87</v>
      </c>
      <c r="BK162" s="197">
        <f>ROUND(I162*H162,2)</f>
        <v>0</v>
      </c>
      <c r="BL162" s="13" t="s">
        <v>298</v>
      </c>
      <c r="BM162" s="13" t="s">
        <v>433</v>
      </c>
    </row>
    <row r="163" s="1" customFormat="1" ht="16.5" customHeight="1">
      <c r="B163" s="35"/>
      <c r="C163" s="214" t="s">
        <v>434</v>
      </c>
      <c r="D163" s="214" t="s">
        <v>273</v>
      </c>
      <c r="E163" s="215" t="s">
        <v>435</v>
      </c>
      <c r="F163" s="216" t="s">
        <v>436</v>
      </c>
      <c r="G163" s="217" t="s">
        <v>124</v>
      </c>
      <c r="H163" s="218">
        <v>16</v>
      </c>
      <c r="I163" s="219"/>
      <c r="J163" s="220">
        <f>ROUND(I163*H163,2)</f>
        <v>0</v>
      </c>
      <c r="K163" s="216" t="s">
        <v>125</v>
      </c>
      <c r="L163" s="40"/>
      <c r="M163" s="221" t="s">
        <v>39</v>
      </c>
      <c r="N163" s="222" t="s">
        <v>50</v>
      </c>
      <c r="O163" s="76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AR163" s="13" t="s">
        <v>184</v>
      </c>
      <c r="AT163" s="13" t="s">
        <v>273</v>
      </c>
      <c r="AU163" s="13" t="s">
        <v>87</v>
      </c>
      <c r="AY163" s="13" t="s">
        <v>127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3" t="s">
        <v>87</v>
      </c>
      <c r="BK163" s="197">
        <f>ROUND(I163*H163,2)</f>
        <v>0</v>
      </c>
      <c r="BL163" s="13" t="s">
        <v>184</v>
      </c>
      <c r="BM163" s="13" t="s">
        <v>437</v>
      </c>
    </row>
    <row r="164" s="1" customFormat="1" ht="16.5" customHeight="1">
      <c r="B164" s="35"/>
      <c r="C164" s="214" t="s">
        <v>438</v>
      </c>
      <c r="D164" s="214" t="s">
        <v>273</v>
      </c>
      <c r="E164" s="215" t="s">
        <v>439</v>
      </c>
      <c r="F164" s="216" t="s">
        <v>440</v>
      </c>
      <c r="G164" s="217" t="s">
        <v>124</v>
      </c>
      <c r="H164" s="218">
        <v>16</v>
      </c>
      <c r="I164" s="219"/>
      <c r="J164" s="220">
        <f>ROUND(I164*H164,2)</f>
        <v>0</v>
      </c>
      <c r="K164" s="216" t="s">
        <v>125</v>
      </c>
      <c r="L164" s="40"/>
      <c r="M164" s="221" t="s">
        <v>39</v>
      </c>
      <c r="N164" s="222" t="s">
        <v>50</v>
      </c>
      <c r="O164" s="76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AR164" s="13" t="s">
        <v>184</v>
      </c>
      <c r="AT164" s="13" t="s">
        <v>273</v>
      </c>
      <c r="AU164" s="13" t="s">
        <v>87</v>
      </c>
      <c r="AY164" s="13" t="s">
        <v>127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3" t="s">
        <v>87</v>
      </c>
      <c r="BK164" s="197">
        <f>ROUND(I164*H164,2)</f>
        <v>0</v>
      </c>
      <c r="BL164" s="13" t="s">
        <v>184</v>
      </c>
      <c r="BM164" s="13" t="s">
        <v>441</v>
      </c>
    </row>
    <row r="165" s="1" customFormat="1" ht="22.5" customHeight="1">
      <c r="B165" s="35"/>
      <c r="C165" s="214" t="s">
        <v>442</v>
      </c>
      <c r="D165" s="214" t="s">
        <v>273</v>
      </c>
      <c r="E165" s="215" t="s">
        <v>443</v>
      </c>
      <c r="F165" s="216" t="s">
        <v>444</v>
      </c>
      <c r="G165" s="217" t="s">
        <v>124</v>
      </c>
      <c r="H165" s="218">
        <v>16</v>
      </c>
      <c r="I165" s="219"/>
      <c r="J165" s="220">
        <f>ROUND(I165*H165,2)</f>
        <v>0</v>
      </c>
      <c r="K165" s="216" t="s">
        <v>445</v>
      </c>
      <c r="L165" s="40"/>
      <c r="M165" s="221" t="s">
        <v>39</v>
      </c>
      <c r="N165" s="222" t="s">
        <v>50</v>
      </c>
      <c r="O165" s="76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AR165" s="13" t="s">
        <v>184</v>
      </c>
      <c r="AT165" s="13" t="s">
        <v>273</v>
      </c>
      <c r="AU165" s="13" t="s">
        <v>87</v>
      </c>
      <c r="AY165" s="13" t="s">
        <v>127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3" t="s">
        <v>87</v>
      </c>
      <c r="BK165" s="197">
        <f>ROUND(I165*H165,2)</f>
        <v>0</v>
      </c>
      <c r="BL165" s="13" t="s">
        <v>184</v>
      </c>
      <c r="BM165" s="13" t="s">
        <v>446</v>
      </c>
    </row>
    <row r="166" s="1" customFormat="1" ht="16.5" customHeight="1">
      <c r="B166" s="35"/>
      <c r="C166" s="214" t="s">
        <v>447</v>
      </c>
      <c r="D166" s="214" t="s">
        <v>273</v>
      </c>
      <c r="E166" s="215" t="s">
        <v>448</v>
      </c>
      <c r="F166" s="216" t="s">
        <v>449</v>
      </c>
      <c r="G166" s="217" t="s">
        <v>124</v>
      </c>
      <c r="H166" s="218">
        <v>16</v>
      </c>
      <c r="I166" s="219"/>
      <c r="J166" s="220">
        <f>ROUND(I166*H166,2)</f>
        <v>0</v>
      </c>
      <c r="K166" s="216" t="s">
        <v>125</v>
      </c>
      <c r="L166" s="40"/>
      <c r="M166" s="221" t="s">
        <v>39</v>
      </c>
      <c r="N166" s="222" t="s">
        <v>50</v>
      </c>
      <c r="O166" s="76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AR166" s="13" t="s">
        <v>184</v>
      </c>
      <c r="AT166" s="13" t="s">
        <v>273</v>
      </c>
      <c r="AU166" s="13" t="s">
        <v>87</v>
      </c>
      <c r="AY166" s="13" t="s">
        <v>127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3" t="s">
        <v>87</v>
      </c>
      <c r="BK166" s="197">
        <f>ROUND(I166*H166,2)</f>
        <v>0</v>
      </c>
      <c r="BL166" s="13" t="s">
        <v>184</v>
      </c>
      <c r="BM166" s="13" t="s">
        <v>450</v>
      </c>
    </row>
    <row r="167" s="1" customFormat="1" ht="22.5" customHeight="1">
      <c r="B167" s="35"/>
      <c r="C167" s="214" t="s">
        <v>451</v>
      </c>
      <c r="D167" s="214" t="s">
        <v>273</v>
      </c>
      <c r="E167" s="215" t="s">
        <v>452</v>
      </c>
      <c r="F167" s="216" t="s">
        <v>453</v>
      </c>
      <c r="G167" s="217" t="s">
        <v>124</v>
      </c>
      <c r="H167" s="218">
        <v>16</v>
      </c>
      <c r="I167" s="219"/>
      <c r="J167" s="220">
        <f>ROUND(I167*H167,2)</f>
        <v>0</v>
      </c>
      <c r="K167" s="216" t="s">
        <v>445</v>
      </c>
      <c r="L167" s="40"/>
      <c r="M167" s="221" t="s">
        <v>39</v>
      </c>
      <c r="N167" s="222" t="s">
        <v>50</v>
      </c>
      <c r="O167" s="76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AR167" s="13" t="s">
        <v>184</v>
      </c>
      <c r="AT167" s="13" t="s">
        <v>273</v>
      </c>
      <c r="AU167" s="13" t="s">
        <v>87</v>
      </c>
      <c r="AY167" s="13" t="s">
        <v>127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3" t="s">
        <v>87</v>
      </c>
      <c r="BK167" s="197">
        <f>ROUND(I167*H167,2)</f>
        <v>0</v>
      </c>
      <c r="BL167" s="13" t="s">
        <v>184</v>
      </c>
      <c r="BM167" s="13" t="s">
        <v>454</v>
      </c>
    </row>
    <row r="168" s="1" customFormat="1" ht="16.5" customHeight="1">
      <c r="B168" s="35"/>
      <c r="C168" s="214" t="s">
        <v>455</v>
      </c>
      <c r="D168" s="214" t="s">
        <v>273</v>
      </c>
      <c r="E168" s="215" t="s">
        <v>456</v>
      </c>
      <c r="F168" s="216" t="s">
        <v>457</v>
      </c>
      <c r="G168" s="217" t="s">
        <v>124</v>
      </c>
      <c r="H168" s="218">
        <v>16</v>
      </c>
      <c r="I168" s="219"/>
      <c r="J168" s="220">
        <f>ROUND(I168*H168,2)</f>
        <v>0</v>
      </c>
      <c r="K168" s="216" t="s">
        <v>125</v>
      </c>
      <c r="L168" s="40"/>
      <c r="M168" s="221" t="s">
        <v>39</v>
      </c>
      <c r="N168" s="222" t="s">
        <v>50</v>
      </c>
      <c r="O168" s="76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AR168" s="13" t="s">
        <v>298</v>
      </c>
      <c r="AT168" s="13" t="s">
        <v>273</v>
      </c>
      <c r="AU168" s="13" t="s">
        <v>87</v>
      </c>
      <c r="AY168" s="13" t="s">
        <v>127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3" t="s">
        <v>87</v>
      </c>
      <c r="BK168" s="197">
        <f>ROUND(I168*H168,2)</f>
        <v>0</v>
      </c>
      <c r="BL168" s="13" t="s">
        <v>298</v>
      </c>
      <c r="BM168" s="13" t="s">
        <v>458</v>
      </c>
    </row>
    <row r="169" s="1" customFormat="1" ht="22.5" customHeight="1">
      <c r="B169" s="35"/>
      <c r="C169" s="214" t="s">
        <v>459</v>
      </c>
      <c r="D169" s="214" t="s">
        <v>273</v>
      </c>
      <c r="E169" s="215" t="s">
        <v>460</v>
      </c>
      <c r="F169" s="216" t="s">
        <v>461</v>
      </c>
      <c r="G169" s="217" t="s">
        <v>124</v>
      </c>
      <c r="H169" s="218">
        <v>22</v>
      </c>
      <c r="I169" s="219"/>
      <c r="J169" s="220">
        <f>ROUND(I169*H169,2)</f>
        <v>0</v>
      </c>
      <c r="K169" s="216" t="s">
        <v>125</v>
      </c>
      <c r="L169" s="40"/>
      <c r="M169" s="221" t="s">
        <v>39</v>
      </c>
      <c r="N169" s="222" t="s">
        <v>50</v>
      </c>
      <c r="O169" s="76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AR169" s="13" t="s">
        <v>298</v>
      </c>
      <c r="AT169" s="13" t="s">
        <v>273</v>
      </c>
      <c r="AU169" s="13" t="s">
        <v>87</v>
      </c>
      <c r="AY169" s="13" t="s">
        <v>127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3" t="s">
        <v>87</v>
      </c>
      <c r="BK169" s="197">
        <f>ROUND(I169*H169,2)</f>
        <v>0</v>
      </c>
      <c r="BL169" s="13" t="s">
        <v>298</v>
      </c>
      <c r="BM169" s="13" t="s">
        <v>462</v>
      </c>
    </row>
    <row r="170" s="1" customFormat="1" ht="22.5" customHeight="1">
      <c r="B170" s="35"/>
      <c r="C170" s="214" t="s">
        <v>463</v>
      </c>
      <c r="D170" s="214" t="s">
        <v>273</v>
      </c>
      <c r="E170" s="215" t="s">
        <v>464</v>
      </c>
      <c r="F170" s="216" t="s">
        <v>465</v>
      </c>
      <c r="G170" s="217" t="s">
        <v>124</v>
      </c>
      <c r="H170" s="218">
        <v>1</v>
      </c>
      <c r="I170" s="219"/>
      <c r="J170" s="220">
        <f>ROUND(I170*H170,2)</f>
        <v>0</v>
      </c>
      <c r="K170" s="216" t="s">
        <v>125</v>
      </c>
      <c r="L170" s="40"/>
      <c r="M170" s="221" t="s">
        <v>39</v>
      </c>
      <c r="N170" s="222" t="s">
        <v>50</v>
      </c>
      <c r="O170" s="76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AR170" s="13" t="s">
        <v>298</v>
      </c>
      <c r="AT170" s="13" t="s">
        <v>273</v>
      </c>
      <c r="AU170" s="13" t="s">
        <v>87</v>
      </c>
      <c r="AY170" s="13" t="s">
        <v>127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3" t="s">
        <v>87</v>
      </c>
      <c r="BK170" s="197">
        <f>ROUND(I170*H170,2)</f>
        <v>0</v>
      </c>
      <c r="BL170" s="13" t="s">
        <v>298</v>
      </c>
      <c r="BM170" s="13" t="s">
        <v>466</v>
      </c>
    </row>
    <row r="171" s="1" customFormat="1" ht="45" customHeight="1">
      <c r="B171" s="35"/>
      <c r="C171" s="214" t="s">
        <v>467</v>
      </c>
      <c r="D171" s="214" t="s">
        <v>273</v>
      </c>
      <c r="E171" s="215" t="s">
        <v>468</v>
      </c>
      <c r="F171" s="216" t="s">
        <v>469</v>
      </c>
      <c r="G171" s="217" t="s">
        <v>124</v>
      </c>
      <c r="H171" s="218">
        <v>22</v>
      </c>
      <c r="I171" s="219"/>
      <c r="J171" s="220">
        <f>ROUND(I171*H171,2)</f>
        <v>0</v>
      </c>
      <c r="K171" s="216" t="s">
        <v>125</v>
      </c>
      <c r="L171" s="40"/>
      <c r="M171" s="221" t="s">
        <v>39</v>
      </c>
      <c r="N171" s="222" t="s">
        <v>50</v>
      </c>
      <c r="O171" s="76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AR171" s="13" t="s">
        <v>298</v>
      </c>
      <c r="AT171" s="13" t="s">
        <v>273</v>
      </c>
      <c r="AU171" s="13" t="s">
        <v>87</v>
      </c>
      <c r="AY171" s="13" t="s">
        <v>127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3" t="s">
        <v>87</v>
      </c>
      <c r="BK171" s="197">
        <f>ROUND(I171*H171,2)</f>
        <v>0</v>
      </c>
      <c r="BL171" s="13" t="s">
        <v>298</v>
      </c>
      <c r="BM171" s="13" t="s">
        <v>470</v>
      </c>
    </row>
    <row r="172" s="1" customFormat="1" ht="56.25" customHeight="1">
      <c r="B172" s="35"/>
      <c r="C172" s="214" t="s">
        <v>471</v>
      </c>
      <c r="D172" s="214" t="s">
        <v>273</v>
      </c>
      <c r="E172" s="215" t="s">
        <v>472</v>
      </c>
      <c r="F172" s="216" t="s">
        <v>473</v>
      </c>
      <c r="G172" s="217" t="s">
        <v>124</v>
      </c>
      <c r="H172" s="218">
        <v>1</v>
      </c>
      <c r="I172" s="219"/>
      <c r="J172" s="220">
        <f>ROUND(I172*H172,2)</f>
        <v>0</v>
      </c>
      <c r="K172" s="216" t="s">
        <v>125</v>
      </c>
      <c r="L172" s="40"/>
      <c r="M172" s="221" t="s">
        <v>39</v>
      </c>
      <c r="N172" s="222" t="s">
        <v>50</v>
      </c>
      <c r="O172" s="76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AR172" s="13" t="s">
        <v>298</v>
      </c>
      <c r="AT172" s="13" t="s">
        <v>273</v>
      </c>
      <c r="AU172" s="13" t="s">
        <v>87</v>
      </c>
      <c r="AY172" s="13" t="s">
        <v>127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3" t="s">
        <v>87</v>
      </c>
      <c r="BK172" s="197">
        <f>ROUND(I172*H172,2)</f>
        <v>0</v>
      </c>
      <c r="BL172" s="13" t="s">
        <v>298</v>
      </c>
      <c r="BM172" s="13" t="s">
        <v>474</v>
      </c>
    </row>
    <row r="173" s="1" customFormat="1" ht="33.75" customHeight="1">
      <c r="B173" s="35"/>
      <c r="C173" s="214" t="s">
        <v>475</v>
      </c>
      <c r="D173" s="214" t="s">
        <v>273</v>
      </c>
      <c r="E173" s="215" t="s">
        <v>476</v>
      </c>
      <c r="F173" s="216" t="s">
        <v>477</v>
      </c>
      <c r="G173" s="217" t="s">
        <v>124</v>
      </c>
      <c r="H173" s="218">
        <v>1</v>
      </c>
      <c r="I173" s="219"/>
      <c r="J173" s="220">
        <f>ROUND(I173*H173,2)</f>
        <v>0</v>
      </c>
      <c r="K173" s="216" t="s">
        <v>125</v>
      </c>
      <c r="L173" s="40"/>
      <c r="M173" s="221" t="s">
        <v>39</v>
      </c>
      <c r="N173" s="222" t="s">
        <v>50</v>
      </c>
      <c r="O173" s="76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AR173" s="13" t="s">
        <v>298</v>
      </c>
      <c r="AT173" s="13" t="s">
        <v>273</v>
      </c>
      <c r="AU173" s="13" t="s">
        <v>87</v>
      </c>
      <c r="AY173" s="13" t="s">
        <v>127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3" t="s">
        <v>87</v>
      </c>
      <c r="BK173" s="197">
        <f>ROUND(I173*H173,2)</f>
        <v>0</v>
      </c>
      <c r="BL173" s="13" t="s">
        <v>298</v>
      </c>
      <c r="BM173" s="13" t="s">
        <v>478</v>
      </c>
    </row>
    <row r="174" s="1" customFormat="1" ht="22.5" customHeight="1">
      <c r="B174" s="35"/>
      <c r="C174" s="214" t="s">
        <v>479</v>
      </c>
      <c r="D174" s="214" t="s">
        <v>273</v>
      </c>
      <c r="E174" s="215" t="s">
        <v>480</v>
      </c>
      <c r="F174" s="216" t="s">
        <v>481</v>
      </c>
      <c r="G174" s="217" t="s">
        <v>124</v>
      </c>
      <c r="H174" s="218">
        <v>1</v>
      </c>
      <c r="I174" s="219"/>
      <c r="J174" s="220">
        <f>ROUND(I174*H174,2)</f>
        <v>0</v>
      </c>
      <c r="K174" s="216" t="s">
        <v>125</v>
      </c>
      <c r="L174" s="40"/>
      <c r="M174" s="221" t="s">
        <v>39</v>
      </c>
      <c r="N174" s="222" t="s">
        <v>50</v>
      </c>
      <c r="O174" s="76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AR174" s="13" t="s">
        <v>298</v>
      </c>
      <c r="AT174" s="13" t="s">
        <v>273</v>
      </c>
      <c r="AU174" s="13" t="s">
        <v>87</v>
      </c>
      <c r="AY174" s="13" t="s">
        <v>127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3" t="s">
        <v>87</v>
      </c>
      <c r="BK174" s="197">
        <f>ROUND(I174*H174,2)</f>
        <v>0</v>
      </c>
      <c r="BL174" s="13" t="s">
        <v>298</v>
      </c>
      <c r="BM174" s="13" t="s">
        <v>482</v>
      </c>
    </row>
    <row r="175" s="1" customFormat="1" ht="22.5" customHeight="1">
      <c r="B175" s="35"/>
      <c r="C175" s="214" t="s">
        <v>483</v>
      </c>
      <c r="D175" s="214" t="s">
        <v>273</v>
      </c>
      <c r="E175" s="215" t="s">
        <v>484</v>
      </c>
      <c r="F175" s="216" t="s">
        <v>485</v>
      </c>
      <c r="G175" s="217" t="s">
        <v>124</v>
      </c>
      <c r="H175" s="218">
        <v>1</v>
      </c>
      <c r="I175" s="219"/>
      <c r="J175" s="220">
        <f>ROUND(I175*H175,2)</f>
        <v>0</v>
      </c>
      <c r="K175" s="216" t="s">
        <v>125</v>
      </c>
      <c r="L175" s="40"/>
      <c r="M175" s="226" t="s">
        <v>39</v>
      </c>
      <c r="N175" s="227" t="s">
        <v>50</v>
      </c>
      <c r="O175" s="228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AR175" s="13" t="s">
        <v>298</v>
      </c>
      <c r="AT175" s="13" t="s">
        <v>273</v>
      </c>
      <c r="AU175" s="13" t="s">
        <v>87</v>
      </c>
      <c r="AY175" s="13" t="s">
        <v>127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3" t="s">
        <v>87</v>
      </c>
      <c r="BK175" s="197">
        <f>ROUND(I175*H175,2)</f>
        <v>0</v>
      </c>
      <c r="BL175" s="13" t="s">
        <v>298</v>
      </c>
      <c r="BM175" s="13" t="s">
        <v>486</v>
      </c>
    </row>
    <row r="176" s="1" customFormat="1" ht="6.96" customHeight="1">
      <c r="B176" s="54"/>
      <c r="C176" s="55"/>
      <c r="D176" s="55"/>
      <c r="E176" s="55"/>
      <c r="F176" s="55"/>
      <c r="G176" s="55"/>
      <c r="H176" s="55"/>
      <c r="I176" s="151"/>
      <c r="J176" s="55"/>
      <c r="K176" s="55"/>
      <c r="L176" s="40"/>
    </row>
  </sheetData>
  <sheetProtection sheet="1" autoFilter="0" formatColumns="0" formatRows="0" objects="1" scenarios="1" spinCount="100000" saltValue="gcLRyiq00+06SRVIM1zDOW/h/qjUbaCimHK+/ev5pZJkpSXvUHeBtvp48sXkQH/WsqTqbF5g7+IGzhEshONQWw==" hashValue="jlZoo5HUjjgZE/MUIo4tEB9Wr2M4KIBMi3Kuhqj53dnlmIvlohkRWXf1cEeYKTiCUxOrdmFlYVokMTZthFxl9g==" algorithmName="SHA-512" password="CC35"/>
  <autoFilter ref="C82:K17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92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89</v>
      </c>
    </row>
    <row r="4" ht="24.96" customHeight="1">
      <c r="B4" s="16"/>
      <c r="D4" s="124" t="s">
        <v>96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zakázky'!K6</f>
        <v>Oprava zabezpečovacího zařízení v žst. Dobřenice a v žst. Káranice</v>
      </c>
      <c r="F7" s="125"/>
      <c r="G7" s="125"/>
      <c r="H7" s="125"/>
      <c r="L7" s="16"/>
    </row>
    <row r="8" s="1" customFormat="1" ht="12" customHeight="1">
      <c r="B8" s="40"/>
      <c r="D8" s="125" t="s">
        <v>97</v>
      </c>
      <c r="I8" s="127"/>
      <c r="L8" s="40"/>
    </row>
    <row r="9" s="1" customFormat="1" ht="36.96" customHeight="1">
      <c r="B9" s="40"/>
      <c r="E9" s="128" t="s">
        <v>487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18</v>
      </c>
      <c r="F11" s="13" t="s">
        <v>39</v>
      </c>
      <c r="I11" s="129" t="s">
        <v>20</v>
      </c>
      <c r="J11" s="13" t="s">
        <v>39</v>
      </c>
      <c r="L11" s="40"/>
    </row>
    <row r="12" s="1" customFormat="1" ht="12" customHeight="1">
      <c r="B12" s="40"/>
      <c r="D12" s="125" t="s">
        <v>22</v>
      </c>
      <c r="F12" s="13" t="s">
        <v>488</v>
      </c>
      <c r="I12" s="129" t="s">
        <v>24</v>
      </c>
      <c r="J12" s="130" t="str">
        <f>'Rekapitulace zakázky'!AN8</f>
        <v>28. 3. 2019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3" t="s">
        <v>32</v>
      </c>
      <c r="L14" s="40"/>
    </row>
    <row r="15" s="1" customFormat="1" ht="18" customHeight="1">
      <c r="B15" s="40"/>
      <c r="E15" s="13" t="s">
        <v>33</v>
      </c>
      <c r="I15" s="129" t="s">
        <v>34</v>
      </c>
      <c r="J15" s="13" t="s">
        <v>35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36</v>
      </c>
      <c r="I17" s="129" t="s">
        <v>31</v>
      </c>
      <c r="J17" s="29" t="str">
        <f>'Rekapitulace zakázky'!AN13</f>
        <v>Vyplň údaj</v>
      </c>
      <c r="L17" s="40"/>
    </row>
    <row r="18" s="1" customFormat="1" ht="18" customHeight="1">
      <c r="B18" s="40"/>
      <c r="E18" s="29" t="str">
        <f>'Rekapitulace zakázky'!E14</f>
        <v>Vyplň údaj</v>
      </c>
      <c r="F18" s="13"/>
      <c r="G18" s="13"/>
      <c r="H18" s="13"/>
      <c r="I18" s="129" t="s">
        <v>34</v>
      </c>
      <c r="J18" s="29" t="str">
        <f>'Rekapitulace zakázky'!AN14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38</v>
      </c>
      <c r="I20" s="129" t="s">
        <v>31</v>
      </c>
      <c r="J20" s="13" t="str">
        <f>IF('Rekapitulace zakázky'!AN16="","",'Rekapitulace zakázky'!AN16)</f>
        <v/>
      </c>
      <c r="L20" s="40"/>
    </row>
    <row r="21" s="1" customFormat="1" ht="18" customHeight="1">
      <c r="B21" s="40"/>
      <c r="E21" s="13" t="str">
        <f>IF('Rekapitulace zakázky'!E17="","",'Rekapitulace zakázky'!E17)</f>
        <v xml:space="preserve"> </v>
      </c>
      <c r="I21" s="129" t="s">
        <v>34</v>
      </c>
      <c r="J21" s="13" t="str">
        <f>IF('Rekapitulace zakázky'!AN17="","",'Rekapitulace zakázky'!AN17)</f>
        <v/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42</v>
      </c>
      <c r="I23" s="129" t="s">
        <v>31</v>
      </c>
      <c r="J23" s="13" t="str">
        <f>IF('Rekapitulace zakázky'!AN19="","",'Rekapitulace zakázky'!AN19)</f>
        <v/>
      </c>
      <c r="L23" s="40"/>
    </row>
    <row r="24" s="1" customFormat="1" ht="18" customHeight="1">
      <c r="B24" s="40"/>
      <c r="E24" s="13" t="str">
        <f>IF('Rekapitulace zakázky'!E20="","",'Rekapitulace zakázky'!E20)</f>
        <v xml:space="preserve"> </v>
      </c>
      <c r="I24" s="129" t="s">
        <v>34</v>
      </c>
      <c r="J24" s="13" t="str">
        <f>IF('Rekapitulace zakázky'!AN20="","",'Rekapitulace zakázky'!AN20)</f>
        <v/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43</v>
      </c>
      <c r="I26" s="127"/>
      <c r="L26" s="40"/>
    </row>
    <row r="27" s="6" customFormat="1" ht="16.5" customHeight="1">
      <c r="B27" s="131"/>
      <c r="E27" s="132" t="s">
        <v>39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45</v>
      </c>
      <c r="I30" s="127"/>
      <c r="J30" s="136">
        <f>ROUND(J82,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47</v>
      </c>
      <c r="I32" s="138" t="s">
        <v>46</v>
      </c>
      <c r="J32" s="137" t="s">
        <v>48</v>
      </c>
      <c r="L32" s="40"/>
    </row>
    <row r="33" s="1" customFormat="1" ht="14.4" customHeight="1">
      <c r="B33" s="40"/>
      <c r="D33" s="125" t="s">
        <v>49</v>
      </c>
      <c r="E33" s="125" t="s">
        <v>50</v>
      </c>
      <c r="F33" s="139">
        <f>ROUND((SUM(BE82:BE172)),  2)</f>
        <v>0</v>
      </c>
      <c r="I33" s="140">
        <v>0.20999999999999999</v>
      </c>
      <c r="J33" s="139">
        <f>ROUND(((SUM(BE82:BE172))*I33),  2)</f>
        <v>0</v>
      </c>
      <c r="L33" s="40"/>
    </row>
    <row r="34" s="1" customFormat="1" ht="14.4" customHeight="1">
      <c r="B34" s="40"/>
      <c r="E34" s="125" t="s">
        <v>51</v>
      </c>
      <c r="F34" s="139">
        <f>ROUND((SUM(BF82:BF172)),  2)</f>
        <v>0</v>
      </c>
      <c r="I34" s="140">
        <v>0.14999999999999999</v>
      </c>
      <c r="J34" s="139">
        <f>ROUND(((SUM(BF82:BF172))*I34),  2)</f>
        <v>0</v>
      </c>
      <c r="L34" s="40"/>
    </row>
    <row r="35" hidden="1" s="1" customFormat="1" ht="14.4" customHeight="1">
      <c r="B35" s="40"/>
      <c r="E35" s="125" t="s">
        <v>52</v>
      </c>
      <c r="F35" s="139">
        <f>ROUND((SUM(BG82:BG172)),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53</v>
      </c>
      <c r="F36" s="139">
        <f>ROUND((SUM(BH82:BH172)),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54</v>
      </c>
      <c r="F37" s="139">
        <f>ROUND((SUM(BI82:BI172)),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55</v>
      </c>
      <c r="E39" s="143"/>
      <c r="F39" s="143"/>
      <c r="G39" s="144" t="s">
        <v>56</v>
      </c>
      <c r="H39" s="145" t="s">
        <v>57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19" t="s">
        <v>100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8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Oprava zabezpečovacího zařízení v žst. Dobřenice a v žst. Káranice</v>
      </c>
      <c r="F48" s="28"/>
      <c r="G48" s="28"/>
      <c r="H48" s="28"/>
      <c r="I48" s="127"/>
      <c r="J48" s="36"/>
      <c r="K48" s="36"/>
      <c r="L48" s="40"/>
    </row>
    <row r="49" s="1" customFormat="1" ht="12" customHeight="1">
      <c r="B49" s="35"/>
      <c r="C49" s="28" t="s">
        <v>97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PS_02 - Počítače náprav v žst. Káranice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8" t="s">
        <v>22</v>
      </c>
      <c r="D52" s="36"/>
      <c r="E52" s="36"/>
      <c r="F52" s="23" t="str">
        <f>F12</f>
        <v>Káranice</v>
      </c>
      <c r="G52" s="36"/>
      <c r="H52" s="36"/>
      <c r="I52" s="129" t="s">
        <v>24</v>
      </c>
      <c r="J52" s="64" t="str">
        <f>IF(J12="","",J12)</f>
        <v>28. 3. 2019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8" t="s">
        <v>30</v>
      </c>
      <c r="D54" s="36"/>
      <c r="E54" s="36"/>
      <c r="F54" s="23" t="str">
        <f>E15</f>
        <v>OŘ HK SSZT Hradec Králové</v>
      </c>
      <c r="G54" s="36"/>
      <c r="H54" s="36"/>
      <c r="I54" s="129" t="s">
        <v>38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8" t="s">
        <v>36</v>
      </c>
      <c r="D55" s="36"/>
      <c r="E55" s="36"/>
      <c r="F55" s="23" t="str">
        <f>IF(E18="","",E18)</f>
        <v>Vyplň údaj</v>
      </c>
      <c r="G55" s="36"/>
      <c r="H55" s="36"/>
      <c r="I55" s="129" t="s">
        <v>42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101</v>
      </c>
      <c r="D57" s="157"/>
      <c r="E57" s="157"/>
      <c r="F57" s="157"/>
      <c r="G57" s="157"/>
      <c r="H57" s="157"/>
      <c r="I57" s="158"/>
      <c r="J57" s="159" t="s">
        <v>102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77</v>
      </c>
      <c r="D59" s="36"/>
      <c r="E59" s="36"/>
      <c r="F59" s="36"/>
      <c r="G59" s="36"/>
      <c r="H59" s="36"/>
      <c r="I59" s="127"/>
      <c r="J59" s="94">
        <f>J82</f>
        <v>0</v>
      </c>
      <c r="K59" s="36"/>
      <c r="L59" s="40"/>
      <c r="AU59" s="13" t="s">
        <v>103</v>
      </c>
    </row>
    <row r="60" s="7" customFormat="1" ht="24.96" customHeight="1">
      <c r="B60" s="161"/>
      <c r="C60" s="162"/>
      <c r="D60" s="163" t="s">
        <v>489</v>
      </c>
      <c r="E60" s="164"/>
      <c r="F60" s="164"/>
      <c r="G60" s="164"/>
      <c r="H60" s="164"/>
      <c r="I60" s="165"/>
      <c r="J60" s="166">
        <f>J83</f>
        <v>0</v>
      </c>
      <c r="K60" s="162"/>
      <c r="L60" s="167"/>
    </row>
    <row r="61" s="7" customFormat="1" ht="24.96" customHeight="1">
      <c r="B61" s="161"/>
      <c r="C61" s="162"/>
      <c r="D61" s="163" t="s">
        <v>106</v>
      </c>
      <c r="E61" s="164"/>
      <c r="F61" s="164"/>
      <c r="G61" s="164"/>
      <c r="H61" s="164"/>
      <c r="I61" s="165"/>
      <c r="J61" s="166">
        <f>J89</f>
        <v>0</v>
      </c>
      <c r="K61" s="162"/>
      <c r="L61" s="167"/>
    </row>
    <row r="62" s="7" customFormat="1" ht="24.96" customHeight="1">
      <c r="B62" s="161"/>
      <c r="C62" s="162"/>
      <c r="D62" s="163" t="s">
        <v>107</v>
      </c>
      <c r="E62" s="164"/>
      <c r="F62" s="164"/>
      <c r="G62" s="164"/>
      <c r="H62" s="164"/>
      <c r="I62" s="165"/>
      <c r="J62" s="166">
        <f>J92</f>
        <v>0</v>
      </c>
      <c r="K62" s="162"/>
      <c r="L62" s="167"/>
    </row>
    <row r="63" s="1" customFormat="1" ht="21.84" customHeight="1">
      <c r="B63" s="35"/>
      <c r="C63" s="36"/>
      <c r="D63" s="36"/>
      <c r="E63" s="36"/>
      <c r="F63" s="36"/>
      <c r="G63" s="36"/>
      <c r="H63" s="36"/>
      <c r="I63" s="127"/>
      <c r="J63" s="36"/>
      <c r="K63" s="36"/>
      <c r="L63" s="40"/>
    </row>
    <row r="64" s="1" customFormat="1" ht="6.96" customHeight="1">
      <c r="B64" s="54"/>
      <c r="C64" s="55"/>
      <c r="D64" s="55"/>
      <c r="E64" s="55"/>
      <c r="F64" s="55"/>
      <c r="G64" s="55"/>
      <c r="H64" s="55"/>
      <c r="I64" s="151"/>
      <c r="J64" s="55"/>
      <c r="K64" s="55"/>
      <c r="L64" s="40"/>
    </row>
    <row r="68" s="1" customFormat="1" ht="6.96" customHeight="1">
      <c r="B68" s="56"/>
      <c r="C68" s="57"/>
      <c r="D68" s="57"/>
      <c r="E68" s="57"/>
      <c r="F68" s="57"/>
      <c r="G68" s="57"/>
      <c r="H68" s="57"/>
      <c r="I68" s="154"/>
      <c r="J68" s="57"/>
      <c r="K68" s="57"/>
      <c r="L68" s="40"/>
    </row>
    <row r="69" s="1" customFormat="1" ht="24.96" customHeight="1">
      <c r="B69" s="35"/>
      <c r="C69" s="19" t="s">
        <v>108</v>
      </c>
      <c r="D69" s="36"/>
      <c r="E69" s="36"/>
      <c r="F69" s="36"/>
      <c r="G69" s="36"/>
      <c r="H69" s="36"/>
      <c r="I69" s="127"/>
      <c r="J69" s="36"/>
      <c r="K69" s="36"/>
      <c r="L69" s="40"/>
    </row>
    <row r="70" s="1" customFormat="1" ht="6.96" customHeight="1">
      <c r="B70" s="35"/>
      <c r="C70" s="36"/>
      <c r="D70" s="36"/>
      <c r="E70" s="36"/>
      <c r="F70" s="36"/>
      <c r="G70" s="36"/>
      <c r="H70" s="36"/>
      <c r="I70" s="127"/>
      <c r="J70" s="36"/>
      <c r="K70" s="36"/>
      <c r="L70" s="40"/>
    </row>
    <row r="71" s="1" customFormat="1" ht="12" customHeight="1">
      <c r="B71" s="35"/>
      <c r="C71" s="28" t="s">
        <v>16</v>
      </c>
      <c r="D71" s="36"/>
      <c r="E71" s="36"/>
      <c r="F71" s="36"/>
      <c r="G71" s="36"/>
      <c r="H71" s="36"/>
      <c r="I71" s="127"/>
      <c r="J71" s="36"/>
      <c r="K71" s="36"/>
      <c r="L71" s="40"/>
    </row>
    <row r="72" s="1" customFormat="1" ht="16.5" customHeight="1">
      <c r="B72" s="35"/>
      <c r="C72" s="36"/>
      <c r="D72" s="36"/>
      <c r="E72" s="155" t="str">
        <f>E7</f>
        <v>Oprava zabezpečovacího zařízení v žst. Dobřenice a v žst. Káranice</v>
      </c>
      <c r="F72" s="28"/>
      <c r="G72" s="28"/>
      <c r="H72" s="28"/>
      <c r="I72" s="127"/>
      <c r="J72" s="36"/>
      <c r="K72" s="36"/>
      <c r="L72" s="40"/>
    </row>
    <row r="73" s="1" customFormat="1" ht="12" customHeight="1">
      <c r="B73" s="35"/>
      <c r="C73" s="28" t="s">
        <v>97</v>
      </c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16.5" customHeight="1">
      <c r="B74" s="35"/>
      <c r="C74" s="36"/>
      <c r="D74" s="36"/>
      <c r="E74" s="61" t="str">
        <f>E9</f>
        <v>PS_02 - Počítače náprav v žst. Káranice</v>
      </c>
      <c r="F74" s="36"/>
      <c r="G74" s="36"/>
      <c r="H74" s="36"/>
      <c r="I74" s="127"/>
      <c r="J74" s="36"/>
      <c r="K74" s="36"/>
      <c r="L74" s="40"/>
    </row>
    <row r="75" s="1" customFormat="1" ht="6.96" customHeight="1">
      <c r="B75" s="35"/>
      <c r="C75" s="36"/>
      <c r="D75" s="36"/>
      <c r="E75" s="36"/>
      <c r="F75" s="36"/>
      <c r="G75" s="36"/>
      <c r="H75" s="36"/>
      <c r="I75" s="127"/>
      <c r="J75" s="36"/>
      <c r="K75" s="36"/>
      <c r="L75" s="40"/>
    </row>
    <row r="76" s="1" customFormat="1" ht="12" customHeight="1">
      <c r="B76" s="35"/>
      <c r="C76" s="28" t="s">
        <v>22</v>
      </c>
      <c r="D76" s="36"/>
      <c r="E76" s="36"/>
      <c r="F76" s="23" t="str">
        <f>F12</f>
        <v>Káranice</v>
      </c>
      <c r="G76" s="36"/>
      <c r="H76" s="36"/>
      <c r="I76" s="129" t="s">
        <v>24</v>
      </c>
      <c r="J76" s="64" t="str">
        <f>IF(J12="","",J12)</f>
        <v>28. 3. 2019</v>
      </c>
      <c r="K76" s="36"/>
      <c r="L76" s="40"/>
    </row>
    <row r="77" s="1" customFormat="1" ht="6.96" customHeight="1">
      <c r="B77" s="35"/>
      <c r="C77" s="36"/>
      <c r="D77" s="36"/>
      <c r="E77" s="36"/>
      <c r="F77" s="36"/>
      <c r="G77" s="36"/>
      <c r="H77" s="36"/>
      <c r="I77" s="127"/>
      <c r="J77" s="36"/>
      <c r="K77" s="36"/>
      <c r="L77" s="40"/>
    </row>
    <row r="78" s="1" customFormat="1" ht="13.65" customHeight="1">
      <c r="B78" s="35"/>
      <c r="C78" s="28" t="s">
        <v>30</v>
      </c>
      <c r="D78" s="36"/>
      <c r="E78" s="36"/>
      <c r="F78" s="23" t="str">
        <f>E15</f>
        <v>OŘ HK SSZT Hradec Králové</v>
      </c>
      <c r="G78" s="36"/>
      <c r="H78" s="36"/>
      <c r="I78" s="129" t="s">
        <v>38</v>
      </c>
      <c r="J78" s="33" t="str">
        <f>E21</f>
        <v xml:space="preserve"> </v>
      </c>
      <c r="K78" s="36"/>
      <c r="L78" s="40"/>
    </row>
    <row r="79" s="1" customFormat="1" ht="13.65" customHeight="1">
      <c r="B79" s="35"/>
      <c r="C79" s="28" t="s">
        <v>36</v>
      </c>
      <c r="D79" s="36"/>
      <c r="E79" s="36"/>
      <c r="F79" s="23" t="str">
        <f>IF(E18="","",E18)</f>
        <v>Vyplň údaj</v>
      </c>
      <c r="G79" s="36"/>
      <c r="H79" s="36"/>
      <c r="I79" s="129" t="s">
        <v>42</v>
      </c>
      <c r="J79" s="33" t="str">
        <f>E24</f>
        <v xml:space="preserve"> </v>
      </c>
      <c r="K79" s="36"/>
      <c r="L79" s="40"/>
    </row>
    <row r="80" s="1" customFormat="1" ht="10.32" customHeight="1">
      <c r="B80" s="35"/>
      <c r="C80" s="36"/>
      <c r="D80" s="36"/>
      <c r="E80" s="36"/>
      <c r="F80" s="36"/>
      <c r="G80" s="36"/>
      <c r="H80" s="36"/>
      <c r="I80" s="127"/>
      <c r="J80" s="36"/>
      <c r="K80" s="36"/>
      <c r="L80" s="40"/>
    </row>
    <row r="81" s="9" customFormat="1" ht="29.28" customHeight="1">
      <c r="B81" s="175"/>
      <c r="C81" s="176" t="s">
        <v>109</v>
      </c>
      <c r="D81" s="177" t="s">
        <v>64</v>
      </c>
      <c r="E81" s="177" t="s">
        <v>60</v>
      </c>
      <c r="F81" s="177" t="s">
        <v>61</v>
      </c>
      <c r="G81" s="177" t="s">
        <v>110</v>
      </c>
      <c r="H81" s="177" t="s">
        <v>111</v>
      </c>
      <c r="I81" s="178" t="s">
        <v>112</v>
      </c>
      <c r="J81" s="177" t="s">
        <v>102</v>
      </c>
      <c r="K81" s="179" t="s">
        <v>113</v>
      </c>
      <c r="L81" s="180"/>
      <c r="M81" s="84" t="s">
        <v>39</v>
      </c>
      <c r="N81" s="85" t="s">
        <v>49</v>
      </c>
      <c r="O81" s="85" t="s">
        <v>114</v>
      </c>
      <c r="P81" s="85" t="s">
        <v>115</v>
      </c>
      <c r="Q81" s="85" t="s">
        <v>116</v>
      </c>
      <c r="R81" s="85" t="s">
        <v>117</v>
      </c>
      <c r="S81" s="85" t="s">
        <v>118</v>
      </c>
      <c r="T81" s="86" t="s">
        <v>119</v>
      </c>
    </row>
    <row r="82" s="1" customFormat="1" ht="22.8" customHeight="1">
      <c r="B82" s="35"/>
      <c r="C82" s="91" t="s">
        <v>120</v>
      </c>
      <c r="D82" s="36"/>
      <c r="E82" s="36"/>
      <c r="F82" s="36"/>
      <c r="G82" s="36"/>
      <c r="H82" s="36"/>
      <c r="I82" s="127"/>
      <c r="J82" s="181">
        <f>BK82</f>
        <v>0</v>
      </c>
      <c r="K82" s="36"/>
      <c r="L82" s="40"/>
      <c r="M82" s="87"/>
      <c r="N82" s="88"/>
      <c r="O82" s="88"/>
      <c r="P82" s="182">
        <f>P83+P89+P92</f>
        <v>0</v>
      </c>
      <c r="Q82" s="88"/>
      <c r="R82" s="182">
        <f>R83+R89+R92</f>
        <v>3</v>
      </c>
      <c r="S82" s="88"/>
      <c r="T82" s="183">
        <f>T83+T89+T92</f>
        <v>0</v>
      </c>
      <c r="AT82" s="13" t="s">
        <v>78</v>
      </c>
      <c r="AU82" s="13" t="s">
        <v>103</v>
      </c>
      <c r="BK82" s="184">
        <f>BK83+BK89+BK92</f>
        <v>0</v>
      </c>
    </row>
    <row r="83" s="10" customFormat="1" ht="25.92" customHeight="1">
      <c r="B83" s="198"/>
      <c r="C83" s="199"/>
      <c r="D83" s="200" t="s">
        <v>78</v>
      </c>
      <c r="E83" s="201" t="s">
        <v>142</v>
      </c>
      <c r="F83" s="201" t="s">
        <v>271</v>
      </c>
      <c r="G83" s="199"/>
      <c r="H83" s="199"/>
      <c r="I83" s="202"/>
      <c r="J83" s="203">
        <f>BK83</f>
        <v>0</v>
      </c>
      <c r="K83" s="199"/>
      <c r="L83" s="204"/>
      <c r="M83" s="205"/>
      <c r="N83" s="206"/>
      <c r="O83" s="206"/>
      <c r="P83" s="207">
        <f>SUM(P84:P88)</f>
        <v>0</v>
      </c>
      <c r="Q83" s="206"/>
      <c r="R83" s="207">
        <f>SUM(R84:R88)</f>
        <v>3</v>
      </c>
      <c r="S83" s="206"/>
      <c r="T83" s="208">
        <f>SUM(T84:T88)</f>
        <v>0</v>
      </c>
      <c r="AR83" s="209" t="s">
        <v>87</v>
      </c>
      <c r="AT83" s="210" t="s">
        <v>78</v>
      </c>
      <c r="AU83" s="210" t="s">
        <v>79</v>
      </c>
      <c r="AY83" s="209" t="s">
        <v>127</v>
      </c>
      <c r="BK83" s="211">
        <f>SUM(BK84:BK88)</f>
        <v>0</v>
      </c>
    </row>
    <row r="84" s="1" customFormat="1" ht="33.75" customHeight="1">
      <c r="B84" s="35"/>
      <c r="C84" s="214" t="s">
        <v>87</v>
      </c>
      <c r="D84" s="214" t="s">
        <v>273</v>
      </c>
      <c r="E84" s="215" t="s">
        <v>274</v>
      </c>
      <c r="F84" s="216" t="s">
        <v>275</v>
      </c>
      <c r="G84" s="217" t="s">
        <v>276</v>
      </c>
      <c r="H84" s="218">
        <v>30</v>
      </c>
      <c r="I84" s="219"/>
      <c r="J84" s="220">
        <f>ROUND(I84*H84,2)</f>
        <v>0</v>
      </c>
      <c r="K84" s="216" t="s">
        <v>125</v>
      </c>
      <c r="L84" s="40"/>
      <c r="M84" s="221" t="s">
        <v>39</v>
      </c>
      <c r="N84" s="222" t="s">
        <v>50</v>
      </c>
      <c r="O84" s="76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AR84" s="13" t="s">
        <v>137</v>
      </c>
      <c r="AT84" s="13" t="s">
        <v>273</v>
      </c>
      <c r="AU84" s="13" t="s">
        <v>87</v>
      </c>
      <c r="AY84" s="13" t="s">
        <v>127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3" t="s">
        <v>87</v>
      </c>
      <c r="BK84" s="197">
        <f>ROUND(I84*H84,2)</f>
        <v>0</v>
      </c>
      <c r="BL84" s="13" t="s">
        <v>137</v>
      </c>
      <c r="BM84" s="13" t="s">
        <v>490</v>
      </c>
    </row>
    <row r="85" s="1" customFormat="1">
      <c r="B85" s="35"/>
      <c r="C85" s="36"/>
      <c r="D85" s="223" t="s">
        <v>278</v>
      </c>
      <c r="E85" s="36"/>
      <c r="F85" s="224" t="s">
        <v>279</v>
      </c>
      <c r="G85" s="36"/>
      <c r="H85" s="36"/>
      <c r="I85" s="127"/>
      <c r="J85" s="36"/>
      <c r="K85" s="36"/>
      <c r="L85" s="40"/>
      <c r="M85" s="225"/>
      <c r="N85" s="76"/>
      <c r="O85" s="76"/>
      <c r="P85" s="76"/>
      <c r="Q85" s="76"/>
      <c r="R85" s="76"/>
      <c r="S85" s="76"/>
      <c r="T85" s="77"/>
      <c r="AT85" s="13" t="s">
        <v>278</v>
      </c>
      <c r="AU85" s="13" t="s">
        <v>87</v>
      </c>
    </row>
    <row r="86" s="1" customFormat="1" ht="22.5" customHeight="1">
      <c r="B86" s="35"/>
      <c r="C86" s="185" t="s">
        <v>89</v>
      </c>
      <c r="D86" s="185" t="s">
        <v>121</v>
      </c>
      <c r="E86" s="186" t="s">
        <v>281</v>
      </c>
      <c r="F86" s="187" t="s">
        <v>282</v>
      </c>
      <c r="G86" s="188" t="s">
        <v>283</v>
      </c>
      <c r="H86" s="189">
        <v>3</v>
      </c>
      <c r="I86" s="190"/>
      <c r="J86" s="191">
        <f>ROUND(I86*H86,2)</f>
        <v>0</v>
      </c>
      <c r="K86" s="187" t="s">
        <v>284</v>
      </c>
      <c r="L86" s="192"/>
      <c r="M86" s="193" t="s">
        <v>39</v>
      </c>
      <c r="N86" s="194" t="s">
        <v>50</v>
      </c>
      <c r="O86" s="76"/>
      <c r="P86" s="195">
        <f>O86*H86</f>
        <v>0</v>
      </c>
      <c r="Q86" s="195">
        <v>1</v>
      </c>
      <c r="R86" s="195">
        <f>Q86*H86</f>
        <v>3</v>
      </c>
      <c r="S86" s="195">
        <v>0</v>
      </c>
      <c r="T86" s="196">
        <f>S86*H86</f>
        <v>0</v>
      </c>
      <c r="AR86" s="13" t="s">
        <v>126</v>
      </c>
      <c r="AT86" s="13" t="s">
        <v>121</v>
      </c>
      <c r="AU86" s="13" t="s">
        <v>87</v>
      </c>
      <c r="AY86" s="13" t="s">
        <v>127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3" t="s">
        <v>87</v>
      </c>
      <c r="BK86" s="197">
        <f>ROUND(I86*H86,2)</f>
        <v>0</v>
      </c>
      <c r="BL86" s="13" t="s">
        <v>128</v>
      </c>
      <c r="BM86" s="13" t="s">
        <v>491</v>
      </c>
    </row>
    <row r="87" s="1" customFormat="1" ht="22.5" customHeight="1">
      <c r="B87" s="35"/>
      <c r="C87" s="214" t="s">
        <v>133</v>
      </c>
      <c r="D87" s="214" t="s">
        <v>273</v>
      </c>
      <c r="E87" s="215" t="s">
        <v>287</v>
      </c>
      <c r="F87" s="216" t="s">
        <v>288</v>
      </c>
      <c r="G87" s="217" t="s">
        <v>289</v>
      </c>
      <c r="H87" s="218">
        <v>4</v>
      </c>
      <c r="I87" s="219"/>
      <c r="J87" s="220">
        <f>ROUND(I87*H87,2)</f>
        <v>0</v>
      </c>
      <c r="K87" s="216" t="s">
        <v>125</v>
      </c>
      <c r="L87" s="40"/>
      <c r="M87" s="221" t="s">
        <v>39</v>
      </c>
      <c r="N87" s="222" t="s">
        <v>50</v>
      </c>
      <c r="O87" s="76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AR87" s="13" t="s">
        <v>137</v>
      </c>
      <c r="AT87" s="13" t="s">
        <v>273</v>
      </c>
      <c r="AU87" s="13" t="s">
        <v>87</v>
      </c>
      <c r="AY87" s="13" t="s">
        <v>127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3" t="s">
        <v>87</v>
      </c>
      <c r="BK87" s="197">
        <f>ROUND(I87*H87,2)</f>
        <v>0</v>
      </c>
      <c r="BL87" s="13" t="s">
        <v>137</v>
      </c>
      <c r="BM87" s="13" t="s">
        <v>492</v>
      </c>
    </row>
    <row r="88" s="1" customFormat="1">
      <c r="B88" s="35"/>
      <c r="C88" s="36"/>
      <c r="D88" s="223" t="s">
        <v>278</v>
      </c>
      <c r="E88" s="36"/>
      <c r="F88" s="224" t="s">
        <v>291</v>
      </c>
      <c r="G88" s="36"/>
      <c r="H88" s="36"/>
      <c r="I88" s="127"/>
      <c r="J88" s="36"/>
      <c r="K88" s="36"/>
      <c r="L88" s="40"/>
      <c r="M88" s="225"/>
      <c r="N88" s="76"/>
      <c r="O88" s="76"/>
      <c r="P88" s="76"/>
      <c r="Q88" s="76"/>
      <c r="R88" s="76"/>
      <c r="S88" s="76"/>
      <c r="T88" s="77"/>
      <c r="AT88" s="13" t="s">
        <v>278</v>
      </c>
      <c r="AU88" s="13" t="s">
        <v>87</v>
      </c>
    </row>
    <row r="89" s="10" customFormat="1" ht="25.92" customHeight="1">
      <c r="B89" s="198"/>
      <c r="C89" s="199"/>
      <c r="D89" s="200" t="s">
        <v>78</v>
      </c>
      <c r="E89" s="201" t="s">
        <v>292</v>
      </c>
      <c r="F89" s="201" t="s">
        <v>293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SUM(P90:P91)</f>
        <v>0</v>
      </c>
      <c r="Q89" s="206"/>
      <c r="R89" s="207">
        <f>SUM(R90:R91)</f>
        <v>0</v>
      </c>
      <c r="S89" s="206"/>
      <c r="T89" s="208">
        <f>SUM(T90:T91)</f>
        <v>0</v>
      </c>
      <c r="AR89" s="209" t="s">
        <v>137</v>
      </c>
      <c r="AT89" s="210" t="s">
        <v>78</v>
      </c>
      <c r="AU89" s="210" t="s">
        <v>79</v>
      </c>
      <c r="AY89" s="209" t="s">
        <v>127</v>
      </c>
      <c r="BK89" s="211">
        <f>SUM(BK90:BK91)</f>
        <v>0</v>
      </c>
    </row>
    <row r="90" s="1" customFormat="1" ht="16.5" customHeight="1">
      <c r="B90" s="35"/>
      <c r="C90" s="214" t="s">
        <v>137</v>
      </c>
      <c r="D90" s="214" t="s">
        <v>273</v>
      </c>
      <c r="E90" s="215" t="s">
        <v>295</v>
      </c>
      <c r="F90" s="216" t="s">
        <v>296</v>
      </c>
      <c r="G90" s="217" t="s">
        <v>297</v>
      </c>
      <c r="H90" s="218">
        <v>16</v>
      </c>
      <c r="I90" s="219"/>
      <c r="J90" s="220">
        <f>ROUND(I90*H90,2)</f>
        <v>0</v>
      </c>
      <c r="K90" s="216" t="s">
        <v>39</v>
      </c>
      <c r="L90" s="40"/>
      <c r="M90" s="221" t="s">
        <v>39</v>
      </c>
      <c r="N90" s="222" t="s">
        <v>50</v>
      </c>
      <c r="O90" s="76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AR90" s="13" t="s">
        <v>298</v>
      </c>
      <c r="AT90" s="13" t="s">
        <v>273</v>
      </c>
      <c r="AU90" s="13" t="s">
        <v>87</v>
      </c>
      <c r="AY90" s="13" t="s">
        <v>127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3" t="s">
        <v>87</v>
      </c>
      <c r="BK90" s="197">
        <f>ROUND(I90*H90,2)</f>
        <v>0</v>
      </c>
      <c r="BL90" s="13" t="s">
        <v>298</v>
      </c>
      <c r="BM90" s="13" t="s">
        <v>493</v>
      </c>
    </row>
    <row r="91" s="1" customFormat="1" ht="22.5" customHeight="1">
      <c r="B91" s="35"/>
      <c r="C91" s="214" t="s">
        <v>142</v>
      </c>
      <c r="D91" s="214" t="s">
        <v>273</v>
      </c>
      <c r="E91" s="215" t="s">
        <v>301</v>
      </c>
      <c r="F91" s="216" t="s">
        <v>302</v>
      </c>
      <c r="G91" s="217" t="s">
        <v>297</v>
      </c>
      <c r="H91" s="218">
        <v>59</v>
      </c>
      <c r="I91" s="219"/>
      <c r="J91" s="220">
        <f>ROUND(I91*H91,2)</f>
        <v>0</v>
      </c>
      <c r="K91" s="216" t="s">
        <v>39</v>
      </c>
      <c r="L91" s="40"/>
      <c r="M91" s="221" t="s">
        <v>39</v>
      </c>
      <c r="N91" s="222" t="s">
        <v>50</v>
      </c>
      <c r="O91" s="76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AR91" s="13" t="s">
        <v>298</v>
      </c>
      <c r="AT91" s="13" t="s">
        <v>273</v>
      </c>
      <c r="AU91" s="13" t="s">
        <v>87</v>
      </c>
      <c r="AY91" s="13" t="s">
        <v>127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3" t="s">
        <v>87</v>
      </c>
      <c r="BK91" s="197">
        <f>ROUND(I91*H91,2)</f>
        <v>0</v>
      </c>
      <c r="BL91" s="13" t="s">
        <v>298</v>
      </c>
      <c r="BM91" s="13" t="s">
        <v>494</v>
      </c>
    </row>
    <row r="92" s="10" customFormat="1" ht="25.92" customHeight="1">
      <c r="B92" s="198"/>
      <c r="C92" s="199"/>
      <c r="D92" s="200" t="s">
        <v>78</v>
      </c>
      <c r="E92" s="201" t="s">
        <v>304</v>
      </c>
      <c r="F92" s="201" t="s">
        <v>305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SUM(P93:P172)</f>
        <v>0</v>
      </c>
      <c r="Q92" s="206"/>
      <c r="R92" s="207">
        <f>SUM(R93:R172)</f>
        <v>0</v>
      </c>
      <c r="S92" s="206"/>
      <c r="T92" s="208">
        <f>SUM(T93:T172)</f>
        <v>0</v>
      </c>
      <c r="AR92" s="209" t="s">
        <v>137</v>
      </c>
      <c r="AT92" s="210" t="s">
        <v>78</v>
      </c>
      <c r="AU92" s="210" t="s">
        <v>79</v>
      </c>
      <c r="AY92" s="209" t="s">
        <v>127</v>
      </c>
      <c r="BK92" s="211">
        <f>SUM(BK93:BK172)</f>
        <v>0</v>
      </c>
    </row>
    <row r="93" s="1" customFormat="1" ht="22.5" customHeight="1">
      <c r="B93" s="35"/>
      <c r="C93" s="214" t="s">
        <v>146</v>
      </c>
      <c r="D93" s="214" t="s">
        <v>273</v>
      </c>
      <c r="E93" s="215" t="s">
        <v>307</v>
      </c>
      <c r="F93" s="216" t="s">
        <v>308</v>
      </c>
      <c r="G93" s="217" t="s">
        <v>124</v>
      </c>
      <c r="H93" s="218">
        <v>1</v>
      </c>
      <c r="I93" s="219"/>
      <c r="J93" s="220">
        <f>ROUND(I93*H93,2)</f>
        <v>0</v>
      </c>
      <c r="K93" s="216" t="s">
        <v>125</v>
      </c>
      <c r="L93" s="40"/>
      <c r="M93" s="221" t="s">
        <v>39</v>
      </c>
      <c r="N93" s="222" t="s">
        <v>50</v>
      </c>
      <c r="O93" s="76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AR93" s="13" t="s">
        <v>87</v>
      </c>
      <c r="AT93" s="13" t="s">
        <v>273</v>
      </c>
      <c r="AU93" s="13" t="s">
        <v>87</v>
      </c>
      <c r="AY93" s="13" t="s">
        <v>127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3" t="s">
        <v>87</v>
      </c>
      <c r="BK93" s="197">
        <f>ROUND(I93*H93,2)</f>
        <v>0</v>
      </c>
      <c r="BL93" s="13" t="s">
        <v>87</v>
      </c>
      <c r="BM93" s="13" t="s">
        <v>495</v>
      </c>
    </row>
    <row r="94" s="1" customFormat="1" ht="16.5" customHeight="1">
      <c r="B94" s="35"/>
      <c r="C94" s="214" t="s">
        <v>150</v>
      </c>
      <c r="D94" s="214" t="s">
        <v>273</v>
      </c>
      <c r="E94" s="215" t="s">
        <v>311</v>
      </c>
      <c r="F94" s="216" t="s">
        <v>312</v>
      </c>
      <c r="G94" s="217" t="s">
        <v>124</v>
      </c>
      <c r="H94" s="218">
        <v>1</v>
      </c>
      <c r="I94" s="219"/>
      <c r="J94" s="220">
        <f>ROUND(I94*H94,2)</f>
        <v>0</v>
      </c>
      <c r="K94" s="216" t="s">
        <v>39</v>
      </c>
      <c r="L94" s="40"/>
      <c r="M94" s="221" t="s">
        <v>39</v>
      </c>
      <c r="N94" s="222" t="s">
        <v>50</v>
      </c>
      <c r="O94" s="76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AR94" s="13" t="s">
        <v>184</v>
      </c>
      <c r="AT94" s="13" t="s">
        <v>273</v>
      </c>
      <c r="AU94" s="13" t="s">
        <v>87</v>
      </c>
      <c r="AY94" s="13" t="s">
        <v>127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3" t="s">
        <v>87</v>
      </c>
      <c r="BK94" s="197">
        <f>ROUND(I94*H94,2)</f>
        <v>0</v>
      </c>
      <c r="BL94" s="13" t="s">
        <v>184</v>
      </c>
      <c r="BM94" s="13" t="s">
        <v>496</v>
      </c>
    </row>
    <row r="95" s="1" customFormat="1" ht="22.5" customHeight="1">
      <c r="B95" s="35"/>
      <c r="C95" s="214" t="s">
        <v>154</v>
      </c>
      <c r="D95" s="214" t="s">
        <v>273</v>
      </c>
      <c r="E95" s="215" t="s">
        <v>315</v>
      </c>
      <c r="F95" s="216" t="s">
        <v>316</v>
      </c>
      <c r="G95" s="217" t="s">
        <v>124</v>
      </c>
      <c r="H95" s="218">
        <v>4</v>
      </c>
      <c r="I95" s="219"/>
      <c r="J95" s="220">
        <f>ROUND(I95*H95,2)</f>
        <v>0</v>
      </c>
      <c r="K95" s="216" t="s">
        <v>125</v>
      </c>
      <c r="L95" s="40"/>
      <c r="M95" s="221" t="s">
        <v>39</v>
      </c>
      <c r="N95" s="222" t="s">
        <v>50</v>
      </c>
      <c r="O95" s="76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AR95" s="13" t="s">
        <v>184</v>
      </c>
      <c r="AT95" s="13" t="s">
        <v>273</v>
      </c>
      <c r="AU95" s="13" t="s">
        <v>87</v>
      </c>
      <c r="AY95" s="13" t="s">
        <v>127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3" t="s">
        <v>87</v>
      </c>
      <c r="BK95" s="197">
        <f>ROUND(I95*H95,2)</f>
        <v>0</v>
      </c>
      <c r="BL95" s="13" t="s">
        <v>184</v>
      </c>
      <c r="BM95" s="13" t="s">
        <v>497</v>
      </c>
    </row>
    <row r="96" s="1" customFormat="1" ht="16.5" customHeight="1">
      <c r="B96" s="35"/>
      <c r="C96" s="185" t="s">
        <v>157</v>
      </c>
      <c r="D96" s="185" t="s">
        <v>121</v>
      </c>
      <c r="E96" s="186" t="s">
        <v>319</v>
      </c>
      <c r="F96" s="187" t="s">
        <v>320</v>
      </c>
      <c r="G96" s="188" t="s">
        <v>191</v>
      </c>
      <c r="H96" s="189">
        <v>20</v>
      </c>
      <c r="I96" s="190"/>
      <c r="J96" s="191">
        <f>ROUND(I96*H96,2)</f>
        <v>0</v>
      </c>
      <c r="K96" s="187" t="s">
        <v>125</v>
      </c>
      <c r="L96" s="192"/>
      <c r="M96" s="193" t="s">
        <v>39</v>
      </c>
      <c r="N96" s="194" t="s">
        <v>50</v>
      </c>
      <c r="O96" s="76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AR96" s="13" t="s">
        <v>126</v>
      </c>
      <c r="AT96" s="13" t="s">
        <v>121</v>
      </c>
      <c r="AU96" s="13" t="s">
        <v>87</v>
      </c>
      <c r="AY96" s="13" t="s">
        <v>127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3" t="s">
        <v>87</v>
      </c>
      <c r="BK96" s="197">
        <f>ROUND(I96*H96,2)</f>
        <v>0</v>
      </c>
      <c r="BL96" s="13" t="s">
        <v>128</v>
      </c>
      <c r="BM96" s="13" t="s">
        <v>498</v>
      </c>
    </row>
    <row r="97" s="1" customFormat="1" ht="16.5" customHeight="1">
      <c r="B97" s="35"/>
      <c r="C97" s="185" t="s">
        <v>161</v>
      </c>
      <c r="D97" s="185" t="s">
        <v>121</v>
      </c>
      <c r="E97" s="186" t="s">
        <v>328</v>
      </c>
      <c r="F97" s="187" t="s">
        <v>329</v>
      </c>
      <c r="G97" s="188" t="s">
        <v>124</v>
      </c>
      <c r="H97" s="189">
        <v>1</v>
      </c>
      <c r="I97" s="190"/>
      <c r="J97" s="191">
        <f>ROUND(I97*H97,2)</f>
        <v>0</v>
      </c>
      <c r="K97" s="187" t="s">
        <v>125</v>
      </c>
      <c r="L97" s="192"/>
      <c r="M97" s="193" t="s">
        <v>39</v>
      </c>
      <c r="N97" s="194" t="s">
        <v>50</v>
      </c>
      <c r="O97" s="76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AR97" s="13" t="s">
        <v>140</v>
      </c>
      <c r="AT97" s="13" t="s">
        <v>121</v>
      </c>
      <c r="AU97" s="13" t="s">
        <v>87</v>
      </c>
      <c r="AY97" s="13" t="s">
        <v>127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3" t="s">
        <v>87</v>
      </c>
      <c r="BK97" s="197">
        <f>ROUND(I97*H97,2)</f>
        <v>0</v>
      </c>
      <c r="BL97" s="13" t="s">
        <v>140</v>
      </c>
      <c r="BM97" s="13" t="s">
        <v>499</v>
      </c>
    </row>
    <row r="98" s="1" customFormat="1">
      <c r="B98" s="35"/>
      <c r="C98" s="36"/>
      <c r="D98" s="223" t="s">
        <v>500</v>
      </c>
      <c r="E98" s="36"/>
      <c r="F98" s="224" t="s">
        <v>501</v>
      </c>
      <c r="G98" s="36"/>
      <c r="H98" s="36"/>
      <c r="I98" s="127"/>
      <c r="J98" s="36"/>
      <c r="K98" s="36"/>
      <c r="L98" s="40"/>
      <c r="M98" s="225"/>
      <c r="N98" s="76"/>
      <c r="O98" s="76"/>
      <c r="P98" s="76"/>
      <c r="Q98" s="76"/>
      <c r="R98" s="76"/>
      <c r="S98" s="76"/>
      <c r="T98" s="77"/>
      <c r="AT98" s="13" t="s">
        <v>500</v>
      </c>
      <c r="AU98" s="13" t="s">
        <v>87</v>
      </c>
    </row>
    <row r="99" s="1" customFormat="1" ht="22.5" customHeight="1">
      <c r="B99" s="35"/>
      <c r="C99" s="214" t="s">
        <v>165</v>
      </c>
      <c r="D99" s="214" t="s">
        <v>273</v>
      </c>
      <c r="E99" s="215" t="s">
        <v>323</v>
      </c>
      <c r="F99" s="216" t="s">
        <v>324</v>
      </c>
      <c r="G99" s="217" t="s">
        <v>325</v>
      </c>
      <c r="H99" s="218">
        <v>15</v>
      </c>
      <c r="I99" s="219"/>
      <c r="J99" s="220">
        <f>ROUND(I99*H99,2)</f>
        <v>0</v>
      </c>
      <c r="K99" s="216" t="s">
        <v>125</v>
      </c>
      <c r="L99" s="40"/>
      <c r="M99" s="221" t="s">
        <v>39</v>
      </c>
      <c r="N99" s="222" t="s">
        <v>50</v>
      </c>
      <c r="O99" s="76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AR99" s="13" t="s">
        <v>184</v>
      </c>
      <c r="AT99" s="13" t="s">
        <v>273</v>
      </c>
      <c r="AU99" s="13" t="s">
        <v>87</v>
      </c>
      <c r="AY99" s="13" t="s">
        <v>127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3" t="s">
        <v>87</v>
      </c>
      <c r="BK99" s="197">
        <f>ROUND(I99*H99,2)</f>
        <v>0</v>
      </c>
      <c r="BL99" s="13" t="s">
        <v>184</v>
      </c>
      <c r="BM99" s="13" t="s">
        <v>502</v>
      </c>
    </row>
    <row r="100" s="1" customFormat="1" ht="33.75" customHeight="1">
      <c r="B100" s="35"/>
      <c r="C100" s="214" t="s">
        <v>169</v>
      </c>
      <c r="D100" s="214" t="s">
        <v>273</v>
      </c>
      <c r="E100" s="215" t="s">
        <v>332</v>
      </c>
      <c r="F100" s="216" t="s">
        <v>333</v>
      </c>
      <c r="G100" s="217" t="s">
        <v>124</v>
      </c>
      <c r="H100" s="218">
        <v>14</v>
      </c>
      <c r="I100" s="219"/>
      <c r="J100" s="220">
        <f>ROUND(I100*H100,2)</f>
        <v>0</v>
      </c>
      <c r="K100" s="216" t="s">
        <v>125</v>
      </c>
      <c r="L100" s="40"/>
      <c r="M100" s="221" t="s">
        <v>39</v>
      </c>
      <c r="N100" s="222" t="s">
        <v>50</v>
      </c>
      <c r="O100" s="76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AR100" s="13" t="s">
        <v>184</v>
      </c>
      <c r="AT100" s="13" t="s">
        <v>273</v>
      </c>
      <c r="AU100" s="13" t="s">
        <v>87</v>
      </c>
      <c r="AY100" s="13" t="s">
        <v>127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3" t="s">
        <v>87</v>
      </c>
      <c r="BK100" s="197">
        <f>ROUND(I100*H100,2)</f>
        <v>0</v>
      </c>
      <c r="BL100" s="13" t="s">
        <v>184</v>
      </c>
      <c r="BM100" s="13" t="s">
        <v>503</v>
      </c>
    </row>
    <row r="101" s="1" customFormat="1" ht="33.75" customHeight="1">
      <c r="B101" s="35"/>
      <c r="C101" s="214" t="s">
        <v>173</v>
      </c>
      <c r="D101" s="214" t="s">
        <v>273</v>
      </c>
      <c r="E101" s="215" t="s">
        <v>336</v>
      </c>
      <c r="F101" s="216" t="s">
        <v>337</v>
      </c>
      <c r="G101" s="217" t="s">
        <v>124</v>
      </c>
      <c r="H101" s="218">
        <v>15</v>
      </c>
      <c r="I101" s="219"/>
      <c r="J101" s="220">
        <f>ROUND(I101*H101,2)</f>
        <v>0</v>
      </c>
      <c r="K101" s="216" t="s">
        <v>125</v>
      </c>
      <c r="L101" s="40"/>
      <c r="M101" s="221" t="s">
        <v>39</v>
      </c>
      <c r="N101" s="222" t="s">
        <v>50</v>
      </c>
      <c r="O101" s="76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13" t="s">
        <v>184</v>
      </c>
      <c r="AT101" s="13" t="s">
        <v>273</v>
      </c>
      <c r="AU101" s="13" t="s">
        <v>87</v>
      </c>
      <c r="AY101" s="13" t="s">
        <v>127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3" t="s">
        <v>87</v>
      </c>
      <c r="BK101" s="197">
        <f>ROUND(I101*H101,2)</f>
        <v>0</v>
      </c>
      <c r="BL101" s="13" t="s">
        <v>184</v>
      </c>
      <c r="BM101" s="13" t="s">
        <v>504</v>
      </c>
    </row>
    <row r="102" s="1" customFormat="1" ht="33.75" customHeight="1">
      <c r="B102" s="35"/>
      <c r="C102" s="214" t="s">
        <v>177</v>
      </c>
      <c r="D102" s="214" t="s">
        <v>273</v>
      </c>
      <c r="E102" s="215" t="s">
        <v>340</v>
      </c>
      <c r="F102" s="216" t="s">
        <v>341</v>
      </c>
      <c r="G102" s="217" t="s">
        <v>124</v>
      </c>
      <c r="H102" s="218">
        <v>2</v>
      </c>
      <c r="I102" s="219"/>
      <c r="J102" s="220">
        <f>ROUND(I102*H102,2)</f>
        <v>0</v>
      </c>
      <c r="K102" s="216" t="s">
        <v>284</v>
      </c>
      <c r="L102" s="40"/>
      <c r="M102" s="221" t="s">
        <v>39</v>
      </c>
      <c r="N102" s="222" t="s">
        <v>50</v>
      </c>
      <c r="O102" s="76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AR102" s="13" t="s">
        <v>298</v>
      </c>
      <c r="AT102" s="13" t="s">
        <v>273</v>
      </c>
      <c r="AU102" s="13" t="s">
        <v>87</v>
      </c>
      <c r="AY102" s="13" t="s">
        <v>127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3" t="s">
        <v>87</v>
      </c>
      <c r="BK102" s="197">
        <f>ROUND(I102*H102,2)</f>
        <v>0</v>
      </c>
      <c r="BL102" s="13" t="s">
        <v>298</v>
      </c>
      <c r="BM102" s="13" t="s">
        <v>505</v>
      </c>
    </row>
    <row r="103" s="1" customFormat="1" ht="22.5" customHeight="1">
      <c r="B103" s="35"/>
      <c r="C103" s="214" t="s">
        <v>8</v>
      </c>
      <c r="D103" s="214" t="s">
        <v>273</v>
      </c>
      <c r="E103" s="215" t="s">
        <v>344</v>
      </c>
      <c r="F103" s="216" t="s">
        <v>345</v>
      </c>
      <c r="G103" s="217" t="s">
        <v>124</v>
      </c>
      <c r="H103" s="218">
        <v>2</v>
      </c>
      <c r="I103" s="219"/>
      <c r="J103" s="220">
        <f>ROUND(I103*H103,2)</f>
        <v>0</v>
      </c>
      <c r="K103" s="216" t="s">
        <v>284</v>
      </c>
      <c r="L103" s="40"/>
      <c r="M103" s="221" t="s">
        <v>39</v>
      </c>
      <c r="N103" s="222" t="s">
        <v>50</v>
      </c>
      <c r="O103" s="76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AR103" s="13" t="s">
        <v>298</v>
      </c>
      <c r="AT103" s="13" t="s">
        <v>273</v>
      </c>
      <c r="AU103" s="13" t="s">
        <v>87</v>
      </c>
      <c r="AY103" s="13" t="s">
        <v>127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3" t="s">
        <v>87</v>
      </c>
      <c r="BK103" s="197">
        <f>ROUND(I103*H103,2)</f>
        <v>0</v>
      </c>
      <c r="BL103" s="13" t="s">
        <v>298</v>
      </c>
      <c r="BM103" s="13" t="s">
        <v>506</v>
      </c>
    </row>
    <row r="104" s="1" customFormat="1" ht="22.5" customHeight="1">
      <c r="B104" s="35"/>
      <c r="C104" s="214" t="s">
        <v>184</v>
      </c>
      <c r="D104" s="214" t="s">
        <v>273</v>
      </c>
      <c r="E104" s="215" t="s">
        <v>348</v>
      </c>
      <c r="F104" s="216" t="s">
        <v>349</v>
      </c>
      <c r="G104" s="217" t="s">
        <v>124</v>
      </c>
      <c r="H104" s="218">
        <v>1</v>
      </c>
      <c r="I104" s="219"/>
      <c r="J104" s="220">
        <f>ROUND(I104*H104,2)</f>
        <v>0</v>
      </c>
      <c r="K104" s="216" t="s">
        <v>125</v>
      </c>
      <c r="L104" s="40"/>
      <c r="M104" s="221" t="s">
        <v>39</v>
      </c>
      <c r="N104" s="222" t="s">
        <v>50</v>
      </c>
      <c r="O104" s="76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13" t="s">
        <v>298</v>
      </c>
      <c r="AT104" s="13" t="s">
        <v>273</v>
      </c>
      <c r="AU104" s="13" t="s">
        <v>87</v>
      </c>
      <c r="AY104" s="13" t="s">
        <v>127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3" t="s">
        <v>87</v>
      </c>
      <c r="BK104" s="197">
        <f>ROUND(I104*H104,2)</f>
        <v>0</v>
      </c>
      <c r="BL104" s="13" t="s">
        <v>298</v>
      </c>
      <c r="BM104" s="13" t="s">
        <v>507</v>
      </c>
    </row>
    <row r="105" s="1" customFormat="1" ht="22.5" customHeight="1">
      <c r="B105" s="35"/>
      <c r="C105" s="214" t="s">
        <v>188</v>
      </c>
      <c r="D105" s="214" t="s">
        <v>273</v>
      </c>
      <c r="E105" s="215" t="s">
        <v>352</v>
      </c>
      <c r="F105" s="216" t="s">
        <v>353</v>
      </c>
      <c r="G105" s="217" t="s">
        <v>124</v>
      </c>
      <c r="H105" s="218">
        <v>2</v>
      </c>
      <c r="I105" s="219"/>
      <c r="J105" s="220">
        <f>ROUND(I105*H105,2)</f>
        <v>0</v>
      </c>
      <c r="K105" s="216" t="s">
        <v>284</v>
      </c>
      <c r="L105" s="40"/>
      <c r="M105" s="221" t="s">
        <v>39</v>
      </c>
      <c r="N105" s="222" t="s">
        <v>50</v>
      </c>
      <c r="O105" s="76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AR105" s="13" t="s">
        <v>298</v>
      </c>
      <c r="AT105" s="13" t="s">
        <v>273</v>
      </c>
      <c r="AU105" s="13" t="s">
        <v>87</v>
      </c>
      <c r="AY105" s="13" t="s">
        <v>127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3" t="s">
        <v>87</v>
      </c>
      <c r="BK105" s="197">
        <f>ROUND(I105*H105,2)</f>
        <v>0</v>
      </c>
      <c r="BL105" s="13" t="s">
        <v>298</v>
      </c>
      <c r="BM105" s="13" t="s">
        <v>508</v>
      </c>
    </row>
    <row r="106" s="1" customFormat="1" ht="22.5" customHeight="1">
      <c r="B106" s="35"/>
      <c r="C106" s="214" t="s">
        <v>193</v>
      </c>
      <c r="D106" s="214" t="s">
        <v>273</v>
      </c>
      <c r="E106" s="215" t="s">
        <v>356</v>
      </c>
      <c r="F106" s="216" t="s">
        <v>357</v>
      </c>
      <c r="G106" s="217" t="s">
        <v>124</v>
      </c>
      <c r="H106" s="218">
        <v>1</v>
      </c>
      <c r="I106" s="219"/>
      <c r="J106" s="220">
        <f>ROUND(I106*H106,2)</f>
        <v>0</v>
      </c>
      <c r="K106" s="216" t="s">
        <v>125</v>
      </c>
      <c r="L106" s="40"/>
      <c r="M106" s="221" t="s">
        <v>39</v>
      </c>
      <c r="N106" s="222" t="s">
        <v>50</v>
      </c>
      <c r="O106" s="76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AR106" s="13" t="s">
        <v>298</v>
      </c>
      <c r="AT106" s="13" t="s">
        <v>273</v>
      </c>
      <c r="AU106" s="13" t="s">
        <v>87</v>
      </c>
      <c r="AY106" s="13" t="s">
        <v>127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3" t="s">
        <v>87</v>
      </c>
      <c r="BK106" s="197">
        <f>ROUND(I106*H106,2)</f>
        <v>0</v>
      </c>
      <c r="BL106" s="13" t="s">
        <v>298</v>
      </c>
      <c r="BM106" s="13" t="s">
        <v>509</v>
      </c>
    </row>
    <row r="107" s="1" customFormat="1" ht="22.5" customHeight="1">
      <c r="B107" s="35"/>
      <c r="C107" s="214" t="s">
        <v>197</v>
      </c>
      <c r="D107" s="214" t="s">
        <v>273</v>
      </c>
      <c r="E107" s="215" t="s">
        <v>360</v>
      </c>
      <c r="F107" s="216" t="s">
        <v>361</v>
      </c>
      <c r="G107" s="217" t="s">
        <v>124</v>
      </c>
      <c r="H107" s="218">
        <v>15</v>
      </c>
      <c r="I107" s="219"/>
      <c r="J107" s="220">
        <f>ROUND(I107*H107,2)</f>
        <v>0</v>
      </c>
      <c r="K107" s="216" t="s">
        <v>125</v>
      </c>
      <c r="L107" s="40"/>
      <c r="M107" s="221" t="s">
        <v>39</v>
      </c>
      <c r="N107" s="222" t="s">
        <v>50</v>
      </c>
      <c r="O107" s="76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AR107" s="13" t="s">
        <v>184</v>
      </c>
      <c r="AT107" s="13" t="s">
        <v>273</v>
      </c>
      <c r="AU107" s="13" t="s">
        <v>87</v>
      </c>
      <c r="AY107" s="13" t="s">
        <v>127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3" t="s">
        <v>87</v>
      </c>
      <c r="BK107" s="197">
        <f>ROUND(I107*H107,2)</f>
        <v>0</v>
      </c>
      <c r="BL107" s="13" t="s">
        <v>184</v>
      </c>
      <c r="BM107" s="13" t="s">
        <v>510</v>
      </c>
    </row>
    <row r="108" s="1" customFormat="1" ht="16.5" customHeight="1">
      <c r="B108" s="35"/>
      <c r="C108" s="214" t="s">
        <v>201</v>
      </c>
      <c r="D108" s="214" t="s">
        <v>273</v>
      </c>
      <c r="E108" s="215" t="s">
        <v>364</v>
      </c>
      <c r="F108" s="216" t="s">
        <v>365</v>
      </c>
      <c r="G108" s="217" t="s">
        <v>124</v>
      </c>
      <c r="H108" s="218">
        <v>15</v>
      </c>
      <c r="I108" s="219"/>
      <c r="J108" s="220">
        <f>ROUND(I108*H108,2)</f>
        <v>0</v>
      </c>
      <c r="K108" s="216" t="s">
        <v>125</v>
      </c>
      <c r="L108" s="40"/>
      <c r="M108" s="221" t="s">
        <v>39</v>
      </c>
      <c r="N108" s="222" t="s">
        <v>50</v>
      </c>
      <c r="O108" s="76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AR108" s="13" t="s">
        <v>184</v>
      </c>
      <c r="AT108" s="13" t="s">
        <v>273</v>
      </c>
      <c r="AU108" s="13" t="s">
        <v>87</v>
      </c>
      <c r="AY108" s="13" t="s">
        <v>127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3" t="s">
        <v>87</v>
      </c>
      <c r="BK108" s="197">
        <f>ROUND(I108*H108,2)</f>
        <v>0</v>
      </c>
      <c r="BL108" s="13" t="s">
        <v>184</v>
      </c>
      <c r="BM108" s="13" t="s">
        <v>511</v>
      </c>
    </row>
    <row r="109" s="1" customFormat="1" ht="16.5" customHeight="1">
      <c r="B109" s="35"/>
      <c r="C109" s="214" t="s">
        <v>7</v>
      </c>
      <c r="D109" s="214" t="s">
        <v>273</v>
      </c>
      <c r="E109" s="215" t="s">
        <v>368</v>
      </c>
      <c r="F109" s="216" t="s">
        <v>369</v>
      </c>
      <c r="G109" s="217" t="s">
        <v>297</v>
      </c>
      <c r="H109" s="218">
        <v>10</v>
      </c>
      <c r="I109" s="219"/>
      <c r="J109" s="220">
        <f>ROUND(I109*H109,2)</f>
        <v>0</v>
      </c>
      <c r="K109" s="216" t="s">
        <v>125</v>
      </c>
      <c r="L109" s="40"/>
      <c r="M109" s="221" t="s">
        <v>39</v>
      </c>
      <c r="N109" s="222" t="s">
        <v>50</v>
      </c>
      <c r="O109" s="76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AR109" s="13" t="s">
        <v>298</v>
      </c>
      <c r="AT109" s="13" t="s">
        <v>273</v>
      </c>
      <c r="AU109" s="13" t="s">
        <v>87</v>
      </c>
      <c r="AY109" s="13" t="s">
        <v>127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3" t="s">
        <v>87</v>
      </c>
      <c r="BK109" s="197">
        <f>ROUND(I109*H109,2)</f>
        <v>0</v>
      </c>
      <c r="BL109" s="13" t="s">
        <v>298</v>
      </c>
      <c r="BM109" s="13" t="s">
        <v>512</v>
      </c>
    </row>
    <row r="110" s="1" customFormat="1" ht="16.5" customHeight="1">
      <c r="B110" s="35"/>
      <c r="C110" s="214" t="s">
        <v>208</v>
      </c>
      <c r="D110" s="214" t="s">
        <v>273</v>
      </c>
      <c r="E110" s="215" t="s">
        <v>372</v>
      </c>
      <c r="F110" s="216" t="s">
        <v>373</v>
      </c>
      <c r="G110" s="217" t="s">
        <v>124</v>
      </c>
      <c r="H110" s="218">
        <v>8</v>
      </c>
      <c r="I110" s="219"/>
      <c r="J110" s="220">
        <f>ROUND(I110*H110,2)</f>
        <v>0</v>
      </c>
      <c r="K110" s="216" t="s">
        <v>125</v>
      </c>
      <c r="L110" s="40"/>
      <c r="M110" s="221" t="s">
        <v>39</v>
      </c>
      <c r="N110" s="222" t="s">
        <v>50</v>
      </c>
      <c r="O110" s="76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AR110" s="13" t="s">
        <v>137</v>
      </c>
      <c r="AT110" s="13" t="s">
        <v>273</v>
      </c>
      <c r="AU110" s="13" t="s">
        <v>87</v>
      </c>
      <c r="AY110" s="13" t="s">
        <v>127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3" t="s">
        <v>87</v>
      </c>
      <c r="BK110" s="197">
        <f>ROUND(I110*H110,2)</f>
        <v>0</v>
      </c>
      <c r="BL110" s="13" t="s">
        <v>137</v>
      </c>
      <c r="BM110" s="13" t="s">
        <v>513</v>
      </c>
    </row>
    <row r="111" s="1" customFormat="1" ht="16.5" customHeight="1">
      <c r="B111" s="35"/>
      <c r="C111" s="214" t="s">
        <v>212</v>
      </c>
      <c r="D111" s="214" t="s">
        <v>273</v>
      </c>
      <c r="E111" s="215" t="s">
        <v>376</v>
      </c>
      <c r="F111" s="216" t="s">
        <v>377</v>
      </c>
      <c r="G111" s="217" t="s">
        <v>124</v>
      </c>
      <c r="H111" s="218">
        <v>8</v>
      </c>
      <c r="I111" s="219"/>
      <c r="J111" s="220">
        <f>ROUND(I111*H111,2)</f>
        <v>0</v>
      </c>
      <c r="K111" s="216" t="s">
        <v>125</v>
      </c>
      <c r="L111" s="40"/>
      <c r="M111" s="221" t="s">
        <v>39</v>
      </c>
      <c r="N111" s="222" t="s">
        <v>50</v>
      </c>
      <c r="O111" s="76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AR111" s="13" t="s">
        <v>184</v>
      </c>
      <c r="AT111" s="13" t="s">
        <v>273</v>
      </c>
      <c r="AU111" s="13" t="s">
        <v>87</v>
      </c>
      <c r="AY111" s="13" t="s">
        <v>127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3" t="s">
        <v>87</v>
      </c>
      <c r="BK111" s="197">
        <f>ROUND(I111*H111,2)</f>
        <v>0</v>
      </c>
      <c r="BL111" s="13" t="s">
        <v>184</v>
      </c>
      <c r="BM111" s="13" t="s">
        <v>514</v>
      </c>
    </row>
    <row r="112" s="1" customFormat="1" ht="16.5" customHeight="1">
      <c r="B112" s="35"/>
      <c r="C112" s="185" t="s">
        <v>216</v>
      </c>
      <c r="D112" s="185" t="s">
        <v>121</v>
      </c>
      <c r="E112" s="186" t="s">
        <v>380</v>
      </c>
      <c r="F112" s="187" t="s">
        <v>381</v>
      </c>
      <c r="G112" s="188" t="s">
        <v>124</v>
      </c>
      <c r="H112" s="189">
        <v>8</v>
      </c>
      <c r="I112" s="190"/>
      <c r="J112" s="191">
        <f>ROUND(I112*H112,2)</f>
        <v>0</v>
      </c>
      <c r="K112" s="187" t="s">
        <v>125</v>
      </c>
      <c r="L112" s="192"/>
      <c r="M112" s="193" t="s">
        <v>39</v>
      </c>
      <c r="N112" s="194" t="s">
        <v>50</v>
      </c>
      <c r="O112" s="76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AR112" s="13" t="s">
        <v>126</v>
      </c>
      <c r="AT112" s="13" t="s">
        <v>121</v>
      </c>
      <c r="AU112" s="13" t="s">
        <v>87</v>
      </c>
      <c r="AY112" s="13" t="s">
        <v>127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3" t="s">
        <v>87</v>
      </c>
      <c r="BK112" s="197">
        <f>ROUND(I112*H112,2)</f>
        <v>0</v>
      </c>
      <c r="BL112" s="13" t="s">
        <v>128</v>
      </c>
      <c r="BM112" s="13" t="s">
        <v>515</v>
      </c>
    </row>
    <row r="113" s="1" customFormat="1" ht="22.5" customHeight="1">
      <c r="B113" s="35"/>
      <c r="C113" s="214" t="s">
        <v>220</v>
      </c>
      <c r="D113" s="214" t="s">
        <v>273</v>
      </c>
      <c r="E113" s="215" t="s">
        <v>388</v>
      </c>
      <c r="F113" s="216" t="s">
        <v>389</v>
      </c>
      <c r="G113" s="217" t="s">
        <v>124</v>
      </c>
      <c r="H113" s="218">
        <v>1</v>
      </c>
      <c r="I113" s="219"/>
      <c r="J113" s="220">
        <f>ROUND(I113*H113,2)</f>
        <v>0</v>
      </c>
      <c r="K113" s="216" t="s">
        <v>125</v>
      </c>
      <c r="L113" s="40"/>
      <c r="M113" s="221" t="s">
        <v>39</v>
      </c>
      <c r="N113" s="222" t="s">
        <v>50</v>
      </c>
      <c r="O113" s="76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AR113" s="13" t="s">
        <v>184</v>
      </c>
      <c r="AT113" s="13" t="s">
        <v>273</v>
      </c>
      <c r="AU113" s="13" t="s">
        <v>87</v>
      </c>
      <c r="AY113" s="13" t="s">
        <v>127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3" t="s">
        <v>87</v>
      </c>
      <c r="BK113" s="197">
        <f>ROUND(I113*H113,2)</f>
        <v>0</v>
      </c>
      <c r="BL113" s="13" t="s">
        <v>184</v>
      </c>
      <c r="BM113" s="13" t="s">
        <v>516</v>
      </c>
    </row>
    <row r="114" s="1" customFormat="1" ht="22.5" customHeight="1">
      <c r="B114" s="35"/>
      <c r="C114" s="185" t="s">
        <v>224</v>
      </c>
      <c r="D114" s="185" t="s">
        <v>121</v>
      </c>
      <c r="E114" s="186" t="s">
        <v>392</v>
      </c>
      <c r="F114" s="187" t="s">
        <v>393</v>
      </c>
      <c r="G114" s="188" t="s">
        <v>191</v>
      </c>
      <c r="H114" s="189">
        <v>50</v>
      </c>
      <c r="I114" s="190"/>
      <c r="J114" s="191">
        <f>ROUND(I114*H114,2)</f>
        <v>0</v>
      </c>
      <c r="K114" s="187" t="s">
        <v>125</v>
      </c>
      <c r="L114" s="192"/>
      <c r="M114" s="193" t="s">
        <v>39</v>
      </c>
      <c r="N114" s="194" t="s">
        <v>50</v>
      </c>
      <c r="O114" s="76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AR114" s="13" t="s">
        <v>126</v>
      </c>
      <c r="AT114" s="13" t="s">
        <v>121</v>
      </c>
      <c r="AU114" s="13" t="s">
        <v>87</v>
      </c>
      <c r="AY114" s="13" t="s">
        <v>127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3" t="s">
        <v>87</v>
      </c>
      <c r="BK114" s="197">
        <f>ROUND(I114*H114,2)</f>
        <v>0</v>
      </c>
      <c r="BL114" s="13" t="s">
        <v>128</v>
      </c>
      <c r="BM114" s="13" t="s">
        <v>517</v>
      </c>
    </row>
    <row r="115" s="1" customFormat="1" ht="16.5" customHeight="1">
      <c r="B115" s="35"/>
      <c r="C115" s="185" t="s">
        <v>228</v>
      </c>
      <c r="D115" s="185" t="s">
        <v>121</v>
      </c>
      <c r="E115" s="186" t="s">
        <v>395</v>
      </c>
      <c r="F115" s="187" t="s">
        <v>396</v>
      </c>
      <c r="G115" s="188" t="s">
        <v>191</v>
      </c>
      <c r="H115" s="189">
        <v>50</v>
      </c>
      <c r="I115" s="190"/>
      <c r="J115" s="191">
        <f>ROUND(I115*H115,2)</f>
        <v>0</v>
      </c>
      <c r="K115" s="187" t="s">
        <v>125</v>
      </c>
      <c r="L115" s="192"/>
      <c r="M115" s="193" t="s">
        <v>39</v>
      </c>
      <c r="N115" s="194" t="s">
        <v>50</v>
      </c>
      <c r="O115" s="76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AR115" s="13" t="s">
        <v>126</v>
      </c>
      <c r="AT115" s="13" t="s">
        <v>121</v>
      </c>
      <c r="AU115" s="13" t="s">
        <v>87</v>
      </c>
      <c r="AY115" s="13" t="s">
        <v>127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3" t="s">
        <v>87</v>
      </c>
      <c r="BK115" s="197">
        <f>ROUND(I115*H115,2)</f>
        <v>0</v>
      </c>
      <c r="BL115" s="13" t="s">
        <v>128</v>
      </c>
      <c r="BM115" s="13" t="s">
        <v>518</v>
      </c>
    </row>
    <row r="116" s="1" customFormat="1" ht="16.5" customHeight="1">
      <c r="B116" s="35"/>
      <c r="C116" s="214" t="s">
        <v>232</v>
      </c>
      <c r="D116" s="214" t="s">
        <v>273</v>
      </c>
      <c r="E116" s="215" t="s">
        <v>399</v>
      </c>
      <c r="F116" s="216" t="s">
        <v>400</v>
      </c>
      <c r="G116" s="217" t="s">
        <v>124</v>
      </c>
      <c r="H116" s="218">
        <v>1</v>
      </c>
      <c r="I116" s="219"/>
      <c r="J116" s="220">
        <f>ROUND(I116*H116,2)</f>
        <v>0</v>
      </c>
      <c r="K116" s="216" t="s">
        <v>125</v>
      </c>
      <c r="L116" s="40"/>
      <c r="M116" s="221" t="s">
        <v>39</v>
      </c>
      <c r="N116" s="222" t="s">
        <v>50</v>
      </c>
      <c r="O116" s="76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AR116" s="13" t="s">
        <v>137</v>
      </c>
      <c r="AT116" s="13" t="s">
        <v>273</v>
      </c>
      <c r="AU116" s="13" t="s">
        <v>87</v>
      </c>
      <c r="AY116" s="13" t="s">
        <v>127</v>
      </c>
      <c r="BE116" s="197">
        <f>IF(N116="základní",J116,0)</f>
        <v>0</v>
      </c>
      <c r="BF116" s="197">
        <f>IF(N116="snížená",J116,0)</f>
        <v>0</v>
      </c>
      <c r="BG116" s="197">
        <f>IF(N116="zákl. přenesená",J116,0)</f>
        <v>0</v>
      </c>
      <c r="BH116" s="197">
        <f>IF(N116="sníž. přenesená",J116,0)</f>
        <v>0</v>
      </c>
      <c r="BI116" s="197">
        <f>IF(N116="nulová",J116,0)</f>
        <v>0</v>
      </c>
      <c r="BJ116" s="13" t="s">
        <v>87</v>
      </c>
      <c r="BK116" s="197">
        <f>ROUND(I116*H116,2)</f>
        <v>0</v>
      </c>
      <c r="BL116" s="13" t="s">
        <v>137</v>
      </c>
      <c r="BM116" s="13" t="s">
        <v>519</v>
      </c>
    </row>
    <row r="117" s="1" customFormat="1" ht="16.5" customHeight="1">
      <c r="B117" s="35"/>
      <c r="C117" s="214" t="s">
        <v>236</v>
      </c>
      <c r="D117" s="214" t="s">
        <v>273</v>
      </c>
      <c r="E117" s="215" t="s">
        <v>403</v>
      </c>
      <c r="F117" s="216" t="s">
        <v>404</v>
      </c>
      <c r="G117" s="217" t="s">
        <v>124</v>
      </c>
      <c r="H117" s="218">
        <v>1</v>
      </c>
      <c r="I117" s="219"/>
      <c r="J117" s="220">
        <f>ROUND(I117*H117,2)</f>
        <v>0</v>
      </c>
      <c r="K117" s="216" t="s">
        <v>125</v>
      </c>
      <c r="L117" s="40"/>
      <c r="M117" s="221" t="s">
        <v>39</v>
      </c>
      <c r="N117" s="222" t="s">
        <v>50</v>
      </c>
      <c r="O117" s="76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AR117" s="13" t="s">
        <v>184</v>
      </c>
      <c r="AT117" s="13" t="s">
        <v>273</v>
      </c>
      <c r="AU117" s="13" t="s">
        <v>87</v>
      </c>
      <c r="AY117" s="13" t="s">
        <v>127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3" t="s">
        <v>87</v>
      </c>
      <c r="BK117" s="197">
        <f>ROUND(I117*H117,2)</f>
        <v>0</v>
      </c>
      <c r="BL117" s="13" t="s">
        <v>184</v>
      </c>
      <c r="BM117" s="13" t="s">
        <v>520</v>
      </c>
    </row>
    <row r="118" s="1" customFormat="1" ht="16.5" customHeight="1">
      <c r="B118" s="35"/>
      <c r="C118" s="214" t="s">
        <v>240</v>
      </c>
      <c r="D118" s="214" t="s">
        <v>273</v>
      </c>
      <c r="E118" s="215" t="s">
        <v>407</v>
      </c>
      <c r="F118" s="216" t="s">
        <v>408</v>
      </c>
      <c r="G118" s="217" t="s">
        <v>124</v>
      </c>
      <c r="H118" s="218">
        <v>9</v>
      </c>
      <c r="I118" s="219"/>
      <c r="J118" s="220">
        <f>ROUND(I118*H118,2)</f>
        <v>0</v>
      </c>
      <c r="K118" s="216" t="s">
        <v>125</v>
      </c>
      <c r="L118" s="40"/>
      <c r="M118" s="221" t="s">
        <v>39</v>
      </c>
      <c r="N118" s="222" t="s">
        <v>50</v>
      </c>
      <c r="O118" s="76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AR118" s="13" t="s">
        <v>184</v>
      </c>
      <c r="AT118" s="13" t="s">
        <v>273</v>
      </c>
      <c r="AU118" s="13" t="s">
        <v>87</v>
      </c>
      <c r="AY118" s="13" t="s">
        <v>127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3" t="s">
        <v>87</v>
      </c>
      <c r="BK118" s="197">
        <f>ROUND(I118*H118,2)</f>
        <v>0</v>
      </c>
      <c r="BL118" s="13" t="s">
        <v>184</v>
      </c>
      <c r="BM118" s="13" t="s">
        <v>521</v>
      </c>
    </row>
    <row r="119" s="1" customFormat="1" ht="16.5" customHeight="1">
      <c r="B119" s="35"/>
      <c r="C119" s="185" t="s">
        <v>244</v>
      </c>
      <c r="D119" s="185" t="s">
        <v>121</v>
      </c>
      <c r="E119" s="186" t="s">
        <v>411</v>
      </c>
      <c r="F119" s="187" t="s">
        <v>412</v>
      </c>
      <c r="G119" s="188" t="s">
        <v>124</v>
      </c>
      <c r="H119" s="189">
        <v>9</v>
      </c>
      <c r="I119" s="190"/>
      <c r="J119" s="191">
        <f>ROUND(I119*H119,2)</f>
        <v>0</v>
      </c>
      <c r="K119" s="187" t="s">
        <v>125</v>
      </c>
      <c r="L119" s="192"/>
      <c r="M119" s="193" t="s">
        <v>39</v>
      </c>
      <c r="N119" s="194" t="s">
        <v>50</v>
      </c>
      <c r="O119" s="76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AR119" s="13" t="s">
        <v>126</v>
      </c>
      <c r="AT119" s="13" t="s">
        <v>121</v>
      </c>
      <c r="AU119" s="13" t="s">
        <v>87</v>
      </c>
      <c r="AY119" s="13" t="s">
        <v>127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3" t="s">
        <v>87</v>
      </c>
      <c r="BK119" s="197">
        <f>ROUND(I119*H119,2)</f>
        <v>0</v>
      </c>
      <c r="BL119" s="13" t="s">
        <v>128</v>
      </c>
      <c r="BM119" s="13" t="s">
        <v>522</v>
      </c>
    </row>
    <row r="120" s="1" customFormat="1" ht="16.5" customHeight="1">
      <c r="B120" s="35"/>
      <c r="C120" s="214" t="s">
        <v>248</v>
      </c>
      <c r="D120" s="214" t="s">
        <v>273</v>
      </c>
      <c r="E120" s="215" t="s">
        <v>435</v>
      </c>
      <c r="F120" s="216" t="s">
        <v>436</v>
      </c>
      <c r="G120" s="217" t="s">
        <v>124</v>
      </c>
      <c r="H120" s="218">
        <v>15</v>
      </c>
      <c r="I120" s="219"/>
      <c r="J120" s="220">
        <f>ROUND(I120*H120,2)</f>
        <v>0</v>
      </c>
      <c r="K120" s="216" t="s">
        <v>125</v>
      </c>
      <c r="L120" s="40"/>
      <c r="M120" s="221" t="s">
        <v>39</v>
      </c>
      <c r="N120" s="222" t="s">
        <v>50</v>
      </c>
      <c r="O120" s="76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AR120" s="13" t="s">
        <v>184</v>
      </c>
      <c r="AT120" s="13" t="s">
        <v>273</v>
      </c>
      <c r="AU120" s="13" t="s">
        <v>87</v>
      </c>
      <c r="AY120" s="13" t="s">
        <v>127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3" t="s">
        <v>87</v>
      </c>
      <c r="BK120" s="197">
        <f>ROUND(I120*H120,2)</f>
        <v>0</v>
      </c>
      <c r="BL120" s="13" t="s">
        <v>184</v>
      </c>
      <c r="BM120" s="13" t="s">
        <v>523</v>
      </c>
    </row>
    <row r="121" s="1" customFormat="1" ht="16.5" customHeight="1">
      <c r="B121" s="35"/>
      <c r="C121" s="214" t="s">
        <v>252</v>
      </c>
      <c r="D121" s="214" t="s">
        <v>273</v>
      </c>
      <c r="E121" s="215" t="s">
        <v>419</v>
      </c>
      <c r="F121" s="216" t="s">
        <v>420</v>
      </c>
      <c r="G121" s="217" t="s">
        <v>124</v>
      </c>
      <c r="H121" s="218">
        <v>1</v>
      </c>
      <c r="I121" s="219"/>
      <c r="J121" s="220">
        <f>ROUND(I121*H121,2)</f>
        <v>0</v>
      </c>
      <c r="K121" s="216" t="s">
        <v>39</v>
      </c>
      <c r="L121" s="40"/>
      <c r="M121" s="221" t="s">
        <v>39</v>
      </c>
      <c r="N121" s="222" t="s">
        <v>50</v>
      </c>
      <c r="O121" s="76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AR121" s="13" t="s">
        <v>184</v>
      </c>
      <c r="AT121" s="13" t="s">
        <v>273</v>
      </c>
      <c r="AU121" s="13" t="s">
        <v>87</v>
      </c>
      <c r="AY121" s="13" t="s">
        <v>127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3" t="s">
        <v>87</v>
      </c>
      <c r="BK121" s="197">
        <f>ROUND(I121*H121,2)</f>
        <v>0</v>
      </c>
      <c r="BL121" s="13" t="s">
        <v>184</v>
      </c>
      <c r="BM121" s="13" t="s">
        <v>524</v>
      </c>
    </row>
    <row r="122" s="1" customFormat="1" ht="16.5" customHeight="1">
      <c r="B122" s="35"/>
      <c r="C122" s="214" t="s">
        <v>257</v>
      </c>
      <c r="D122" s="214" t="s">
        <v>273</v>
      </c>
      <c r="E122" s="215" t="s">
        <v>423</v>
      </c>
      <c r="F122" s="216" t="s">
        <v>424</v>
      </c>
      <c r="G122" s="217" t="s">
        <v>124</v>
      </c>
      <c r="H122" s="218">
        <v>15</v>
      </c>
      <c r="I122" s="219"/>
      <c r="J122" s="220">
        <f>ROUND(I122*H122,2)</f>
        <v>0</v>
      </c>
      <c r="K122" s="216" t="s">
        <v>39</v>
      </c>
      <c r="L122" s="40"/>
      <c r="M122" s="221" t="s">
        <v>39</v>
      </c>
      <c r="N122" s="222" t="s">
        <v>50</v>
      </c>
      <c r="O122" s="76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AR122" s="13" t="s">
        <v>298</v>
      </c>
      <c r="AT122" s="13" t="s">
        <v>273</v>
      </c>
      <c r="AU122" s="13" t="s">
        <v>87</v>
      </c>
      <c r="AY122" s="13" t="s">
        <v>127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3" t="s">
        <v>87</v>
      </c>
      <c r="BK122" s="197">
        <f>ROUND(I122*H122,2)</f>
        <v>0</v>
      </c>
      <c r="BL122" s="13" t="s">
        <v>298</v>
      </c>
      <c r="BM122" s="13" t="s">
        <v>525</v>
      </c>
    </row>
    <row r="123" s="1" customFormat="1" ht="16.5" customHeight="1">
      <c r="B123" s="35"/>
      <c r="C123" s="214" t="s">
        <v>261</v>
      </c>
      <c r="D123" s="214" t="s">
        <v>273</v>
      </c>
      <c r="E123" s="215" t="s">
        <v>427</v>
      </c>
      <c r="F123" s="216" t="s">
        <v>428</v>
      </c>
      <c r="G123" s="217" t="s">
        <v>124</v>
      </c>
      <c r="H123" s="218">
        <v>0</v>
      </c>
      <c r="I123" s="219"/>
      <c r="J123" s="220">
        <f>ROUND(I123*H123,2)</f>
        <v>0</v>
      </c>
      <c r="K123" s="216" t="s">
        <v>39</v>
      </c>
      <c r="L123" s="40"/>
      <c r="M123" s="221" t="s">
        <v>39</v>
      </c>
      <c r="N123" s="222" t="s">
        <v>50</v>
      </c>
      <c r="O123" s="76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AR123" s="13" t="s">
        <v>298</v>
      </c>
      <c r="AT123" s="13" t="s">
        <v>273</v>
      </c>
      <c r="AU123" s="13" t="s">
        <v>87</v>
      </c>
      <c r="AY123" s="13" t="s">
        <v>127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3" t="s">
        <v>87</v>
      </c>
      <c r="BK123" s="197">
        <f>ROUND(I123*H123,2)</f>
        <v>0</v>
      </c>
      <c r="BL123" s="13" t="s">
        <v>298</v>
      </c>
      <c r="BM123" s="13" t="s">
        <v>526</v>
      </c>
    </row>
    <row r="124" s="1" customFormat="1" ht="16.5" customHeight="1">
      <c r="B124" s="35"/>
      <c r="C124" s="214" t="s">
        <v>265</v>
      </c>
      <c r="D124" s="214" t="s">
        <v>273</v>
      </c>
      <c r="E124" s="215" t="s">
        <v>431</v>
      </c>
      <c r="F124" s="216" t="s">
        <v>432</v>
      </c>
      <c r="G124" s="217" t="s">
        <v>124</v>
      </c>
      <c r="H124" s="218">
        <v>1</v>
      </c>
      <c r="I124" s="219"/>
      <c r="J124" s="220">
        <f>ROUND(I124*H124,2)</f>
        <v>0</v>
      </c>
      <c r="K124" s="216" t="s">
        <v>39</v>
      </c>
      <c r="L124" s="40"/>
      <c r="M124" s="221" t="s">
        <v>39</v>
      </c>
      <c r="N124" s="222" t="s">
        <v>50</v>
      </c>
      <c r="O124" s="76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AR124" s="13" t="s">
        <v>298</v>
      </c>
      <c r="AT124" s="13" t="s">
        <v>273</v>
      </c>
      <c r="AU124" s="13" t="s">
        <v>87</v>
      </c>
      <c r="AY124" s="13" t="s">
        <v>127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3" t="s">
        <v>87</v>
      </c>
      <c r="BK124" s="197">
        <f>ROUND(I124*H124,2)</f>
        <v>0</v>
      </c>
      <c r="BL124" s="13" t="s">
        <v>298</v>
      </c>
      <c r="BM124" s="13" t="s">
        <v>527</v>
      </c>
    </row>
    <row r="125" s="1" customFormat="1" ht="16.5" customHeight="1">
      <c r="B125" s="35"/>
      <c r="C125" s="214" t="s">
        <v>272</v>
      </c>
      <c r="D125" s="214" t="s">
        <v>273</v>
      </c>
      <c r="E125" s="215" t="s">
        <v>439</v>
      </c>
      <c r="F125" s="216" t="s">
        <v>440</v>
      </c>
      <c r="G125" s="217" t="s">
        <v>124</v>
      </c>
      <c r="H125" s="218">
        <v>15</v>
      </c>
      <c r="I125" s="219"/>
      <c r="J125" s="220">
        <f>ROUND(I125*H125,2)</f>
        <v>0</v>
      </c>
      <c r="K125" s="216" t="s">
        <v>125</v>
      </c>
      <c r="L125" s="40"/>
      <c r="M125" s="221" t="s">
        <v>39</v>
      </c>
      <c r="N125" s="222" t="s">
        <v>50</v>
      </c>
      <c r="O125" s="76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AR125" s="13" t="s">
        <v>184</v>
      </c>
      <c r="AT125" s="13" t="s">
        <v>273</v>
      </c>
      <c r="AU125" s="13" t="s">
        <v>87</v>
      </c>
      <c r="AY125" s="13" t="s">
        <v>127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3" t="s">
        <v>87</v>
      </c>
      <c r="BK125" s="197">
        <f>ROUND(I125*H125,2)</f>
        <v>0</v>
      </c>
      <c r="BL125" s="13" t="s">
        <v>184</v>
      </c>
      <c r="BM125" s="13" t="s">
        <v>528</v>
      </c>
    </row>
    <row r="126" s="1" customFormat="1" ht="22.5" customHeight="1">
      <c r="B126" s="35"/>
      <c r="C126" s="214" t="s">
        <v>280</v>
      </c>
      <c r="D126" s="214" t="s">
        <v>273</v>
      </c>
      <c r="E126" s="215" t="s">
        <v>443</v>
      </c>
      <c r="F126" s="216" t="s">
        <v>444</v>
      </c>
      <c r="G126" s="217" t="s">
        <v>124</v>
      </c>
      <c r="H126" s="218">
        <v>15</v>
      </c>
      <c r="I126" s="219"/>
      <c r="J126" s="220">
        <f>ROUND(I126*H126,2)</f>
        <v>0</v>
      </c>
      <c r="K126" s="216" t="s">
        <v>445</v>
      </c>
      <c r="L126" s="40"/>
      <c r="M126" s="221" t="s">
        <v>39</v>
      </c>
      <c r="N126" s="222" t="s">
        <v>50</v>
      </c>
      <c r="O126" s="76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AR126" s="13" t="s">
        <v>184</v>
      </c>
      <c r="AT126" s="13" t="s">
        <v>273</v>
      </c>
      <c r="AU126" s="13" t="s">
        <v>87</v>
      </c>
      <c r="AY126" s="13" t="s">
        <v>127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3" t="s">
        <v>87</v>
      </c>
      <c r="BK126" s="197">
        <f>ROUND(I126*H126,2)</f>
        <v>0</v>
      </c>
      <c r="BL126" s="13" t="s">
        <v>184</v>
      </c>
      <c r="BM126" s="13" t="s">
        <v>529</v>
      </c>
    </row>
    <row r="127" s="1" customFormat="1" ht="16.5" customHeight="1">
      <c r="B127" s="35"/>
      <c r="C127" s="214" t="s">
        <v>286</v>
      </c>
      <c r="D127" s="214" t="s">
        <v>273</v>
      </c>
      <c r="E127" s="215" t="s">
        <v>448</v>
      </c>
      <c r="F127" s="216" t="s">
        <v>449</v>
      </c>
      <c r="G127" s="217" t="s">
        <v>124</v>
      </c>
      <c r="H127" s="218">
        <v>15</v>
      </c>
      <c r="I127" s="219"/>
      <c r="J127" s="220">
        <f>ROUND(I127*H127,2)</f>
        <v>0</v>
      </c>
      <c r="K127" s="216" t="s">
        <v>125</v>
      </c>
      <c r="L127" s="40"/>
      <c r="M127" s="221" t="s">
        <v>39</v>
      </c>
      <c r="N127" s="222" t="s">
        <v>50</v>
      </c>
      <c r="O127" s="76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AR127" s="13" t="s">
        <v>184</v>
      </c>
      <c r="AT127" s="13" t="s">
        <v>273</v>
      </c>
      <c r="AU127" s="13" t="s">
        <v>87</v>
      </c>
      <c r="AY127" s="13" t="s">
        <v>127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3" t="s">
        <v>87</v>
      </c>
      <c r="BK127" s="197">
        <f>ROUND(I127*H127,2)</f>
        <v>0</v>
      </c>
      <c r="BL127" s="13" t="s">
        <v>184</v>
      </c>
      <c r="BM127" s="13" t="s">
        <v>530</v>
      </c>
    </row>
    <row r="128" s="1" customFormat="1" ht="22.5" customHeight="1">
      <c r="B128" s="35"/>
      <c r="C128" s="214" t="s">
        <v>294</v>
      </c>
      <c r="D128" s="214" t="s">
        <v>273</v>
      </c>
      <c r="E128" s="215" t="s">
        <v>452</v>
      </c>
      <c r="F128" s="216" t="s">
        <v>453</v>
      </c>
      <c r="G128" s="217" t="s">
        <v>124</v>
      </c>
      <c r="H128" s="218">
        <v>15</v>
      </c>
      <c r="I128" s="219"/>
      <c r="J128" s="220">
        <f>ROUND(I128*H128,2)</f>
        <v>0</v>
      </c>
      <c r="K128" s="216" t="s">
        <v>445</v>
      </c>
      <c r="L128" s="40"/>
      <c r="M128" s="221" t="s">
        <v>39</v>
      </c>
      <c r="N128" s="222" t="s">
        <v>50</v>
      </c>
      <c r="O128" s="76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AR128" s="13" t="s">
        <v>184</v>
      </c>
      <c r="AT128" s="13" t="s">
        <v>273</v>
      </c>
      <c r="AU128" s="13" t="s">
        <v>87</v>
      </c>
      <c r="AY128" s="13" t="s">
        <v>127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3" t="s">
        <v>87</v>
      </c>
      <c r="BK128" s="197">
        <f>ROUND(I128*H128,2)</f>
        <v>0</v>
      </c>
      <c r="BL128" s="13" t="s">
        <v>184</v>
      </c>
      <c r="BM128" s="13" t="s">
        <v>531</v>
      </c>
    </row>
    <row r="129" s="1" customFormat="1" ht="16.5" customHeight="1">
      <c r="B129" s="35"/>
      <c r="C129" s="214" t="s">
        <v>300</v>
      </c>
      <c r="D129" s="214" t="s">
        <v>273</v>
      </c>
      <c r="E129" s="215" t="s">
        <v>456</v>
      </c>
      <c r="F129" s="216" t="s">
        <v>457</v>
      </c>
      <c r="G129" s="217" t="s">
        <v>124</v>
      </c>
      <c r="H129" s="218">
        <v>15</v>
      </c>
      <c r="I129" s="219"/>
      <c r="J129" s="220">
        <f>ROUND(I129*H129,2)</f>
        <v>0</v>
      </c>
      <c r="K129" s="216" t="s">
        <v>125</v>
      </c>
      <c r="L129" s="40"/>
      <c r="M129" s="221" t="s">
        <v>39</v>
      </c>
      <c r="N129" s="222" t="s">
        <v>50</v>
      </c>
      <c r="O129" s="76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AR129" s="13" t="s">
        <v>298</v>
      </c>
      <c r="AT129" s="13" t="s">
        <v>273</v>
      </c>
      <c r="AU129" s="13" t="s">
        <v>87</v>
      </c>
      <c r="AY129" s="13" t="s">
        <v>127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3" t="s">
        <v>87</v>
      </c>
      <c r="BK129" s="197">
        <f>ROUND(I129*H129,2)</f>
        <v>0</v>
      </c>
      <c r="BL129" s="13" t="s">
        <v>298</v>
      </c>
      <c r="BM129" s="13" t="s">
        <v>532</v>
      </c>
    </row>
    <row r="130" s="1" customFormat="1" ht="22.5" customHeight="1">
      <c r="B130" s="35"/>
      <c r="C130" s="214" t="s">
        <v>306</v>
      </c>
      <c r="D130" s="214" t="s">
        <v>273</v>
      </c>
      <c r="E130" s="215" t="s">
        <v>460</v>
      </c>
      <c r="F130" s="216" t="s">
        <v>461</v>
      </c>
      <c r="G130" s="217" t="s">
        <v>124</v>
      </c>
      <c r="H130" s="218">
        <v>20</v>
      </c>
      <c r="I130" s="219"/>
      <c r="J130" s="220">
        <f>ROUND(I130*H130,2)</f>
        <v>0</v>
      </c>
      <c r="K130" s="216" t="s">
        <v>125</v>
      </c>
      <c r="L130" s="40"/>
      <c r="M130" s="221" t="s">
        <v>39</v>
      </c>
      <c r="N130" s="222" t="s">
        <v>50</v>
      </c>
      <c r="O130" s="76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AR130" s="13" t="s">
        <v>298</v>
      </c>
      <c r="AT130" s="13" t="s">
        <v>273</v>
      </c>
      <c r="AU130" s="13" t="s">
        <v>87</v>
      </c>
      <c r="AY130" s="13" t="s">
        <v>127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3" t="s">
        <v>87</v>
      </c>
      <c r="BK130" s="197">
        <f>ROUND(I130*H130,2)</f>
        <v>0</v>
      </c>
      <c r="BL130" s="13" t="s">
        <v>298</v>
      </c>
      <c r="BM130" s="13" t="s">
        <v>533</v>
      </c>
    </row>
    <row r="131" s="1" customFormat="1" ht="22.5" customHeight="1">
      <c r="B131" s="35"/>
      <c r="C131" s="214" t="s">
        <v>310</v>
      </c>
      <c r="D131" s="214" t="s">
        <v>273</v>
      </c>
      <c r="E131" s="215" t="s">
        <v>464</v>
      </c>
      <c r="F131" s="216" t="s">
        <v>465</v>
      </c>
      <c r="G131" s="217" t="s">
        <v>124</v>
      </c>
      <c r="H131" s="218">
        <v>1</v>
      </c>
      <c r="I131" s="219"/>
      <c r="J131" s="220">
        <f>ROUND(I131*H131,2)</f>
        <v>0</v>
      </c>
      <c r="K131" s="216" t="s">
        <v>125</v>
      </c>
      <c r="L131" s="40"/>
      <c r="M131" s="221" t="s">
        <v>39</v>
      </c>
      <c r="N131" s="222" t="s">
        <v>50</v>
      </c>
      <c r="O131" s="76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AR131" s="13" t="s">
        <v>298</v>
      </c>
      <c r="AT131" s="13" t="s">
        <v>273</v>
      </c>
      <c r="AU131" s="13" t="s">
        <v>87</v>
      </c>
      <c r="AY131" s="13" t="s">
        <v>127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3" t="s">
        <v>87</v>
      </c>
      <c r="BK131" s="197">
        <f>ROUND(I131*H131,2)</f>
        <v>0</v>
      </c>
      <c r="BL131" s="13" t="s">
        <v>298</v>
      </c>
      <c r="BM131" s="13" t="s">
        <v>534</v>
      </c>
    </row>
    <row r="132" s="1" customFormat="1" ht="45" customHeight="1">
      <c r="B132" s="35"/>
      <c r="C132" s="214" t="s">
        <v>314</v>
      </c>
      <c r="D132" s="214" t="s">
        <v>273</v>
      </c>
      <c r="E132" s="215" t="s">
        <v>468</v>
      </c>
      <c r="F132" s="216" t="s">
        <v>469</v>
      </c>
      <c r="G132" s="217" t="s">
        <v>124</v>
      </c>
      <c r="H132" s="218">
        <v>20</v>
      </c>
      <c r="I132" s="219"/>
      <c r="J132" s="220">
        <f>ROUND(I132*H132,2)</f>
        <v>0</v>
      </c>
      <c r="K132" s="216" t="s">
        <v>125</v>
      </c>
      <c r="L132" s="40"/>
      <c r="M132" s="221" t="s">
        <v>39</v>
      </c>
      <c r="N132" s="222" t="s">
        <v>50</v>
      </c>
      <c r="O132" s="76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AR132" s="13" t="s">
        <v>298</v>
      </c>
      <c r="AT132" s="13" t="s">
        <v>273</v>
      </c>
      <c r="AU132" s="13" t="s">
        <v>87</v>
      </c>
      <c r="AY132" s="13" t="s">
        <v>127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3" t="s">
        <v>87</v>
      </c>
      <c r="BK132" s="197">
        <f>ROUND(I132*H132,2)</f>
        <v>0</v>
      </c>
      <c r="BL132" s="13" t="s">
        <v>298</v>
      </c>
      <c r="BM132" s="13" t="s">
        <v>535</v>
      </c>
    </row>
    <row r="133" s="1" customFormat="1" ht="56.25" customHeight="1">
      <c r="B133" s="35"/>
      <c r="C133" s="214" t="s">
        <v>318</v>
      </c>
      <c r="D133" s="214" t="s">
        <v>273</v>
      </c>
      <c r="E133" s="215" t="s">
        <v>536</v>
      </c>
      <c r="F133" s="216" t="s">
        <v>537</v>
      </c>
      <c r="G133" s="217" t="s">
        <v>124</v>
      </c>
      <c r="H133" s="218">
        <v>1</v>
      </c>
      <c r="I133" s="219"/>
      <c r="J133" s="220">
        <f>ROUND(I133*H133,2)</f>
        <v>0</v>
      </c>
      <c r="K133" s="216" t="s">
        <v>125</v>
      </c>
      <c r="L133" s="40"/>
      <c r="M133" s="221" t="s">
        <v>39</v>
      </c>
      <c r="N133" s="222" t="s">
        <v>50</v>
      </c>
      <c r="O133" s="76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AR133" s="13" t="s">
        <v>298</v>
      </c>
      <c r="AT133" s="13" t="s">
        <v>273</v>
      </c>
      <c r="AU133" s="13" t="s">
        <v>87</v>
      </c>
      <c r="AY133" s="13" t="s">
        <v>127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3" t="s">
        <v>87</v>
      </c>
      <c r="BK133" s="197">
        <f>ROUND(I133*H133,2)</f>
        <v>0</v>
      </c>
      <c r="BL133" s="13" t="s">
        <v>298</v>
      </c>
      <c r="BM133" s="13" t="s">
        <v>538</v>
      </c>
    </row>
    <row r="134" s="1" customFormat="1" ht="33.75" customHeight="1">
      <c r="B134" s="35"/>
      <c r="C134" s="214" t="s">
        <v>322</v>
      </c>
      <c r="D134" s="214" t="s">
        <v>273</v>
      </c>
      <c r="E134" s="215" t="s">
        <v>476</v>
      </c>
      <c r="F134" s="216" t="s">
        <v>477</v>
      </c>
      <c r="G134" s="217" t="s">
        <v>124</v>
      </c>
      <c r="H134" s="218">
        <v>1</v>
      </c>
      <c r="I134" s="219"/>
      <c r="J134" s="220">
        <f>ROUND(I134*H134,2)</f>
        <v>0</v>
      </c>
      <c r="K134" s="216" t="s">
        <v>125</v>
      </c>
      <c r="L134" s="40"/>
      <c r="M134" s="221" t="s">
        <v>39</v>
      </c>
      <c r="N134" s="222" t="s">
        <v>50</v>
      </c>
      <c r="O134" s="76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AR134" s="13" t="s">
        <v>298</v>
      </c>
      <c r="AT134" s="13" t="s">
        <v>273</v>
      </c>
      <c r="AU134" s="13" t="s">
        <v>87</v>
      </c>
      <c r="AY134" s="13" t="s">
        <v>127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3" t="s">
        <v>87</v>
      </c>
      <c r="BK134" s="197">
        <f>ROUND(I134*H134,2)</f>
        <v>0</v>
      </c>
      <c r="BL134" s="13" t="s">
        <v>298</v>
      </c>
      <c r="BM134" s="13" t="s">
        <v>539</v>
      </c>
    </row>
    <row r="135" s="1" customFormat="1" ht="22.5" customHeight="1">
      <c r="B135" s="35"/>
      <c r="C135" s="214" t="s">
        <v>327</v>
      </c>
      <c r="D135" s="214" t="s">
        <v>273</v>
      </c>
      <c r="E135" s="215" t="s">
        <v>480</v>
      </c>
      <c r="F135" s="216" t="s">
        <v>481</v>
      </c>
      <c r="G135" s="217" t="s">
        <v>124</v>
      </c>
      <c r="H135" s="218">
        <v>1</v>
      </c>
      <c r="I135" s="219"/>
      <c r="J135" s="220">
        <f>ROUND(I135*H135,2)</f>
        <v>0</v>
      </c>
      <c r="K135" s="216" t="s">
        <v>125</v>
      </c>
      <c r="L135" s="40"/>
      <c r="M135" s="221" t="s">
        <v>39</v>
      </c>
      <c r="N135" s="222" t="s">
        <v>50</v>
      </c>
      <c r="O135" s="76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AR135" s="13" t="s">
        <v>298</v>
      </c>
      <c r="AT135" s="13" t="s">
        <v>273</v>
      </c>
      <c r="AU135" s="13" t="s">
        <v>87</v>
      </c>
      <c r="AY135" s="13" t="s">
        <v>127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3" t="s">
        <v>87</v>
      </c>
      <c r="BK135" s="197">
        <f>ROUND(I135*H135,2)</f>
        <v>0</v>
      </c>
      <c r="BL135" s="13" t="s">
        <v>298</v>
      </c>
      <c r="BM135" s="13" t="s">
        <v>540</v>
      </c>
    </row>
    <row r="136" s="1" customFormat="1" ht="22.5" customHeight="1">
      <c r="B136" s="35"/>
      <c r="C136" s="214" t="s">
        <v>331</v>
      </c>
      <c r="D136" s="214" t="s">
        <v>273</v>
      </c>
      <c r="E136" s="215" t="s">
        <v>484</v>
      </c>
      <c r="F136" s="216" t="s">
        <v>485</v>
      </c>
      <c r="G136" s="217" t="s">
        <v>124</v>
      </c>
      <c r="H136" s="218">
        <v>1</v>
      </c>
      <c r="I136" s="219"/>
      <c r="J136" s="220">
        <f>ROUND(I136*H136,2)</f>
        <v>0</v>
      </c>
      <c r="K136" s="216" t="s">
        <v>125</v>
      </c>
      <c r="L136" s="40"/>
      <c r="M136" s="221" t="s">
        <v>39</v>
      </c>
      <c r="N136" s="222" t="s">
        <v>50</v>
      </c>
      <c r="O136" s="76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AR136" s="13" t="s">
        <v>298</v>
      </c>
      <c r="AT136" s="13" t="s">
        <v>273</v>
      </c>
      <c r="AU136" s="13" t="s">
        <v>87</v>
      </c>
      <c r="AY136" s="13" t="s">
        <v>127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3" t="s">
        <v>87</v>
      </c>
      <c r="BK136" s="197">
        <f>ROUND(I136*H136,2)</f>
        <v>0</v>
      </c>
      <c r="BL136" s="13" t="s">
        <v>298</v>
      </c>
      <c r="BM136" s="13" t="s">
        <v>541</v>
      </c>
    </row>
    <row r="137" s="1" customFormat="1" ht="16.5" customHeight="1">
      <c r="B137" s="35"/>
      <c r="C137" s="185" t="s">
        <v>343</v>
      </c>
      <c r="D137" s="185" t="s">
        <v>121</v>
      </c>
      <c r="E137" s="186" t="s">
        <v>245</v>
      </c>
      <c r="F137" s="187" t="s">
        <v>246</v>
      </c>
      <c r="G137" s="188" t="s">
        <v>124</v>
      </c>
      <c r="H137" s="189">
        <v>1</v>
      </c>
      <c r="I137" s="190"/>
      <c r="J137" s="191">
        <f>ROUND(I137*H137,2)</f>
        <v>0</v>
      </c>
      <c r="K137" s="187" t="s">
        <v>39</v>
      </c>
      <c r="L137" s="192"/>
      <c r="M137" s="193" t="s">
        <v>39</v>
      </c>
      <c r="N137" s="194" t="s">
        <v>50</v>
      </c>
      <c r="O137" s="76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AR137" s="13" t="s">
        <v>126</v>
      </c>
      <c r="AT137" s="13" t="s">
        <v>121</v>
      </c>
      <c r="AU137" s="13" t="s">
        <v>87</v>
      </c>
      <c r="AY137" s="13" t="s">
        <v>127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3" t="s">
        <v>87</v>
      </c>
      <c r="BK137" s="197">
        <f>ROUND(I137*H137,2)</f>
        <v>0</v>
      </c>
      <c r="BL137" s="13" t="s">
        <v>128</v>
      </c>
      <c r="BM137" s="13" t="s">
        <v>542</v>
      </c>
    </row>
    <row r="138" s="1" customFormat="1" ht="22.5" customHeight="1">
      <c r="B138" s="35"/>
      <c r="C138" s="185" t="s">
        <v>347</v>
      </c>
      <c r="D138" s="185" t="s">
        <v>121</v>
      </c>
      <c r="E138" s="186" t="s">
        <v>266</v>
      </c>
      <c r="F138" s="187" t="s">
        <v>267</v>
      </c>
      <c r="G138" s="188" t="s">
        <v>124</v>
      </c>
      <c r="H138" s="189">
        <v>1</v>
      </c>
      <c r="I138" s="190"/>
      <c r="J138" s="191">
        <f>ROUND(I138*H138,2)</f>
        <v>0</v>
      </c>
      <c r="K138" s="187" t="s">
        <v>39</v>
      </c>
      <c r="L138" s="192"/>
      <c r="M138" s="193" t="s">
        <v>39</v>
      </c>
      <c r="N138" s="194" t="s">
        <v>50</v>
      </c>
      <c r="O138" s="76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AR138" s="13" t="s">
        <v>140</v>
      </c>
      <c r="AT138" s="13" t="s">
        <v>121</v>
      </c>
      <c r="AU138" s="13" t="s">
        <v>87</v>
      </c>
      <c r="AY138" s="13" t="s">
        <v>127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3" t="s">
        <v>87</v>
      </c>
      <c r="BK138" s="197">
        <f>ROUND(I138*H138,2)</f>
        <v>0</v>
      </c>
      <c r="BL138" s="13" t="s">
        <v>140</v>
      </c>
      <c r="BM138" s="13" t="s">
        <v>543</v>
      </c>
    </row>
    <row r="139" s="1" customFormat="1" ht="16.5" customHeight="1">
      <c r="B139" s="35"/>
      <c r="C139" s="185" t="s">
        <v>351</v>
      </c>
      <c r="D139" s="185" t="s">
        <v>121</v>
      </c>
      <c r="E139" s="186" t="s">
        <v>249</v>
      </c>
      <c r="F139" s="187" t="s">
        <v>250</v>
      </c>
      <c r="G139" s="188" t="s">
        <v>124</v>
      </c>
      <c r="H139" s="189">
        <v>1</v>
      </c>
      <c r="I139" s="190"/>
      <c r="J139" s="191">
        <f>ROUND(I139*H139,2)</f>
        <v>0</v>
      </c>
      <c r="K139" s="187" t="s">
        <v>39</v>
      </c>
      <c r="L139" s="192"/>
      <c r="M139" s="193" t="s">
        <v>39</v>
      </c>
      <c r="N139" s="194" t="s">
        <v>50</v>
      </c>
      <c r="O139" s="76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AR139" s="13" t="s">
        <v>126</v>
      </c>
      <c r="AT139" s="13" t="s">
        <v>121</v>
      </c>
      <c r="AU139" s="13" t="s">
        <v>87</v>
      </c>
      <c r="AY139" s="13" t="s">
        <v>127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3" t="s">
        <v>87</v>
      </c>
      <c r="BK139" s="197">
        <f>ROUND(I139*H139,2)</f>
        <v>0</v>
      </c>
      <c r="BL139" s="13" t="s">
        <v>128</v>
      </c>
      <c r="BM139" s="13" t="s">
        <v>544</v>
      </c>
    </row>
    <row r="140" s="1" customFormat="1" ht="16.5" customHeight="1">
      <c r="B140" s="35"/>
      <c r="C140" s="185" t="s">
        <v>355</v>
      </c>
      <c r="D140" s="185" t="s">
        <v>121</v>
      </c>
      <c r="E140" s="186" t="s">
        <v>253</v>
      </c>
      <c r="F140" s="187" t="s">
        <v>254</v>
      </c>
      <c r="G140" s="188" t="s">
        <v>255</v>
      </c>
      <c r="H140" s="189">
        <v>1</v>
      </c>
      <c r="I140" s="190"/>
      <c r="J140" s="191">
        <f>ROUND(I140*H140,2)</f>
        <v>0</v>
      </c>
      <c r="K140" s="187" t="s">
        <v>125</v>
      </c>
      <c r="L140" s="192"/>
      <c r="M140" s="193" t="s">
        <v>39</v>
      </c>
      <c r="N140" s="194" t="s">
        <v>50</v>
      </c>
      <c r="O140" s="76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AR140" s="13" t="s">
        <v>126</v>
      </c>
      <c r="AT140" s="13" t="s">
        <v>121</v>
      </c>
      <c r="AU140" s="13" t="s">
        <v>87</v>
      </c>
      <c r="AY140" s="13" t="s">
        <v>127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3" t="s">
        <v>87</v>
      </c>
      <c r="BK140" s="197">
        <f>ROUND(I140*H140,2)</f>
        <v>0</v>
      </c>
      <c r="BL140" s="13" t="s">
        <v>128</v>
      </c>
      <c r="BM140" s="13" t="s">
        <v>545</v>
      </c>
    </row>
    <row r="141" s="1" customFormat="1" ht="16.5" customHeight="1">
      <c r="B141" s="35"/>
      <c r="C141" s="185" t="s">
        <v>359</v>
      </c>
      <c r="D141" s="185" t="s">
        <v>121</v>
      </c>
      <c r="E141" s="186" t="s">
        <v>258</v>
      </c>
      <c r="F141" s="187" t="s">
        <v>259</v>
      </c>
      <c r="G141" s="188" t="s">
        <v>124</v>
      </c>
      <c r="H141" s="189">
        <v>1</v>
      </c>
      <c r="I141" s="190"/>
      <c r="J141" s="191">
        <f>ROUND(I141*H141,2)</f>
        <v>0</v>
      </c>
      <c r="K141" s="187" t="s">
        <v>125</v>
      </c>
      <c r="L141" s="192"/>
      <c r="M141" s="193" t="s">
        <v>39</v>
      </c>
      <c r="N141" s="194" t="s">
        <v>50</v>
      </c>
      <c r="O141" s="76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AR141" s="13" t="s">
        <v>140</v>
      </c>
      <c r="AT141" s="13" t="s">
        <v>121</v>
      </c>
      <c r="AU141" s="13" t="s">
        <v>87</v>
      </c>
      <c r="AY141" s="13" t="s">
        <v>127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3" t="s">
        <v>87</v>
      </c>
      <c r="BK141" s="197">
        <f>ROUND(I141*H141,2)</f>
        <v>0</v>
      </c>
      <c r="BL141" s="13" t="s">
        <v>140</v>
      </c>
      <c r="BM141" s="13" t="s">
        <v>546</v>
      </c>
    </row>
    <row r="142" s="1" customFormat="1" ht="16.5" customHeight="1">
      <c r="B142" s="35"/>
      <c r="C142" s="185" t="s">
        <v>363</v>
      </c>
      <c r="D142" s="185" t="s">
        <v>121</v>
      </c>
      <c r="E142" s="186" t="s">
        <v>262</v>
      </c>
      <c r="F142" s="187" t="s">
        <v>263</v>
      </c>
      <c r="G142" s="188" t="s">
        <v>124</v>
      </c>
      <c r="H142" s="189">
        <v>2</v>
      </c>
      <c r="I142" s="190"/>
      <c r="J142" s="191">
        <f>ROUND(I142*H142,2)</f>
        <v>0</v>
      </c>
      <c r="K142" s="187" t="s">
        <v>125</v>
      </c>
      <c r="L142" s="192"/>
      <c r="M142" s="193" t="s">
        <v>39</v>
      </c>
      <c r="N142" s="194" t="s">
        <v>50</v>
      </c>
      <c r="O142" s="76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AR142" s="13" t="s">
        <v>126</v>
      </c>
      <c r="AT142" s="13" t="s">
        <v>121</v>
      </c>
      <c r="AU142" s="13" t="s">
        <v>87</v>
      </c>
      <c r="AY142" s="13" t="s">
        <v>127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3" t="s">
        <v>87</v>
      </c>
      <c r="BK142" s="197">
        <f>ROUND(I142*H142,2)</f>
        <v>0</v>
      </c>
      <c r="BL142" s="13" t="s">
        <v>128</v>
      </c>
      <c r="BM142" s="13" t="s">
        <v>547</v>
      </c>
    </row>
    <row r="143" s="1" customFormat="1" ht="16.5" customHeight="1">
      <c r="B143" s="35"/>
      <c r="C143" s="185" t="s">
        <v>367</v>
      </c>
      <c r="D143" s="185" t="s">
        <v>121</v>
      </c>
      <c r="E143" s="186" t="s">
        <v>122</v>
      </c>
      <c r="F143" s="187" t="s">
        <v>123</v>
      </c>
      <c r="G143" s="188" t="s">
        <v>124</v>
      </c>
      <c r="H143" s="189">
        <v>1</v>
      </c>
      <c r="I143" s="190"/>
      <c r="J143" s="191">
        <f>ROUND(I143*H143,2)</f>
        <v>0</v>
      </c>
      <c r="K143" s="187" t="s">
        <v>125</v>
      </c>
      <c r="L143" s="192"/>
      <c r="M143" s="193" t="s">
        <v>39</v>
      </c>
      <c r="N143" s="194" t="s">
        <v>50</v>
      </c>
      <c r="O143" s="76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AR143" s="13" t="s">
        <v>126</v>
      </c>
      <c r="AT143" s="13" t="s">
        <v>121</v>
      </c>
      <c r="AU143" s="13" t="s">
        <v>87</v>
      </c>
      <c r="AY143" s="13" t="s">
        <v>127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3" t="s">
        <v>87</v>
      </c>
      <c r="BK143" s="197">
        <f>ROUND(I143*H143,2)</f>
        <v>0</v>
      </c>
      <c r="BL143" s="13" t="s">
        <v>128</v>
      </c>
      <c r="BM143" s="13" t="s">
        <v>548</v>
      </c>
    </row>
    <row r="144" s="1" customFormat="1" ht="16.5" customHeight="1">
      <c r="B144" s="35"/>
      <c r="C144" s="185" t="s">
        <v>371</v>
      </c>
      <c r="D144" s="185" t="s">
        <v>121</v>
      </c>
      <c r="E144" s="186" t="s">
        <v>130</v>
      </c>
      <c r="F144" s="187" t="s">
        <v>131</v>
      </c>
      <c r="G144" s="188" t="s">
        <v>124</v>
      </c>
      <c r="H144" s="189">
        <v>2</v>
      </c>
      <c r="I144" s="190"/>
      <c r="J144" s="191">
        <f>ROUND(I144*H144,2)</f>
        <v>0</v>
      </c>
      <c r="K144" s="187" t="s">
        <v>125</v>
      </c>
      <c r="L144" s="192"/>
      <c r="M144" s="193" t="s">
        <v>39</v>
      </c>
      <c r="N144" s="194" t="s">
        <v>50</v>
      </c>
      <c r="O144" s="76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AR144" s="13" t="s">
        <v>126</v>
      </c>
      <c r="AT144" s="13" t="s">
        <v>121</v>
      </c>
      <c r="AU144" s="13" t="s">
        <v>87</v>
      </c>
      <c r="AY144" s="13" t="s">
        <v>127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3" t="s">
        <v>87</v>
      </c>
      <c r="BK144" s="197">
        <f>ROUND(I144*H144,2)</f>
        <v>0</v>
      </c>
      <c r="BL144" s="13" t="s">
        <v>128</v>
      </c>
      <c r="BM144" s="13" t="s">
        <v>549</v>
      </c>
    </row>
    <row r="145" s="1" customFormat="1" ht="16.5" customHeight="1">
      <c r="B145" s="35"/>
      <c r="C145" s="185" t="s">
        <v>375</v>
      </c>
      <c r="D145" s="185" t="s">
        <v>121</v>
      </c>
      <c r="E145" s="186" t="s">
        <v>134</v>
      </c>
      <c r="F145" s="187" t="s">
        <v>135</v>
      </c>
      <c r="G145" s="188" t="s">
        <v>124</v>
      </c>
      <c r="H145" s="189">
        <v>1</v>
      </c>
      <c r="I145" s="190"/>
      <c r="J145" s="191">
        <f>ROUND(I145*H145,2)</f>
        <v>0</v>
      </c>
      <c r="K145" s="187" t="s">
        <v>125</v>
      </c>
      <c r="L145" s="192"/>
      <c r="M145" s="193" t="s">
        <v>39</v>
      </c>
      <c r="N145" s="194" t="s">
        <v>50</v>
      </c>
      <c r="O145" s="76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AR145" s="13" t="s">
        <v>126</v>
      </c>
      <c r="AT145" s="13" t="s">
        <v>121</v>
      </c>
      <c r="AU145" s="13" t="s">
        <v>87</v>
      </c>
      <c r="AY145" s="13" t="s">
        <v>127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3" t="s">
        <v>87</v>
      </c>
      <c r="BK145" s="197">
        <f>ROUND(I145*H145,2)</f>
        <v>0</v>
      </c>
      <c r="BL145" s="13" t="s">
        <v>128</v>
      </c>
      <c r="BM145" s="13" t="s">
        <v>550</v>
      </c>
    </row>
    <row r="146" s="1" customFormat="1" ht="16.5" customHeight="1">
      <c r="B146" s="35"/>
      <c r="C146" s="185" t="s">
        <v>379</v>
      </c>
      <c r="D146" s="185" t="s">
        <v>121</v>
      </c>
      <c r="E146" s="186" t="s">
        <v>138</v>
      </c>
      <c r="F146" s="187" t="s">
        <v>139</v>
      </c>
      <c r="G146" s="188" t="s">
        <v>124</v>
      </c>
      <c r="H146" s="189">
        <v>1</v>
      </c>
      <c r="I146" s="190"/>
      <c r="J146" s="191">
        <f>ROUND(I146*H146,2)</f>
        <v>0</v>
      </c>
      <c r="K146" s="187" t="s">
        <v>125</v>
      </c>
      <c r="L146" s="192"/>
      <c r="M146" s="193" t="s">
        <v>39</v>
      </c>
      <c r="N146" s="194" t="s">
        <v>50</v>
      </c>
      <c r="O146" s="76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AR146" s="13" t="s">
        <v>140</v>
      </c>
      <c r="AT146" s="13" t="s">
        <v>121</v>
      </c>
      <c r="AU146" s="13" t="s">
        <v>87</v>
      </c>
      <c r="AY146" s="13" t="s">
        <v>127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3" t="s">
        <v>87</v>
      </c>
      <c r="BK146" s="197">
        <f>ROUND(I146*H146,2)</f>
        <v>0</v>
      </c>
      <c r="BL146" s="13" t="s">
        <v>140</v>
      </c>
      <c r="BM146" s="13" t="s">
        <v>551</v>
      </c>
    </row>
    <row r="147" s="1" customFormat="1" ht="16.5" customHeight="1">
      <c r="B147" s="35"/>
      <c r="C147" s="185" t="s">
        <v>383</v>
      </c>
      <c r="D147" s="185" t="s">
        <v>121</v>
      </c>
      <c r="E147" s="186" t="s">
        <v>143</v>
      </c>
      <c r="F147" s="187" t="s">
        <v>144</v>
      </c>
      <c r="G147" s="188" t="s">
        <v>124</v>
      </c>
      <c r="H147" s="189">
        <v>2</v>
      </c>
      <c r="I147" s="190"/>
      <c r="J147" s="191">
        <f>ROUND(I147*H147,2)</f>
        <v>0</v>
      </c>
      <c r="K147" s="187" t="s">
        <v>125</v>
      </c>
      <c r="L147" s="192"/>
      <c r="M147" s="193" t="s">
        <v>39</v>
      </c>
      <c r="N147" s="194" t="s">
        <v>50</v>
      </c>
      <c r="O147" s="76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AR147" s="13" t="s">
        <v>140</v>
      </c>
      <c r="AT147" s="13" t="s">
        <v>121</v>
      </c>
      <c r="AU147" s="13" t="s">
        <v>87</v>
      </c>
      <c r="AY147" s="13" t="s">
        <v>127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3" t="s">
        <v>87</v>
      </c>
      <c r="BK147" s="197">
        <f>ROUND(I147*H147,2)</f>
        <v>0</v>
      </c>
      <c r="BL147" s="13" t="s">
        <v>140</v>
      </c>
      <c r="BM147" s="13" t="s">
        <v>552</v>
      </c>
    </row>
    <row r="148" s="1" customFormat="1" ht="16.5" customHeight="1">
      <c r="B148" s="35"/>
      <c r="C148" s="185" t="s">
        <v>387</v>
      </c>
      <c r="D148" s="185" t="s">
        <v>121</v>
      </c>
      <c r="E148" s="186" t="s">
        <v>147</v>
      </c>
      <c r="F148" s="187" t="s">
        <v>148</v>
      </c>
      <c r="G148" s="188" t="s">
        <v>124</v>
      </c>
      <c r="H148" s="189">
        <v>2</v>
      </c>
      <c r="I148" s="190"/>
      <c r="J148" s="191">
        <f>ROUND(I148*H148,2)</f>
        <v>0</v>
      </c>
      <c r="K148" s="187" t="s">
        <v>39</v>
      </c>
      <c r="L148" s="192"/>
      <c r="M148" s="193" t="s">
        <v>39</v>
      </c>
      <c r="N148" s="194" t="s">
        <v>50</v>
      </c>
      <c r="O148" s="76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AR148" s="13" t="s">
        <v>126</v>
      </c>
      <c r="AT148" s="13" t="s">
        <v>121</v>
      </c>
      <c r="AU148" s="13" t="s">
        <v>87</v>
      </c>
      <c r="AY148" s="13" t="s">
        <v>127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3" t="s">
        <v>87</v>
      </c>
      <c r="BK148" s="197">
        <f>ROUND(I148*H148,2)</f>
        <v>0</v>
      </c>
      <c r="BL148" s="13" t="s">
        <v>128</v>
      </c>
      <c r="BM148" s="13" t="s">
        <v>553</v>
      </c>
    </row>
    <row r="149" s="1" customFormat="1" ht="16.5" customHeight="1">
      <c r="B149" s="35"/>
      <c r="C149" s="185" t="s">
        <v>391</v>
      </c>
      <c r="D149" s="185" t="s">
        <v>121</v>
      </c>
      <c r="E149" s="186" t="s">
        <v>151</v>
      </c>
      <c r="F149" s="187" t="s">
        <v>152</v>
      </c>
      <c r="G149" s="188" t="s">
        <v>124</v>
      </c>
      <c r="H149" s="189">
        <v>0</v>
      </c>
      <c r="I149" s="190"/>
      <c r="J149" s="191">
        <f>ROUND(I149*H149,2)</f>
        <v>0</v>
      </c>
      <c r="K149" s="187" t="s">
        <v>39</v>
      </c>
      <c r="L149" s="192"/>
      <c r="M149" s="193" t="s">
        <v>39</v>
      </c>
      <c r="N149" s="194" t="s">
        <v>50</v>
      </c>
      <c r="O149" s="76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AR149" s="13" t="s">
        <v>140</v>
      </c>
      <c r="AT149" s="13" t="s">
        <v>121</v>
      </c>
      <c r="AU149" s="13" t="s">
        <v>87</v>
      </c>
      <c r="AY149" s="13" t="s">
        <v>127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3" t="s">
        <v>87</v>
      </c>
      <c r="BK149" s="197">
        <f>ROUND(I149*H149,2)</f>
        <v>0</v>
      </c>
      <c r="BL149" s="13" t="s">
        <v>140</v>
      </c>
      <c r="BM149" s="13" t="s">
        <v>554</v>
      </c>
    </row>
    <row r="150" s="1" customFormat="1" ht="16.5" customHeight="1">
      <c r="B150" s="35"/>
      <c r="C150" s="185" t="s">
        <v>128</v>
      </c>
      <c r="D150" s="185" t="s">
        <v>121</v>
      </c>
      <c r="E150" s="186" t="s">
        <v>155</v>
      </c>
      <c r="F150" s="187" t="s">
        <v>152</v>
      </c>
      <c r="G150" s="188" t="s">
        <v>124</v>
      </c>
      <c r="H150" s="189">
        <v>2</v>
      </c>
      <c r="I150" s="190"/>
      <c r="J150" s="191">
        <f>ROUND(I150*H150,2)</f>
        <v>0</v>
      </c>
      <c r="K150" s="187" t="s">
        <v>39</v>
      </c>
      <c r="L150" s="192"/>
      <c r="M150" s="193" t="s">
        <v>39</v>
      </c>
      <c r="N150" s="194" t="s">
        <v>50</v>
      </c>
      <c r="O150" s="76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AR150" s="13" t="s">
        <v>126</v>
      </c>
      <c r="AT150" s="13" t="s">
        <v>121</v>
      </c>
      <c r="AU150" s="13" t="s">
        <v>87</v>
      </c>
      <c r="AY150" s="13" t="s">
        <v>127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3" t="s">
        <v>87</v>
      </c>
      <c r="BK150" s="197">
        <f>ROUND(I150*H150,2)</f>
        <v>0</v>
      </c>
      <c r="BL150" s="13" t="s">
        <v>128</v>
      </c>
      <c r="BM150" s="13" t="s">
        <v>555</v>
      </c>
    </row>
    <row r="151" s="1" customFormat="1" ht="16.5" customHeight="1">
      <c r="B151" s="35"/>
      <c r="C151" s="185" t="s">
        <v>398</v>
      </c>
      <c r="D151" s="185" t="s">
        <v>121</v>
      </c>
      <c r="E151" s="186" t="s">
        <v>158</v>
      </c>
      <c r="F151" s="187" t="s">
        <v>159</v>
      </c>
      <c r="G151" s="188" t="s">
        <v>124</v>
      </c>
      <c r="H151" s="189">
        <v>4</v>
      </c>
      <c r="I151" s="190"/>
      <c r="J151" s="191">
        <f>ROUND(I151*H151,2)</f>
        <v>0</v>
      </c>
      <c r="K151" s="187" t="s">
        <v>125</v>
      </c>
      <c r="L151" s="192"/>
      <c r="M151" s="193" t="s">
        <v>39</v>
      </c>
      <c r="N151" s="194" t="s">
        <v>50</v>
      </c>
      <c r="O151" s="76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AR151" s="13" t="s">
        <v>140</v>
      </c>
      <c r="AT151" s="13" t="s">
        <v>121</v>
      </c>
      <c r="AU151" s="13" t="s">
        <v>87</v>
      </c>
      <c r="AY151" s="13" t="s">
        <v>127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3" t="s">
        <v>87</v>
      </c>
      <c r="BK151" s="197">
        <f>ROUND(I151*H151,2)</f>
        <v>0</v>
      </c>
      <c r="BL151" s="13" t="s">
        <v>140</v>
      </c>
      <c r="BM151" s="13" t="s">
        <v>556</v>
      </c>
    </row>
    <row r="152" s="1" customFormat="1" ht="16.5" customHeight="1">
      <c r="B152" s="35"/>
      <c r="C152" s="185" t="s">
        <v>402</v>
      </c>
      <c r="D152" s="185" t="s">
        <v>121</v>
      </c>
      <c r="E152" s="186" t="s">
        <v>162</v>
      </c>
      <c r="F152" s="187" t="s">
        <v>163</v>
      </c>
      <c r="G152" s="188" t="s">
        <v>124</v>
      </c>
      <c r="H152" s="189">
        <v>15</v>
      </c>
      <c r="I152" s="190"/>
      <c r="J152" s="191">
        <f>ROUND(I152*H152,2)</f>
        <v>0</v>
      </c>
      <c r="K152" s="187" t="s">
        <v>39</v>
      </c>
      <c r="L152" s="192"/>
      <c r="M152" s="193" t="s">
        <v>39</v>
      </c>
      <c r="N152" s="194" t="s">
        <v>50</v>
      </c>
      <c r="O152" s="76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AR152" s="13" t="s">
        <v>140</v>
      </c>
      <c r="AT152" s="13" t="s">
        <v>121</v>
      </c>
      <c r="AU152" s="13" t="s">
        <v>87</v>
      </c>
      <c r="AY152" s="13" t="s">
        <v>127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3" t="s">
        <v>87</v>
      </c>
      <c r="BK152" s="197">
        <f>ROUND(I152*H152,2)</f>
        <v>0</v>
      </c>
      <c r="BL152" s="13" t="s">
        <v>140</v>
      </c>
      <c r="BM152" s="13" t="s">
        <v>557</v>
      </c>
    </row>
    <row r="153" s="1" customFormat="1" ht="16.5" customHeight="1">
      <c r="B153" s="35"/>
      <c r="C153" s="185" t="s">
        <v>406</v>
      </c>
      <c r="D153" s="185" t="s">
        <v>121</v>
      </c>
      <c r="E153" s="186" t="s">
        <v>166</v>
      </c>
      <c r="F153" s="187" t="s">
        <v>167</v>
      </c>
      <c r="G153" s="188" t="s">
        <v>124</v>
      </c>
      <c r="H153" s="189">
        <v>2</v>
      </c>
      <c r="I153" s="190"/>
      <c r="J153" s="191">
        <f>ROUND(I153*H153,2)</f>
        <v>0</v>
      </c>
      <c r="K153" s="187" t="s">
        <v>125</v>
      </c>
      <c r="L153" s="192"/>
      <c r="M153" s="193" t="s">
        <v>39</v>
      </c>
      <c r="N153" s="194" t="s">
        <v>50</v>
      </c>
      <c r="O153" s="76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AR153" s="13" t="s">
        <v>140</v>
      </c>
      <c r="AT153" s="13" t="s">
        <v>121</v>
      </c>
      <c r="AU153" s="13" t="s">
        <v>87</v>
      </c>
      <c r="AY153" s="13" t="s">
        <v>127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3" t="s">
        <v>87</v>
      </c>
      <c r="BK153" s="197">
        <f>ROUND(I153*H153,2)</f>
        <v>0</v>
      </c>
      <c r="BL153" s="13" t="s">
        <v>140</v>
      </c>
      <c r="BM153" s="13" t="s">
        <v>558</v>
      </c>
    </row>
    <row r="154" s="1" customFormat="1" ht="16.5" customHeight="1">
      <c r="B154" s="35"/>
      <c r="C154" s="185" t="s">
        <v>410</v>
      </c>
      <c r="D154" s="185" t="s">
        <v>121</v>
      </c>
      <c r="E154" s="186" t="s">
        <v>170</v>
      </c>
      <c r="F154" s="187" t="s">
        <v>171</v>
      </c>
      <c r="G154" s="188" t="s">
        <v>124</v>
      </c>
      <c r="H154" s="189">
        <v>2</v>
      </c>
      <c r="I154" s="190"/>
      <c r="J154" s="191">
        <f>ROUND(I154*H154,2)</f>
        <v>0</v>
      </c>
      <c r="K154" s="187" t="s">
        <v>125</v>
      </c>
      <c r="L154" s="192"/>
      <c r="M154" s="193" t="s">
        <v>39</v>
      </c>
      <c r="N154" s="194" t="s">
        <v>50</v>
      </c>
      <c r="O154" s="76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AR154" s="13" t="s">
        <v>140</v>
      </c>
      <c r="AT154" s="13" t="s">
        <v>121</v>
      </c>
      <c r="AU154" s="13" t="s">
        <v>87</v>
      </c>
      <c r="AY154" s="13" t="s">
        <v>127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3" t="s">
        <v>87</v>
      </c>
      <c r="BK154" s="197">
        <f>ROUND(I154*H154,2)</f>
        <v>0</v>
      </c>
      <c r="BL154" s="13" t="s">
        <v>140</v>
      </c>
      <c r="BM154" s="13" t="s">
        <v>559</v>
      </c>
    </row>
    <row r="155" s="1" customFormat="1" ht="16.5" customHeight="1">
      <c r="B155" s="35"/>
      <c r="C155" s="185" t="s">
        <v>414</v>
      </c>
      <c r="D155" s="185" t="s">
        <v>121</v>
      </c>
      <c r="E155" s="186" t="s">
        <v>174</v>
      </c>
      <c r="F155" s="187" t="s">
        <v>175</v>
      </c>
      <c r="G155" s="188" t="s">
        <v>124</v>
      </c>
      <c r="H155" s="189">
        <v>2</v>
      </c>
      <c r="I155" s="190"/>
      <c r="J155" s="191">
        <f>ROUND(I155*H155,2)</f>
        <v>0</v>
      </c>
      <c r="K155" s="187" t="s">
        <v>39</v>
      </c>
      <c r="L155" s="192"/>
      <c r="M155" s="193" t="s">
        <v>39</v>
      </c>
      <c r="N155" s="194" t="s">
        <v>50</v>
      </c>
      <c r="O155" s="76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AR155" s="13" t="s">
        <v>126</v>
      </c>
      <c r="AT155" s="13" t="s">
        <v>121</v>
      </c>
      <c r="AU155" s="13" t="s">
        <v>87</v>
      </c>
      <c r="AY155" s="13" t="s">
        <v>127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3" t="s">
        <v>87</v>
      </c>
      <c r="BK155" s="197">
        <f>ROUND(I155*H155,2)</f>
        <v>0</v>
      </c>
      <c r="BL155" s="13" t="s">
        <v>128</v>
      </c>
      <c r="BM155" s="13" t="s">
        <v>560</v>
      </c>
    </row>
    <row r="156" s="1" customFormat="1" ht="16.5" customHeight="1">
      <c r="B156" s="35"/>
      <c r="C156" s="185" t="s">
        <v>418</v>
      </c>
      <c r="D156" s="185" t="s">
        <v>121</v>
      </c>
      <c r="E156" s="186" t="s">
        <v>178</v>
      </c>
      <c r="F156" s="187" t="s">
        <v>179</v>
      </c>
      <c r="G156" s="188" t="s">
        <v>124</v>
      </c>
      <c r="H156" s="189">
        <v>2</v>
      </c>
      <c r="I156" s="190"/>
      <c r="J156" s="191">
        <f>ROUND(I156*H156,2)</f>
        <v>0</v>
      </c>
      <c r="K156" s="187" t="s">
        <v>125</v>
      </c>
      <c r="L156" s="192"/>
      <c r="M156" s="193" t="s">
        <v>39</v>
      </c>
      <c r="N156" s="194" t="s">
        <v>50</v>
      </c>
      <c r="O156" s="76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AR156" s="13" t="s">
        <v>126</v>
      </c>
      <c r="AT156" s="13" t="s">
        <v>121</v>
      </c>
      <c r="AU156" s="13" t="s">
        <v>87</v>
      </c>
      <c r="AY156" s="13" t="s">
        <v>127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3" t="s">
        <v>87</v>
      </c>
      <c r="BK156" s="197">
        <f>ROUND(I156*H156,2)</f>
        <v>0</v>
      </c>
      <c r="BL156" s="13" t="s">
        <v>128</v>
      </c>
      <c r="BM156" s="13" t="s">
        <v>561</v>
      </c>
    </row>
    <row r="157" s="1" customFormat="1" ht="16.5" customHeight="1">
      <c r="B157" s="35"/>
      <c r="C157" s="185" t="s">
        <v>422</v>
      </c>
      <c r="D157" s="185" t="s">
        <v>121</v>
      </c>
      <c r="E157" s="186" t="s">
        <v>181</v>
      </c>
      <c r="F157" s="187" t="s">
        <v>182</v>
      </c>
      <c r="G157" s="188" t="s">
        <v>124</v>
      </c>
      <c r="H157" s="189">
        <v>4</v>
      </c>
      <c r="I157" s="190"/>
      <c r="J157" s="191">
        <f>ROUND(I157*H157,2)</f>
        <v>0</v>
      </c>
      <c r="K157" s="187" t="s">
        <v>125</v>
      </c>
      <c r="L157" s="192"/>
      <c r="M157" s="193" t="s">
        <v>39</v>
      </c>
      <c r="N157" s="194" t="s">
        <v>50</v>
      </c>
      <c r="O157" s="76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AR157" s="13" t="s">
        <v>126</v>
      </c>
      <c r="AT157" s="13" t="s">
        <v>121</v>
      </c>
      <c r="AU157" s="13" t="s">
        <v>87</v>
      </c>
      <c r="AY157" s="13" t="s">
        <v>127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3" t="s">
        <v>87</v>
      </c>
      <c r="BK157" s="197">
        <f>ROUND(I157*H157,2)</f>
        <v>0</v>
      </c>
      <c r="BL157" s="13" t="s">
        <v>128</v>
      </c>
      <c r="BM157" s="13" t="s">
        <v>562</v>
      </c>
    </row>
    <row r="158" s="1" customFormat="1" ht="22.5" customHeight="1">
      <c r="B158" s="35"/>
      <c r="C158" s="185" t="s">
        <v>426</v>
      </c>
      <c r="D158" s="185" t="s">
        <v>121</v>
      </c>
      <c r="E158" s="186" t="s">
        <v>185</v>
      </c>
      <c r="F158" s="187" t="s">
        <v>186</v>
      </c>
      <c r="G158" s="188" t="s">
        <v>124</v>
      </c>
      <c r="H158" s="189">
        <v>4</v>
      </c>
      <c r="I158" s="190"/>
      <c r="J158" s="191">
        <f>ROUND(I158*H158,2)</f>
        <v>0</v>
      </c>
      <c r="K158" s="187" t="s">
        <v>125</v>
      </c>
      <c r="L158" s="192"/>
      <c r="M158" s="193" t="s">
        <v>39</v>
      </c>
      <c r="N158" s="194" t="s">
        <v>50</v>
      </c>
      <c r="O158" s="76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AR158" s="13" t="s">
        <v>126</v>
      </c>
      <c r="AT158" s="13" t="s">
        <v>121</v>
      </c>
      <c r="AU158" s="13" t="s">
        <v>87</v>
      </c>
      <c r="AY158" s="13" t="s">
        <v>127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3" t="s">
        <v>87</v>
      </c>
      <c r="BK158" s="197">
        <f>ROUND(I158*H158,2)</f>
        <v>0</v>
      </c>
      <c r="BL158" s="13" t="s">
        <v>128</v>
      </c>
      <c r="BM158" s="13" t="s">
        <v>563</v>
      </c>
    </row>
    <row r="159" s="1" customFormat="1" ht="16.5" customHeight="1">
      <c r="B159" s="35"/>
      <c r="C159" s="185" t="s">
        <v>430</v>
      </c>
      <c r="D159" s="185" t="s">
        <v>121</v>
      </c>
      <c r="E159" s="186" t="s">
        <v>189</v>
      </c>
      <c r="F159" s="187" t="s">
        <v>190</v>
      </c>
      <c r="G159" s="188" t="s">
        <v>191</v>
      </c>
      <c r="H159" s="189">
        <v>20</v>
      </c>
      <c r="I159" s="190"/>
      <c r="J159" s="191">
        <f>ROUND(I159*H159,2)</f>
        <v>0</v>
      </c>
      <c r="K159" s="187" t="s">
        <v>125</v>
      </c>
      <c r="L159" s="192"/>
      <c r="M159" s="193" t="s">
        <v>39</v>
      </c>
      <c r="N159" s="194" t="s">
        <v>50</v>
      </c>
      <c r="O159" s="76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AR159" s="13" t="s">
        <v>126</v>
      </c>
      <c r="AT159" s="13" t="s">
        <v>121</v>
      </c>
      <c r="AU159" s="13" t="s">
        <v>87</v>
      </c>
      <c r="AY159" s="13" t="s">
        <v>127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3" t="s">
        <v>87</v>
      </c>
      <c r="BK159" s="197">
        <f>ROUND(I159*H159,2)</f>
        <v>0</v>
      </c>
      <c r="BL159" s="13" t="s">
        <v>128</v>
      </c>
      <c r="BM159" s="13" t="s">
        <v>564</v>
      </c>
    </row>
    <row r="160" s="1" customFormat="1" ht="16.5" customHeight="1">
      <c r="B160" s="35"/>
      <c r="C160" s="185" t="s">
        <v>434</v>
      </c>
      <c r="D160" s="185" t="s">
        <v>121</v>
      </c>
      <c r="E160" s="186" t="s">
        <v>194</v>
      </c>
      <c r="F160" s="187" t="s">
        <v>195</v>
      </c>
      <c r="G160" s="188" t="s">
        <v>124</v>
      </c>
      <c r="H160" s="189">
        <v>4</v>
      </c>
      <c r="I160" s="190"/>
      <c r="J160" s="191">
        <f>ROUND(I160*H160,2)</f>
        <v>0</v>
      </c>
      <c r="K160" s="187" t="s">
        <v>125</v>
      </c>
      <c r="L160" s="192"/>
      <c r="M160" s="193" t="s">
        <v>39</v>
      </c>
      <c r="N160" s="194" t="s">
        <v>50</v>
      </c>
      <c r="O160" s="76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AR160" s="13" t="s">
        <v>126</v>
      </c>
      <c r="AT160" s="13" t="s">
        <v>121</v>
      </c>
      <c r="AU160" s="13" t="s">
        <v>87</v>
      </c>
      <c r="AY160" s="13" t="s">
        <v>127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3" t="s">
        <v>87</v>
      </c>
      <c r="BK160" s="197">
        <f>ROUND(I160*H160,2)</f>
        <v>0</v>
      </c>
      <c r="BL160" s="13" t="s">
        <v>128</v>
      </c>
      <c r="BM160" s="13" t="s">
        <v>565</v>
      </c>
    </row>
    <row r="161" s="1" customFormat="1" ht="16.5" customHeight="1">
      <c r="B161" s="35"/>
      <c r="C161" s="185" t="s">
        <v>438</v>
      </c>
      <c r="D161" s="185" t="s">
        <v>121</v>
      </c>
      <c r="E161" s="186" t="s">
        <v>198</v>
      </c>
      <c r="F161" s="187" t="s">
        <v>199</v>
      </c>
      <c r="G161" s="188" t="s">
        <v>124</v>
      </c>
      <c r="H161" s="189">
        <v>4</v>
      </c>
      <c r="I161" s="190"/>
      <c r="J161" s="191">
        <f>ROUND(I161*H161,2)</f>
        <v>0</v>
      </c>
      <c r="K161" s="187" t="s">
        <v>125</v>
      </c>
      <c r="L161" s="192"/>
      <c r="M161" s="193" t="s">
        <v>39</v>
      </c>
      <c r="N161" s="194" t="s">
        <v>50</v>
      </c>
      <c r="O161" s="76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AR161" s="13" t="s">
        <v>140</v>
      </c>
      <c r="AT161" s="13" t="s">
        <v>121</v>
      </c>
      <c r="AU161" s="13" t="s">
        <v>87</v>
      </c>
      <c r="AY161" s="13" t="s">
        <v>127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3" t="s">
        <v>87</v>
      </c>
      <c r="BK161" s="197">
        <f>ROUND(I161*H161,2)</f>
        <v>0</v>
      </c>
      <c r="BL161" s="13" t="s">
        <v>140</v>
      </c>
      <c r="BM161" s="13" t="s">
        <v>566</v>
      </c>
    </row>
    <row r="162" s="1" customFormat="1" ht="16.5" customHeight="1">
      <c r="B162" s="35"/>
      <c r="C162" s="185" t="s">
        <v>442</v>
      </c>
      <c r="D162" s="185" t="s">
        <v>121</v>
      </c>
      <c r="E162" s="186" t="s">
        <v>202</v>
      </c>
      <c r="F162" s="187" t="s">
        <v>203</v>
      </c>
      <c r="G162" s="188" t="s">
        <v>124</v>
      </c>
      <c r="H162" s="189">
        <v>15</v>
      </c>
      <c r="I162" s="190"/>
      <c r="J162" s="191">
        <f>ROUND(I162*H162,2)</f>
        <v>0</v>
      </c>
      <c r="K162" s="187" t="s">
        <v>125</v>
      </c>
      <c r="L162" s="192"/>
      <c r="M162" s="193" t="s">
        <v>39</v>
      </c>
      <c r="N162" s="194" t="s">
        <v>50</v>
      </c>
      <c r="O162" s="76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AR162" s="13" t="s">
        <v>126</v>
      </c>
      <c r="AT162" s="13" t="s">
        <v>121</v>
      </c>
      <c r="AU162" s="13" t="s">
        <v>87</v>
      </c>
      <c r="AY162" s="13" t="s">
        <v>127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3" t="s">
        <v>87</v>
      </c>
      <c r="BK162" s="197">
        <f>ROUND(I162*H162,2)</f>
        <v>0</v>
      </c>
      <c r="BL162" s="13" t="s">
        <v>128</v>
      </c>
      <c r="BM162" s="13" t="s">
        <v>567</v>
      </c>
    </row>
    <row r="163" s="1" customFormat="1" ht="16.5" customHeight="1">
      <c r="B163" s="35"/>
      <c r="C163" s="185" t="s">
        <v>447</v>
      </c>
      <c r="D163" s="185" t="s">
        <v>121</v>
      </c>
      <c r="E163" s="186" t="s">
        <v>205</v>
      </c>
      <c r="F163" s="187" t="s">
        <v>206</v>
      </c>
      <c r="G163" s="188" t="s">
        <v>124</v>
      </c>
      <c r="H163" s="189">
        <v>1</v>
      </c>
      <c r="I163" s="190"/>
      <c r="J163" s="191">
        <f>ROUND(I163*H163,2)</f>
        <v>0</v>
      </c>
      <c r="K163" s="187" t="s">
        <v>125</v>
      </c>
      <c r="L163" s="192"/>
      <c r="M163" s="193" t="s">
        <v>39</v>
      </c>
      <c r="N163" s="194" t="s">
        <v>50</v>
      </c>
      <c r="O163" s="76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AR163" s="13" t="s">
        <v>126</v>
      </c>
      <c r="AT163" s="13" t="s">
        <v>121</v>
      </c>
      <c r="AU163" s="13" t="s">
        <v>87</v>
      </c>
      <c r="AY163" s="13" t="s">
        <v>127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3" t="s">
        <v>87</v>
      </c>
      <c r="BK163" s="197">
        <f>ROUND(I163*H163,2)</f>
        <v>0</v>
      </c>
      <c r="BL163" s="13" t="s">
        <v>128</v>
      </c>
      <c r="BM163" s="13" t="s">
        <v>568</v>
      </c>
    </row>
    <row r="164" s="1" customFormat="1" ht="16.5" customHeight="1">
      <c r="B164" s="35"/>
      <c r="C164" s="185" t="s">
        <v>451</v>
      </c>
      <c r="D164" s="185" t="s">
        <v>121</v>
      </c>
      <c r="E164" s="186" t="s">
        <v>209</v>
      </c>
      <c r="F164" s="187" t="s">
        <v>210</v>
      </c>
      <c r="G164" s="188" t="s">
        <v>124</v>
      </c>
      <c r="H164" s="189">
        <v>1</v>
      </c>
      <c r="I164" s="190"/>
      <c r="J164" s="191">
        <f>ROUND(I164*H164,2)</f>
        <v>0</v>
      </c>
      <c r="K164" s="187" t="s">
        <v>125</v>
      </c>
      <c r="L164" s="192"/>
      <c r="M164" s="193" t="s">
        <v>39</v>
      </c>
      <c r="N164" s="194" t="s">
        <v>50</v>
      </c>
      <c r="O164" s="76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AR164" s="13" t="s">
        <v>126</v>
      </c>
      <c r="AT164" s="13" t="s">
        <v>121</v>
      </c>
      <c r="AU164" s="13" t="s">
        <v>87</v>
      </c>
      <c r="AY164" s="13" t="s">
        <v>127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3" t="s">
        <v>87</v>
      </c>
      <c r="BK164" s="197">
        <f>ROUND(I164*H164,2)</f>
        <v>0</v>
      </c>
      <c r="BL164" s="13" t="s">
        <v>128</v>
      </c>
      <c r="BM164" s="13" t="s">
        <v>569</v>
      </c>
    </row>
    <row r="165" s="1" customFormat="1" ht="16.5" customHeight="1">
      <c r="B165" s="35"/>
      <c r="C165" s="185" t="s">
        <v>455</v>
      </c>
      <c r="D165" s="185" t="s">
        <v>121</v>
      </c>
      <c r="E165" s="186" t="s">
        <v>213</v>
      </c>
      <c r="F165" s="187" t="s">
        <v>214</v>
      </c>
      <c r="G165" s="188" t="s">
        <v>124</v>
      </c>
      <c r="H165" s="189">
        <v>5</v>
      </c>
      <c r="I165" s="190"/>
      <c r="J165" s="191">
        <f>ROUND(I165*H165,2)</f>
        <v>0</v>
      </c>
      <c r="K165" s="187" t="s">
        <v>125</v>
      </c>
      <c r="L165" s="192"/>
      <c r="M165" s="193" t="s">
        <v>39</v>
      </c>
      <c r="N165" s="194" t="s">
        <v>50</v>
      </c>
      <c r="O165" s="76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AR165" s="13" t="s">
        <v>126</v>
      </c>
      <c r="AT165" s="13" t="s">
        <v>121</v>
      </c>
      <c r="AU165" s="13" t="s">
        <v>87</v>
      </c>
      <c r="AY165" s="13" t="s">
        <v>127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3" t="s">
        <v>87</v>
      </c>
      <c r="BK165" s="197">
        <f>ROUND(I165*H165,2)</f>
        <v>0</v>
      </c>
      <c r="BL165" s="13" t="s">
        <v>128</v>
      </c>
      <c r="BM165" s="13" t="s">
        <v>570</v>
      </c>
    </row>
    <row r="166" s="1" customFormat="1" ht="16.5" customHeight="1">
      <c r="B166" s="35"/>
      <c r="C166" s="185" t="s">
        <v>459</v>
      </c>
      <c r="D166" s="185" t="s">
        <v>121</v>
      </c>
      <c r="E166" s="186" t="s">
        <v>217</v>
      </c>
      <c r="F166" s="187" t="s">
        <v>218</v>
      </c>
      <c r="G166" s="188" t="s">
        <v>124</v>
      </c>
      <c r="H166" s="189">
        <v>15</v>
      </c>
      <c r="I166" s="190"/>
      <c r="J166" s="191">
        <f>ROUND(I166*H166,2)</f>
        <v>0</v>
      </c>
      <c r="K166" s="187" t="s">
        <v>125</v>
      </c>
      <c r="L166" s="192"/>
      <c r="M166" s="193" t="s">
        <v>39</v>
      </c>
      <c r="N166" s="194" t="s">
        <v>50</v>
      </c>
      <c r="O166" s="76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AR166" s="13" t="s">
        <v>140</v>
      </c>
      <c r="AT166" s="13" t="s">
        <v>121</v>
      </c>
      <c r="AU166" s="13" t="s">
        <v>87</v>
      </c>
      <c r="AY166" s="13" t="s">
        <v>127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3" t="s">
        <v>87</v>
      </c>
      <c r="BK166" s="197">
        <f>ROUND(I166*H166,2)</f>
        <v>0</v>
      </c>
      <c r="BL166" s="13" t="s">
        <v>140</v>
      </c>
      <c r="BM166" s="13" t="s">
        <v>571</v>
      </c>
    </row>
    <row r="167" s="1" customFormat="1" ht="16.5" customHeight="1">
      <c r="B167" s="35"/>
      <c r="C167" s="185" t="s">
        <v>463</v>
      </c>
      <c r="D167" s="185" t="s">
        <v>121</v>
      </c>
      <c r="E167" s="186" t="s">
        <v>221</v>
      </c>
      <c r="F167" s="187" t="s">
        <v>222</v>
      </c>
      <c r="G167" s="188" t="s">
        <v>124</v>
      </c>
      <c r="H167" s="189">
        <v>15</v>
      </c>
      <c r="I167" s="190"/>
      <c r="J167" s="191">
        <f>ROUND(I167*H167,2)</f>
        <v>0</v>
      </c>
      <c r="K167" s="187" t="s">
        <v>39</v>
      </c>
      <c r="L167" s="192"/>
      <c r="M167" s="193" t="s">
        <v>39</v>
      </c>
      <c r="N167" s="194" t="s">
        <v>50</v>
      </c>
      <c r="O167" s="76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AR167" s="13" t="s">
        <v>126</v>
      </c>
      <c r="AT167" s="13" t="s">
        <v>121</v>
      </c>
      <c r="AU167" s="13" t="s">
        <v>87</v>
      </c>
      <c r="AY167" s="13" t="s">
        <v>127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3" t="s">
        <v>87</v>
      </c>
      <c r="BK167" s="197">
        <f>ROUND(I167*H167,2)</f>
        <v>0</v>
      </c>
      <c r="BL167" s="13" t="s">
        <v>128</v>
      </c>
      <c r="BM167" s="13" t="s">
        <v>572</v>
      </c>
    </row>
    <row r="168" s="1" customFormat="1" ht="16.5" customHeight="1">
      <c r="B168" s="35"/>
      <c r="C168" s="185" t="s">
        <v>467</v>
      </c>
      <c r="D168" s="185" t="s">
        <v>121</v>
      </c>
      <c r="E168" s="186" t="s">
        <v>225</v>
      </c>
      <c r="F168" s="187" t="s">
        <v>226</v>
      </c>
      <c r="G168" s="188" t="s">
        <v>124</v>
      </c>
      <c r="H168" s="189">
        <v>0</v>
      </c>
      <c r="I168" s="190"/>
      <c r="J168" s="191">
        <f>ROUND(I168*H168,2)</f>
        <v>0</v>
      </c>
      <c r="K168" s="187" t="s">
        <v>39</v>
      </c>
      <c r="L168" s="192"/>
      <c r="M168" s="193" t="s">
        <v>39</v>
      </c>
      <c r="N168" s="194" t="s">
        <v>50</v>
      </c>
      <c r="O168" s="76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AR168" s="13" t="s">
        <v>140</v>
      </c>
      <c r="AT168" s="13" t="s">
        <v>121</v>
      </c>
      <c r="AU168" s="13" t="s">
        <v>87</v>
      </c>
      <c r="AY168" s="13" t="s">
        <v>127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3" t="s">
        <v>87</v>
      </c>
      <c r="BK168" s="197">
        <f>ROUND(I168*H168,2)</f>
        <v>0</v>
      </c>
      <c r="BL168" s="13" t="s">
        <v>140</v>
      </c>
      <c r="BM168" s="13" t="s">
        <v>573</v>
      </c>
    </row>
    <row r="169" s="1" customFormat="1" ht="16.5" customHeight="1">
      <c r="B169" s="35"/>
      <c r="C169" s="185" t="s">
        <v>471</v>
      </c>
      <c r="D169" s="185" t="s">
        <v>121</v>
      </c>
      <c r="E169" s="186" t="s">
        <v>229</v>
      </c>
      <c r="F169" s="187" t="s">
        <v>230</v>
      </c>
      <c r="G169" s="188" t="s">
        <v>124</v>
      </c>
      <c r="H169" s="189">
        <v>0</v>
      </c>
      <c r="I169" s="190"/>
      <c r="J169" s="191">
        <f>ROUND(I169*H169,2)</f>
        <v>0</v>
      </c>
      <c r="K169" s="187" t="s">
        <v>39</v>
      </c>
      <c r="L169" s="192"/>
      <c r="M169" s="193" t="s">
        <v>39</v>
      </c>
      <c r="N169" s="194" t="s">
        <v>50</v>
      </c>
      <c r="O169" s="76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AR169" s="13" t="s">
        <v>140</v>
      </c>
      <c r="AT169" s="13" t="s">
        <v>121</v>
      </c>
      <c r="AU169" s="13" t="s">
        <v>87</v>
      </c>
      <c r="AY169" s="13" t="s">
        <v>127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3" t="s">
        <v>87</v>
      </c>
      <c r="BK169" s="197">
        <f>ROUND(I169*H169,2)</f>
        <v>0</v>
      </c>
      <c r="BL169" s="13" t="s">
        <v>140</v>
      </c>
      <c r="BM169" s="13" t="s">
        <v>574</v>
      </c>
    </row>
    <row r="170" s="1" customFormat="1" ht="16.5" customHeight="1">
      <c r="B170" s="35"/>
      <c r="C170" s="185" t="s">
        <v>475</v>
      </c>
      <c r="D170" s="185" t="s">
        <v>121</v>
      </c>
      <c r="E170" s="186" t="s">
        <v>233</v>
      </c>
      <c r="F170" s="187" t="s">
        <v>234</v>
      </c>
      <c r="G170" s="188" t="s">
        <v>124</v>
      </c>
      <c r="H170" s="189">
        <v>4</v>
      </c>
      <c r="I170" s="190"/>
      <c r="J170" s="191">
        <f>ROUND(I170*H170,2)</f>
        <v>0</v>
      </c>
      <c r="K170" s="187" t="s">
        <v>39</v>
      </c>
      <c r="L170" s="192"/>
      <c r="M170" s="193" t="s">
        <v>39</v>
      </c>
      <c r="N170" s="194" t="s">
        <v>50</v>
      </c>
      <c r="O170" s="76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AR170" s="13" t="s">
        <v>126</v>
      </c>
      <c r="AT170" s="13" t="s">
        <v>121</v>
      </c>
      <c r="AU170" s="13" t="s">
        <v>87</v>
      </c>
      <c r="AY170" s="13" t="s">
        <v>127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3" t="s">
        <v>87</v>
      </c>
      <c r="BK170" s="197">
        <f>ROUND(I170*H170,2)</f>
        <v>0</v>
      </c>
      <c r="BL170" s="13" t="s">
        <v>128</v>
      </c>
      <c r="BM170" s="13" t="s">
        <v>575</v>
      </c>
    </row>
    <row r="171" s="1" customFormat="1" ht="16.5" customHeight="1">
      <c r="B171" s="35"/>
      <c r="C171" s="185" t="s">
        <v>479</v>
      </c>
      <c r="D171" s="185" t="s">
        <v>121</v>
      </c>
      <c r="E171" s="186" t="s">
        <v>237</v>
      </c>
      <c r="F171" s="187" t="s">
        <v>238</v>
      </c>
      <c r="G171" s="188" t="s">
        <v>124</v>
      </c>
      <c r="H171" s="189">
        <v>0</v>
      </c>
      <c r="I171" s="190"/>
      <c r="J171" s="191">
        <f>ROUND(I171*H171,2)</f>
        <v>0</v>
      </c>
      <c r="K171" s="187" t="s">
        <v>39</v>
      </c>
      <c r="L171" s="192"/>
      <c r="M171" s="193" t="s">
        <v>39</v>
      </c>
      <c r="N171" s="194" t="s">
        <v>50</v>
      </c>
      <c r="O171" s="76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AR171" s="13" t="s">
        <v>126</v>
      </c>
      <c r="AT171" s="13" t="s">
        <v>121</v>
      </c>
      <c r="AU171" s="13" t="s">
        <v>87</v>
      </c>
      <c r="AY171" s="13" t="s">
        <v>127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3" t="s">
        <v>87</v>
      </c>
      <c r="BK171" s="197">
        <f>ROUND(I171*H171,2)</f>
        <v>0</v>
      </c>
      <c r="BL171" s="13" t="s">
        <v>128</v>
      </c>
      <c r="BM171" s="13" t="s">
        <v>576</v>
      </c>
    </row>
    <row r="172" s="1" customFormat="1" ht="16.5" customHeight="1">
      <c r="B172" s="35"/>
      <c r="C172" s="185" t="s">
        <v>483</v>
      </c>
      <c r="D172" s="185" t="s">
        <v>121</v>
      </c>
      <c r="E172" s="186" t="s">
        <v>241</v>
      </c>
      <c r="F172" s="187" t="s">
        <v>242</v>
      </c>
      <c r="G172" s="188" t="s">
        <v>124</v>
      </c>
      <c r="H172" s="189">
        <v>0</v>
      </c>
      <c r="I172" s="190"/>
      <c r="J172" s="191">
        <f>ROUND(I172*H172,2)</f>
        <v>0</v>
      </c>
      <c r="K172" s="187" t="s">
        <v>39</v>
      </c>
      <c r="L172" s="192"/>
      <c r="M172" s="231" t="s">
        <v>39</v>
      </c>
      <c r="N172" s="232" t="s">
        <v>50</v>
      </c>
      <c r="O172" s="228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AR172" s="13" t="s">
        <v>126</v>
      </c>
      <c r="AT172" s="13" t="s">
        <v>121</v>
      </c>
      <c r="AU172" s="13" t="s">
        <v>87</v>
      </c>
      <c r="AY172" s="13" t="s">
        <v>127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3" t="s">
        <v>87</v>
      </c>
      <c r="BK172" s="197">
        <f>ROUND(I172*H172,2)</f>
        <v>0</v>
      </c>
      <c r="BL172" s="13" t="s">
        <v>128</v>
      </c>
      <c r="BM172" s="13" t="s">
        <v>577</v>
      </c>
    </row>
    <row r="173" s="1" customFormat="1" ht="6.96" customHeight="1">
      <c r="B173" s="54"/>
      <c r="C173" s="55"/>
      <c r="D173" s="55"/>
      <c r="E173" s="55"/>
      <c r="F173" s="55"/>
      <c r="G173" s="55"/>
      <c r="H173" s="55"/>
      <c r="I173" s="151"/>
      <c r="J173" s="55"/>
      <c r="K173" s="55"/>
      <c r="L173" s="40"/>
    </row>
  </sheetData>
  <sheetProtection sheet="1" autoFilter="0" formatColumns="0" formatRows="0" objects="1" scenarios="1" spinCount="100000" saltValue="6xceHtKi0x3bEmSuKOruQhjjTNPfDsd9k97z4FxHozdTflPSYKORlCUSES+Ni/RAnyz6vRXGR/uygesXv7JXZw==" hashValue="c313Hckp7JY6tu5N8jHJXVDaO3bcSNBiRzseOxeqDY3QXTLZoZ6qV/Uk/SxnAsBMJ8cK7Achu2kEf1Nle7/NfQ==" algorithmName="SHA-512" password="CC35"/>
  <autoFilter ref="C81:K17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95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89</v>
      </c>
    </row>
    <row r="4" ht="24.96" customHeight="1">
      <c r="B4" s="16"/>
      <c r="D4" s="124" t="s">
        <v>96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zakázky'!K6</f>
        <v>Oprava zabezpečovacího zařízení v žst. Dobřenice a v žst. Káranice</v>
      </c>
      <c r="F7" s="125"/>
      <c r="G7" s="125"/>
      <c r="H7" s="125"/>
      <c r="L7" s="16"/>
    </row>
    <row r="8" s="1" customFormat="1" ht="12" customHeight="1">
      <c r="B8" s="40"/>
      <c r="D8" s="125" t="s">
        <v>97</v>
      </c>
      <c r="I8" s="127"/>
      <c r="L8" s="40"/>
    </row>
    <row r="9" s="1" customFormat="1" ht="36.96" customHeight="1">
      <c r="B9" s="40"/>
      <c r="E9" s="128" t="s">
        <v>578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18</v>
      </c>
      <c r="F11" s="13" t="s">
        <v>39</v>
      </c>
      <c r="I11" s="129" t="s">
        <v>20</v>
      </c>
      <c r="J11" s="13" t="s">
        <v>39</v>
      </c>
      <c r="L11" s="40"/>
    </row>
    <row r="12" s="1" customFormat="1" ht="12" customHeight="1">
      <c r="B12" s="40"/>
      <c r="D12" s="125" t="s">
        <v>22</v>
      </c>
      <c r="F12" s="13" t="s">
        <v>579</v>
      </c>
      <c r="I12" s="129" t="s">
        <v>24</v>
      </c>
      <c r="J12" s="130" t="str">
        <f>'Rekapitulace zakázky'!AN8</f>
        <v>28. 3. 2019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3" t="s">
        <v>32</v>
      </c>
      <c r="L14" s="40"/>
    </row>
    <row r="15" s="1" customFormat="1" ht="18" customHeight="1">
      <c r="B15" s="40"/>
      <c r="E15" s="13" t="s">
        <v>33</v>
      </c>
      <c r="I15" s="129" t="s">
        <v>34</v>
      </c>
      <c r="J15" s="13" t="s">
        <v>35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36</v>
      </c>
      <c r="I17" s="129" t="s">
        <v>31</v>
      </c>
      <c r="J17" s="29" t="str">
        <f>'Rekapitulace zakázky'!AN13</f>
        <v>Vyplň údaj</v>
      </c>
      <c r="L17" s="40"/>
    </row>
    <row r="18" s="1" customFormat="1" ht="18" customHeight="1">
      <c r="B18" s="40"/>
      <c r="E18" s="29" t="str">
        <f>'Rekapitulace zakázky'!E14</f>
        <v>Vyplň údaj</v>
      </c>
      <c r="F18" s="13"/>
      <c r="G18" s="13"/>
      <c r="H18" s="13"/>
      <c r="I18" s="129" t="s">
        <v>34</v>
      </c>
      <c r="J18" s="29" t="str">
        <f>'Rekapitulace zakázky'!AN14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38</v>
      </c>
      <c r="I20" s="129" t="s">
        <v>31</v>
      </c>
      <c r="J20" s="13" t="str">
        <f>IF('Rekapitulace zakázky'!AN16="","",'Rekapitulace zakázky'!AN16)</f>
        <v/>
      </c>
      <c r="L20" s="40"/>
    </row>
    <row r="21" s="1" customFormat="1" ht="18" customHeight="1">
      <c r="B21" s="40"/>
      <c r="E21" s="13" t="str">
        <f>IF('Rekapitulace zakázky'!E17="","",'Rekapitulace zakázky'!E17)</f>
        <v xml:space="preserve"> </v>
      </c>
      <c r="I21" s="129" t="s">
        <v>34</v>
      </c>
      <c r="J21" s="13" t="str">
        <f>IF('Rekapitulace zakázky'!AN17="","",'Rekapitulace zakázky'!AN17)</f>
        <v/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42</v>
      </c>
      <c r="I23" s="129" t="s">
        <v>31</v>
      </c>
      <c r="J23" s="13" t="str">
        <f>IF('Rekapitulace zakázky'!AN19="","",'Rekapitulace zakázky'!AN19)</f>
        <v/>
      </c>
      <c r="L23" s="40"/>
    </row>
    <row r="24" s="1" customFormat="1" ht="18" customHeight="1">
      <c r="B24" s="40"/>
      <c r="E24" s="13" t="str">
        <f>IF('Rekapitulace zakázky'!E20="","",'Rekapitulace zakázky'!E20)</f>
        <v xml:space="preserve"> </v>
      </c>
      <c r="I24" s="129" t="s">
        <v>34</v>
      </c>
      <c r="J24" s="13" t="str">
        <f>IF('Rekapitulace zakázky'!AN20="","",'Rekapitulace zakázky'!AN20)</f>
        <v/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43</v>
      </c>
      <c r="I26" s="127"/>
      <c r="L26" s="40"/>
    </row>
    <row r="27" s="6" customFormat="1" ht="16.5" customHeight="1">
      <c r="B27" s="131"/>
      <c r="E27" s="132" t="s">
        <v>39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45</v>
      </c>
      <c r="I30" s="127"/>
      <c r="J30" s="136">
        <f>ROUND(J81,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47</v>
      </c>
      <c r="I32" s="138" t="s">
        <v>46</v>
      </c>
      <c r="J32" s="137" t="s">
        <v>48</v>
      </c>
      <c r="L32" s="40"/>
    </row>
    <row r="33" s="1" customFormat="1" ht="14.4" customHeight="1">
      <c r="B33" s="40"/>
      <c r="D33" s="125" t="s">
        <v>49</v>
      </c>
      <c r="E33" s="125" t="s">
        <v>50</v>
      </c>
      <c r="F33" s="139">
        <f>ROUND((SUM(BE81:BE90)),  2)</f>
        <v>0</v>
      </c>
      <c r="I33" s="140">
        <v>0.20999999999999999</v>
      </c>
      <c r="J33" s="139">
        <f>ROUND(((SUM(BE81:BE90))*I33),  2)</f>
        <v>0</v>
      </c>
      <c r="L33" s="40"/>
    </row>
    <row r="34" s="1" customFormat="1" ht="14.4" customHeight="1">
      <c r="B34" s="40"/>
      <c r="E34" s="125" t="s">
        <v>51</v>
      </c>
      <c r="F34" s="139">
        <f>ROUND((SUM(BF81:BF90)),  2)</f>
        <v>0</v>
      </c>
      <c r="I34" s="140">
        <v>0.14999999999999999</v>
      </c>
      <c r="J34" s="139">
        <f>ROUND(((SUM(BF81:BF90))*I34),  2)</f>
        <v>0</v>
      </c>
      <c r="L34" s="40"/>
    </row>
    <row r="35" hidden="1" s="1" customFormat="1" ht="14.4" customHeight="1">
      <c r="B35" s="40"/>
      <c r="E35" s="125" t="s">
        <v>52</v>
      </c>
      <c r="F35" s="139">
        <f>ROUND((SUM(BG81:BG90)),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53</v>
      </c>
      <c r="F36" s="139">
        <f>ROUND((SUM(BH81:BH90)),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54</v>
      </c>
      <c r="F37" s="139">
        <f>ROUND((SUM(BI81:BI90)),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55</v>
      </c>
      <c r="E39" s="143"/>
      <c r="F39" s="143"/>
      <c r="G39" s="144" t="s">
        <v>56</v>
      </c>
      <c r="H39" s="145" t="s">
        <v>57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19" t="s">
        <v>100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8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Oprava zabezpečovacího zařízení v žst. Dobřenice a v žst. Káranice</v>
      </c>
      <c r="F48" s="28"/>
      <c r="G48" s="28"/>
      <c r="H48" s="28"/>
      <c r="I48" s="127"/>
      <c r="J48" s="36"/>
      <c r="K48" s="36"/>
      <c r="L48" s="40"/>
    </row>
    <row r="49" s="1" customFormat="1" ht="12" customHeight="1">
      <c r="B49" s="35"/>
      <c r="C49" s="28" t="s">
        <v>97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PS_100 - VON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8" t="s">
        <v>22</v>
      </c>
      <c r="D52" s="36"/>
      <c r="E52" s="36"/>
      <c r="F52" s="23" t="str">
        <f>F12</f>
        <v>Dobřenice - Káranice</v>
      </c>
      <c r="G52" s="36"/>
      <c r="H52" s="36"/>
      <c r="I52" s="129" t="s">
        <v>24</v>
      </c>
      <c r="J52" s="64" t="str">
        <f>IF(J12="","",J12)</f>
        <v>28. 3. 2019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8" t="s">
        <v>30</v>
      </c>
      <c r="D54" s="36"/>
      <c r="E54" s="36"/>
      <c r="F54" s="23" t="str">
        <f>E15</f>
        <v>OŘ HK SSZT Hradec Králové</v>
      </c>
      <c r="G54" s="36"/>
      <c r="H54" s="36"/>
      <c r="I54" s="129" t="s">
        <v>38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8" t="s">
        <v>36</v>
      </c>
      <c r="D55" s="36"/>
      <c r="E55" s="36"/>
      <c r="F55" s="23" t="str">
        <f>IF(E18="","",E18)</f>
        <v>Vyplň údaj</v>
      </c>
      <c r="G55" s="36"/>
      <c r="H55" s="36"/>
      <c r="I55" s="129" t="s">
        <v>42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101</v>
      </c>
      <c r="D57" s="157"/>
      <c r="E57" s="157"/>
      <c r="F57" s="157"/>
      <c r="G57" s="157"/>
      <c r="H57" s="157"/>
      <c r="I57" s="158"/>
      <c r="J57" s="159" t="s">
        <v>102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77</v>
      </c>
      <c r="D59" s="36"/>
      <c r="E59" s="36"/>
      <c r="F59" s="36"/>
      <c r="G59" s="36"/>
      <c r="H59" s="36"/>
      <c r="I59" s="127"/>
      <c r="J59" s="94">
        <f>J81</f>
        <v>0</v>
      </c>
      <c r="K59" s="36"/>
      <c r="L59" s="40"/>
      <c r="AU59" s="13" t="s">
        <v>103</v>
      </c>
    </row>
    <row r="60" s="7" customFormat="1" ht="24.96" customHeight="1">
      <c r="B60" s="161"/>
      <c r="C60" s="162"/>
      <c r="D60" s="163" t="s">
        <v>107</v>
      </c>
      <c r="E60" s="164"/>
      <c r="F60" s="164"/>
      <c r="G60" s="164"/>
      <c r="H60" s="164"/>
      <c r="I60" s="165"/>
      <c r="J60" s="166">
        <f>J82</f>
        <v>0</v>
      </c>
      <c r="K60" s="162"/>
      <c r="L60" s="167"/>
    </row>
    <row r="61" s="7" customFormat="1" ht="24.96" customHeight="1">
      <c r="B61" s="161"/>
      <c r="C61" s="162"/>
      <c r="D61" s="163" t="s">
        <v>580</v>
      </c>
      <c r="E61" s="164"/>
      <c r="F61" s="164"/>
      <c r="G61" s="164"/>
      <c r="H61" s="164"/>
      <c r="I61" s="165"/>
      <c r="J61" s="166">
        <f>J87</f>
        <v>0</v>
      </c>
      <c r="K61" s="162"/>
      <c r="L61" s="167"/>
    </row>
    <row r="62" s="1" customFormat="1" ht="21.84" customHeight="1">
      <c r="B62" s="35"/>
      <c r="C62" s="36"/>
      <c r="D62" s="36"/>
      <c r="E62" s="36"/>
      <c r="F62" s="36"/>
      <c r="G62" s="36"/>
      <c r="H62" s="36"/>
      <c r="I62" s="127"/>
      <c r="J62" s="36"/>
      <c r="K62" s="36"/>
      <c r="L62" s="40"/>
    </row>
    <row r="63" s="1" customFormat="1" ht="6.96" customHeight="1">
      <c r="B63" s="54"/>
      <c r="C63" s="55"/>
      <c r="D63" s="55"/>
      <c r="E63" s="55"/>
      <c r="F63" s="55"/>
      <c r="G63" s="55"/>
      <c r="H63" s="55"/>
      <c r="I63" s="151"/>
      <c r="J63" s="55"/>
      <c r="K63" s="55"/>
      <c r="L63" s="40"/>
    </row>
    <row r="67" s="1" customFormat="1" ht="6.96" customHeight="1">
      <c r="B67" s="56"/>
      <c r="C67" s="57"/>
      <c r="D67" s="57"/>
      <c r="E67" s="57"/>
      <c r="F67" s="57"/>
      <c r="G67" s="57"/>
      <c r="H67" s="57"/>
      <c r="I67" s="154"/>
      <c r="J67" s="57"/>
      <c r="K67" s="57"/>
      <c r="L67" s="40"/>
    </row>
    <row r="68" s="1" customFormat="1" ht="24.96" customHeight="1">
      <c r="B68" s="35"/>
      <c r="C68" s="19" t="s">
        <v>108</v>
      </c>
      <c r="D68" s="36"/>
      <c r="E68" s="36"/>
      <c r="F68" s="36"/>
      <c r="G68" s="36"/>
      <c r="H68" s="36"/>
      <c r="I68" s="127"/>
      <c r="J68" s="36"/>
      <c r="K68" s="36"/>
      <c r="L68" s="40"/>
    </row>
    <row r="69" s="1" customFormat="1" ht="6.96" customHeight="1">
      <c r="B69" s="35"/>
      <c r="C69" s="36"/>
      <c r="D69" s="36"/>
      <c r="E69" s="36"/>
      <c r="F69" s="36"/>
      <c r="G69" s="36"/>
      <c r="H69" s="36"/>
      <c r="I69" s="127"/>
      <c r="J69" s="36"/>
      <c r="K69" s="36"/>
      <c r="L69" s="40"/>
    </row>
    <row r="70" s="1" customFormat="1" ht="12" customHeight="1">
      <c r="B70" s="35"/>
      <c r="C70" s="28" t="s">
        <v>16</v>
      </c>
      <c r="D70" s="36"/>
      <c r="E70" s="36"/>
      <c r="F70" s="36"/>
      <c r="G70" s="36"/>
      <c r="H70" s="36"/>
      <c r="I70" s="127"/>
      <c r="J70" s="36"/>
      <c r="K70" s="36"/>
      <c r="L70" s="40"/>
    </row>
    <row r="71" s="1" customFormat="1" ht="16.5" customHeight="1">
      <c r="B71" s="35"/>
      <c r="C71" s="36"/>
      <c r="D71" s="36"/>
      <c r="E71" s="155" t="str">
        <f>E7</f>
        <v>Oprava zabezpečovacího zařízení v žst. Dobřenice a v žst. Káranice</v>
      </c>
      <c r="F71" s="28"/>
      <c r="G71" s="28"/>
      <c r="H71" s="28"/>
      <c r="I71" s="127"/>
      <c r="J71" s="36"/>
      <c r="K71" s="36"/>
      <c r="L71" s="40"/>
    </row>
    <row r="72" s="1" customFormat="1" ht="12" customHeight="1">
      <c r="B72" s="35"/>
      <c r="C72" s="28" t="s">
        <v>97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16.5" customHeight="1">
      <c r="B73" s="35"/>
      <c r="C73" s="36"/>
      <c r="D73" s="36"/>
      <c r="E73" s="61" t="str">
        <f>E9</f>
        <v>PS_100 - VON</v>
      </c>
      <c r="F73" s="36"/>
      <c r="G73" s="36"/>
      <c r="H73" s="36"/>
      <c r="I73" s="127"/>
      <c r="J73" s="36"/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2" customHeight="1">
      <c r="B75" s="35"/>
      <c r="C75" s="28" t="s">
        <v>22</v>
      </c>
      <c r="D75" s="36"/>
      <c r="E75" s="36"/>
      <c r="F75" s="23" t="str">
        <f>F12</f>
        <v>Dobřenice - Káranice</v>
      </c>
      <c r="G75" s="36"/>
      <c r="H75" s="36"/>
      <c r="I75" s="129" t="s">
        <v>24</v>
      </c>
      <c r="J75" s="64" t="str">
        <f>IF(J12="","",J12)</f>
        <v>28. 3. 2019</v>
      </c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3.65" customHeight="1">
      <c r="B77" s="35"/>
      <c r="C77" s="28" t="s">
        <v>30</v>
      </c>
      <c r="D77" s="36"/>
      <c r="E77" s="36"/>
      <c r="F77" s="23" t="str">
        <f>E15</f>
        <v>OŘ HK SSZT Hradec Králové</v>
      </c>
      <c r="G77" s="36"/>
      <c r="H77" s="36"/>
      <c r="I77" s="129" t="s">
        <v>38</v>
      </c>
      <c r="J77" s="33" t="str">
        <f>E21</f>
        <v xml:space="preserve"> </v>
      </c>
      <c r="K77" s="36"/>
      <c r="L77" s="40"/>
    </row>
    <row r="78" s="1" customFormat="1" ht="13.65" customHeight="1">
      <c r="B78" s="35"/>
      <c r="C78" s="28" t="s">
        <v>36</v>
      </c>
      <c r="D78" s="36"/>
      <c r="E78" s="36"/>
      <c r="F78" s="23" t="str">
        <f>IF(E18="","",E18)</f>
        <v>Vyplň údaj</v>
      </c>
      <c r="G78" s="36"/>
      <c r="H78" s="36"/>
      <c r="I78" s="129" t="s">
        <v>42</v>
      </c>
      <c r="J78" s="33" t="str">
        <f>E24</f>
        <v xml:space="preserve"> </v>
      </c>
      <c r="K78" s="36"/>
      <c r="L78" s="40"/>
    </row>
    <row r="79" s="1" customFormat="1" ht="10.32" customHeight="1">
      <c r="B79" s="35"/>
      <c r="C79" s="36"/>
      <c r="D79" s="36"/>
      <c r="E79" s="36"/>
      <c r="F79" s="36"/>
      <c r="G79" s="36"/>
      <c r="H79" s="36"/>
      <c r="I79" s="127"/>
      <c r="J79" s="36"/>
      <c r="K79" s="36"/>
      <c r="L79" s="40"/>
    </row>
    <row r="80" s="9" customFormat="1" ht="29.28" customHeight="1">
      <c r="B80" s="175"/>
      <c r="C80" s="176" t="s">
        <v>109</v>
      </c>
      <c r="D80" s="177" t="s">
        <v>64</v>
      </c>
      <c r="E80" s="177" t="s">
        <v>60</v>
      </c>
      <c r="F80" s="177" t="s">
        <v>61</v>
      </c>
      <c r="G80" s="177" t="s">
        <v>110</v>
      </c>
      <c r="H80" s="177" t="s">
        <v>111</v>
      </c>
      <c r="I80" s="178" t="s">
        <v>112</v>
      </c>
      <c r="J80" s="177" t="s">
        <v>102</v>
      </c>
      <c r="K80" s="179" t="s">
        <v>113</v>
      </c>
      <c r="L80" s="180"/>
      <c r="M80" s="84" t="s">
        <v>39</v>
      </c>
      <c r="N80" s="85" t="s">
        <v>49</v>
      </c>
      <c r="O80" s="85" t="s">
        <v>114</v>
      </c>
      <c r="P80" s="85" t="s">
        <v>115</v>
      </c>
      <c r="Q80" s="85" t="s">
        <v>116</v>
      </c>
      <c r="R80" s="85" t="s">
        <v>117</v>
      </c>
      <c r="S80" s="85" t="s">
        <v>118</v>
      </c>
      <c r="T80" s="86" t="s">
        <v>119</v>
      </c>
    </row>
    <row r="81" s="1" customFormat="1" ht="22.8" customHeight="1">
      <c r="B81" s="35"/>
      <c r="C81" s="91" t="s">
        <v>120</v>
      </c>
      <c r="D81" s="36"/>
      <c r="E81" s="36"/>
      <c r="F81" s="36"/>
      <c r="G81" s="36"/>
      <c r="H81" s="36"/>
      <c r="I81" s="127"/>
      <c r="J81" s="181">
        <f>BK81</f>
        <v>0</v>
      </c>
      <c r="K81" s="36"/>
      <c r="L81" s="40"/>
      <c r="M81" s="87"/>
      <c r="N81" s="88"/>
      <c r="O81" s="88"/>
      <c r="P81" s="182">
        <f>P82+P87</f>
        <v>0</v>
      </c>
      <c r="Q81" s="88"/>
      <c r="R81" s="182">
        <f>R82+R87</f>
        <v>0</v>
      </c>
      <c r="S81" s="88"/>
      <c r="T81" s="183">
        <f>T82+T87</f>
        <v>0</v>
      </c>
      <c r="AT81" s="13" t="s">
        <v>78</v>
      </c>
      <c r="AU81" s="13" t="s">
        <v>103</v>
      </c>
      <c r="BK81" s="184">
        <f>BK82+BK87</f>
        <v>0</v>
      </c>
    </row>
    <row r="82" s="10" customFormat="1" ht="25.92" customHeight="1">
      <c r="B82" s="198"/>
      <c r="C82" s="199"/>
      <c r="D82" s="200" t="s">
        <v>78</v>
      </c>
      <c r="E82" s="201" t="s">
        <v>304</v>
      </c>
      <c r="F82" s="201" t="s">
        <v>305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SUM(P83:P86)</f>
        <v>0</v>
      </c>
      <c r="Q82" s="206"/>
      <c r="R82" s="207">
        <f>SUM(R83:R86)</f>
        <v>0</v>
      </c>
      <c r="S82" s="206"/>
      <c r="T82" s="208">
        <f>SUM(T83:T86)</f>
        <v>0</v>
      </c>
      <c r="AR82" s="209" t="s">
        <v>137</v>
      </c>
      <c r="AT82" s="210" t="s">
        <v>78</v>
      </c>
      <c r="AU82" s="210" t="s">
        <v>79</v>
      </c>
      <c r="AY82" s="209" t="s">
        <v>127</v>
      </c>
      <c r="BK82" s="211">
        <f>SUM(BK83:BK86)</f>
        <v>0</v>
      </c>
    </row>
    <row r="83" s="1" customFormat="1" ht="78.75" customHeight="1">
      <c r="B83" s="35"/>
      <c r="C83" s="214" t="s">
        <v>157</v>
      </c>
      <c r="D83" s="214" t="s">
        <v>273</v>
      </c>
      <c r="E83" s="215" t="s">
        <v>581</v>
      </c>
      <c r="F83" s="216" t="s">
        <v>582</v>
      </c>
      <c r="G83" s="217" t="s">
        <v>124</v>
      </c>
      <c r="H83" s="218">
        <v>52</v>
      </c>
      <c r="I83" s="219"/>
      <c r="J83" s="220">
        <f>ROUND(I83*H83,2)</f>
        <v>0</v>
      </c>
      <c r="K83" s="216" t="s">
        <v>583</v>
      </c>
      <c r="L83" s="40"/>
      <c r="M83" s="221" t="s">
        <v>39</v>
      </c>
      <c r="N83" s="222" t="s">
        <v>50</v>
      </c>
      <c r="O83" s="76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AR83" s="13" t="s">
        <v>298</v>
      </c>
      <c r="AT83" s="13" t="s">
        <v>273</v>
      </c>
      <c r="AU83" s="13" t="s">
        <v>87</v>
      </c>
      <c r="AY83" s="13" t="s">
        <v>127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3" t="s">
        <v>87</v>
      </c>
      <c r="BK83" s="197">
        <f>ROUND(I83*H83,2)</f>
        <v>0</v>
      </c>
      <c r="BL83" s="13" t="s">
        <v>298</v>
      </c>
      <c r="BM83" s="13" t="s">
        <v>584</v>
      </c>
    </row>
    <row r="84" s="1" customFormat="1">
      <c r="B84" s="35"/>
      <c r="C84" s="36"/>
      <c r="D84" s="223" t="s">
        <v>278</v>
      </c>
      <c r="E84" s="36"/>
      <c r="F84" s="224" t="s">
        <v>585</v>
      </c>
      <c r="G84" s="36"/>
      <c r="H84" s="36"/>
      <c r="I84" s="127"/>
      <c r="J84" s="36"/>
      <c r="K84" s="36"/>
      <c r="L84" s="40"/>
      <c r="M84" s="225"/>
      <c r="N84" s="76"/>
      <c r="O84" s="76"/>
      <c r="P84" s="76"/>
      <c r="Q84" s="76"/>
      <c r="R84" s="76"/>
      <c r="S84" s="76"/>
      <c r="T84" s="77"/>
      <c r="AT84" s="13" t="s">
        <v>278</v>
      </c>
      <c r="AU84" s="13" t="s">
        <v>87</v>
      </c>
    </row>
    <row r="85" s="1" customFormat="1" ht="78.75" customHeight="1">
      <c r="B85" s="35"/>
      <c r="C85" s="214" t="s">
        <v>154</v>
      </c>
      <c r="D85" s="214" t="s">
        <v>273</v>
      </c>
      <c r="E85" s="215" t="s">
        <v>586</v>
      </c>
      <c r="F85" s="216" t="s">
        <v>587</v>
      </c>
      <c r="G85" s="217" t="s">
        <v>283</v>
      </c>
      <c r="H85" s="218">
        <v>8</v>
      </c>
      <c r="I85" s="219"/>
      <c r="J85" s="220">
        <f>ROUND(I85*H85,2)</f>
        <v>0</v>
      </c>
      <c r="K85" s="216" t="s">
        <v>583</v>
      </c>
      <c r="L85" s="40"/>
      <c r="M85" s="221" t="s">
        <v>39</v>
      </c>
      <c r="N85" s="222" t="s">
        <v>50</v>
      </c>
      <c r="O85" s="76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AR85" s="13" t="s">
        <v>298</v>
      </c>
      <c r="AT85" s="13" t="s">
        <v>273</v>
      </c>
      <c r="AU85" s="13" t="s">
        <v>87</v>
      </c>
      <c r="AY85" s="13" t="s">
        <v>127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3" t="s">
        <v>87</v>
      </c>
      <c r="BK85" s="197">
        <f>ROUND(I85*H85,2)</f>
        <v>0</v>
      </c>
      <c r="BL85" s="13" t="s">
        <v>298</v>
      </c>
      <c r="BM85" s="13" t="s">
        <v>588</v>
      </c>
    </row>
    <row r="86" s="1" customFormat="1">
      <c r="B86" s="35"/>
      <c r="C86" s="36"/>
      <c r="D86" s="223" t="s">
        <v>278</v>
      </c>
      <c r="E86" s="36"/>
      <c r="F86" s="224" t="s">
        <v>585</v>
      </c>
      <c r="G86" s="36"/>
      <c r="H86" s="36"/>
      <c r="I86" s="127"/>
      <c r="J86" s="36"/>
      <c r="K86" s="36"/>
      <c r="L86" s="40"/>
      <c r="M86" s="225"/>
      <c r="N86" s="76"/>
      <c r="O86" s="76"/>
      <c r="P86" s="76"/>
      <c r="Q86" s="76"/>
      <c r="R86" s="76"/>
      <c r="S86" s="76"/>
      <c r="T86" s="77"/>
      <c r="AT86" s="13" t="s">
        <v>278</v>
      </c>
      <c r="AU86" s="13" t="s">
        <v>87</v>
      </c>
    </row>
    <row r="87" s="10" customFormat="1" ht="25.92" customHeight="1">
      <c r="B87" s="198"/>
      <c r="C87" s="199"/>
      <c r="D87" s="200" t="s">
        <v>78</v>
      </c>
      <c r="E87" s="201" t="s">
        <v>589</v>
      </c>
      <c r="F87" s="201" t="s">
        <v>590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SUM(P88:P90)</f>
        <v>0</v>
      </c>
      <c r="Q87" s="206"/>
      <c r="R87" s="207">
        <f>SUM(R88:R90)</f>
        <v>0</v>
      </c>
      <c r="S87" s="206"/>
      <c r="T87" s="208">
        <f>SUM(T88:T90)</f>
        <v>0</v>
      </c>
      <c r="AR87" s="209" t="s">
        <v>142</v>
      </c>
      <c r="AT87" s="210" t="s">
        <v>78</v>
      </c>
      <c r="AU87" s="210" t="s">
        <v>79</v>
      </c>
      <c r="AY87" s="209" t="s">
        <v>127</v>
      </c>
      <c r="BK87" s="211">
        <f>SUM(BK88:BK90)</f>
        <v>0</v>
      </c>
    </row>
    <row r="88" s="1" customFormat="1" ht="16.5" customHeight="1">
      <c r="B88" s="35"/>
      <c r="C88" s="214" t="s">
        <v>87</v>
      </c>
      <c r="D88" s="214" t="s">
        <v>273</v>
      </c>
      <c r="E88" s="215" t="s">
        <v>591</v>
      </c>
      <c r="F88" s="216" t="s">
        <v>592</v>
      </c>
      <c r="G88" s="217" t="s">
        <v>593</v>
      </c>
      <c r="H88" s="233"/>
      <c r="I88" s="219"/>
      <c r="J88" s="220">
        <f>ROUND(I88*H88,2)</f>
        <v>0</v>
      </c>
      <c r="K88" s="216" t="s">
        <v>594</v>
      </c>
      <c r="L88" s="40"/>
      <c r="M88" s="221" t="s">
        <v>39</v>
      </c>
      <c r="N88" s="222" t="s">
        <v>50</v>
      </c>
      <c r="O88" s="76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AR88" s="13" t="s">
        <v>595</v>
      </c>
      <c r="AT88" s="13" t="s">
        <v>273</v>
      </c>
      <c r="AU88" s="13" t="s">
        <v>87</v>
      </c>
      <c r="AY88" s="13" t="s">
        <v>127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3" t="s">
        <v>87</v>
      </c>
      <c r="BK88" s="197">
        <f>ROUND(I88*H88,2)</f>
        <v>0</v>
      </c>
      <c r="BL88" s="13" t="s">
        <v>595</v>
      </c>
      <c r="BM88" s="13" t="s">
        <v>596</v>
      </c>
    </row>
    <row r="89" s="1" customFormat="1" ht="16.5" customHeight="1">
      <c r="B89" s="35"/>
      <c r="C89" s="214" t="s">
        <v>89</v>
      </c>
      <c r="D89" s="214" t="s">
        <v>273</v>
      </c>
      <c r="E89" s="215" t="s">
        <v>597</v>
      </c>
      <c r="F89" s="216" t="s">
        <v>598</v>
      </c>
      <c r="G89" s="217" t="s">
        <v>593</v>
      </c>
      <c r="H89" s="233"/>
      <c r="I89" s="219"/>
      <c r="J89" s="220">
        <f>ROUND(I89*H89,2)</f>
        <v>0</v>
      </c>
      <c r="K89" s="216" t="s">
        <v>125</v>
      </c>
      <c r="L89" s="40"/>
      <c r="M89" s="221" t="s">
        <v>39</v>
      </c>
      <c r="N89" s="222" t="s">
        <v>50</v>
      </c>
      <c r="O89" s="76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AR89" s="13" t="s">
        <v>595</v>
      </c>
      <c r="AT89" s="13" t="s">
        <v>273</v>
      </c>
      <c r="AU89" s="13" t="s">
        <v>87</v>
      </c>
      <c r="AY89" s="13" t="s">
        <v>127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3" t="s">
        <v>87</v>
      </c>
      <c r="BK89" s="197">
        <f>ROUND(I89*H89,2)</f>
        <v>0</v>
      </c>
      <c r="BL89" s="13" t="s">
        <v>595</v>
      </c>
      <c r="BM89" s="13" t="s">
        <v>599</v>
      </c>
    </row>
    <row r="90" s="1" customFormat="1" ht="22.5" customHeight="1">
      <c r="B90" s="35"/>
      <c r="C90" s="214" t="s">
        <v>133</v>
      </c>
      <c r="D90" s="214" t="s">
        <v>273</v>
      </c>
      <c r="E90" s="215" t="s">
        <v>600</v>
      </c>
      <c r="F90" s="216" t="s">
        <v>601</v>
      </c>
      <c r="G90" s="217" t="s">
        <v>593</v>
      </c>
      <c r="H90" s="233"/>
      <c r="I90" s="219"/>
      <c r="J90" s="220">
        <f>ROUND(I90*H90,2)</f>
        <v>0</v>
      </c>
      <c r="K90" s="216" t="s">
        <v>125</v>
      </c>
      <c r="L90" s="40"/>
      <c r="M90" s="226" t="s">
        <v>39</v>
      </c>
      <c r="N90" s="227" t="s">
        <v>50</v>
      </c>
      <c r="O90" s="228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13" t="s">
        <v>595</v>
      </c>
      <c r="AT90" s="13" t="s">
        <v>273</v>
      </c>
      <c r="AU90" s="13" t="s">
        <v>87</v>
      </c>
      <c r="AY90" s="13" t="s">
        <v>127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3" t="s">
        <v>87</v>
      </c>
      <c r="BK90" s="197">
        <f>ROUND(I90*H90,2)</f>
        <v>0</v>
      </c>
      <c r="BL90" s="13" t="s">
        <v>595</v>
      </c>
      <c r="BM90" s="13" t="s">
        <v>602</v>
      </c>
    </row>
    <row r="91" s="1" customFormat="1" ht="6.96" customHeight="1">
      <c r="B91" s="54"/>
      <c r="C91" s="55"/>
      <c r="D91" s="55"/>
      <c r="E91" s="55"/>
      <c r="F91" s="55"/>
      <c r="G91" s="55"/>
      <c r="H91" s="55"/>
      <c r="I91" s="151"/>
      <c r="J91" s="55"/>
      <c r="K91" s="55"/>
      <c r="L91" s="40"/>
    </row>
  </sheetData>
  <sheetProtection sheet="1" autoFilter="0" formatColumns="0" formatRows="0" objects="1" scenarios="1" spinCount="100000" saltValue="FKyVEWMV0hMldYnlTndKxy0JTPlAJMHh4U8cLsgGeny6OFj4xjAjkIQ1yZ3Vi2+jinoo7uLGmEcnRoVrDr+rLQ==" hashValue="eHtVMy7lAWQqveFgEaUK6EuzOsCrbiFai/VX794fCmOu6INu3GEwYgOwE+NMjqEHZ5zXMpTZHK7RVS2FKEPnoQ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34" customWidth="1"/>
    <col min="2" max="2" width="1.664063" style="234" customWidth="1"/>
    <col min="3" max="4" width="5" style="234" customWidth="1"/>
    <col min="5" max="5" width="11.67" style="234" customWidth="1"/>
    <col min="6" max="6" width="9.17" style="234" customWidth="1"/>
    <col min="7" max="7" width="5" style="234" customWidth="1"/>
    <col min="8" max="8" width="77.83" style="234" customWidth="1"/>
    <col min="9" max="10" width="20" style="234" customWidth="1"/>
    <col min="11" max="11" width="1.664063" style="234" customWidth="1"/>
  </cols>
  <sheetData>
    <row r="1" ht="37.5" customHeight="1"/>
    <row r="2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="11" customFormat="1" ht="45" customHeight="1">
      <c r="B3" s="238"/>
      <c r="C3" s="239" t="s">
        <v>603</v>
      </c>
      <c r="D3" s="239"/>
      <c r="E3" s="239"/>
      <c r="F3" s="239"/>
      <c r="G3" s="239"/>
      <c r="H3" s="239"/>
      <c r="I3" s="239"/>
      <c r="J3" s="239"/>
      <c r="K3" s="240"/>
    </row>
    <row r="4" ht="25.5" customHeight="1">
      <c r="B4" s="241"/>
      <c r="C4" s="242" t="s">
        <v>604</v>
      </c>
      <c r="D4" s="242"/>
      <c r="E4" s="242"/>
      <c r="F4" s="242"/>
      <c r="G4" s="242"/>
      <c r="H4" s="242"/>
      <c r="I4" s="242"/>
      <c r="J4" s="242"/>
      <c r="K4" s="243"/>
    </row>
    <row r="5" ht="5.25" customHeight="1">
      <c r="B5" s="241"/>
      <c r="C5" s="244"/>
      <c r="D5" s="244"/>
      <c r="E5" s="244"/>
      <c r="F5" s="244"/>
      <c r="G5" s="244"/>
      <c r="H5" s="244"/>
      <c r="I5" s="244"/>
      <c r="J5" s="244"/>
      <c r="K5" s="243"/>
    </row>
    <row r="6" ht="15" customHeight="1">
      <c r="B6" s="241"/>
      <c r="C6" s="245" t="s">
        <v>605</v>
      </c>
      <c r="D6" s="245"/>
      <c r="E6" s="245"/>
      <c r="F6" s="245"/>
      <c r="G6" s="245"/>
      <c r="H6" s="245"/>
      <c r="I6" s="245"/>
      <c r="J6" s="245"/>
      <c r="K6" s="243"/>
    </row>
    <row r="7" ht="15" customHeight="1">
      <c r="B7" s="246"/>
      <c r="C7" s="245" t="s">
        <v>606</v>
      </c>
      <c r="D7" s="245"/>
      <c r="E7" s="245"/>
      <c r="F7" s="245"/>
      <c r="G7" s="245"/>
      <c r="H7" s="245"/>
      <c r="I7" s="245"/>
      <c r="J7" s="245"/>
      <c r="K7" s="243"/>
    </row>
    <row r="8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ht="15" customHeight="1">
      <c r="B9" s="246"/>
      <c r="C9" s="245" t="s">
        <v>607</v>
      </c>
      <c r="D9" s="245"/>
      <c r="E9" s="245"/>
      <c r="F9" s="245"/>
      <c r="G9" s="245"/>
      <c r="H9" s="245"/>
      <c r="I9" s="245"/>
      <c r="J9" s="245"/>
      <c r="K9" s="243"/>
    </row>
    <row r="10" ht="15" customHeight="1">
      <c r="B10" s="246"/>
      <c r="C10" s="245"/>
      <c r="D10" s="245" t="s">
        <v>608</v>
      </c>
      <c r="E10" s="245"/>
      <c r="F10" s="245"/>
      <c r="G10" s="245"/>
      <c r="H10" s="245"/>
      <c r="I10" s="245"/>
      <c r="J10" s="245"/>
      <c r="K10" s="243"/>
    </row>
    <row r="11" ht="15" customHeight="1">
      <c r="B11" s="246"/>
      <c r="C11" s="247"/>
      <c r="D11" s="245" t="s">
        <v>609</v>
      </c>
      <c r="E11" s="245"/>
      <c r="F11" s="245"/>
      <c r="G11" s="245"/>
      <c r="H11" s="245"/>
      <c r="I11" s="245"/>
      <c r="J11" s="245"/>
      <c r="K11" s="243"/>
    </row>
    <row r="12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ht="15" customHeight="1">
      <c r="B13" s="246"/>
      <c r="C13" s="247"/>
      <c r="D13" s="248" t="s">
        <v>610</v>
      </c>
      <c r="E13" s="245"/>
      <c r="F13" s="245"/>
      <c r="G13" s="245"/>
      <c r="H13" s="245"/>
      <c r="I13" s="245"/>
      <c r="J13" s="245"/>
      <c r="K13" s="243"/>
    </row>
    <row r="14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ht="15" customHeight="1">
      <c r="B15" s="246"/>
      <c r="C15" s="247"/>
      <c r="D15" s="245" t="s">
        <v>611</v>
      </c>
      <c r="E15" s="245"/>
      <c r="F15" s="245"/>
      <c r="G15" s="245"/>
      <c r="H15" s="245"/>
      <c r="I15" s="245"/>
      <c r="J15" s="245"/>
      <c r="K15" s="243"/>
    </row>
    <row r="16" ht="15" customHeight="1">
      <c r="B16" s="246"/>
      <c r="C16" s="247"/>
      <c r="D16" s="245" t="s">
        <v>612</v>
      </c>
      <c r="E16" s="245"/>
      <c r="F16" s="245"/>
      <c r="G16" s="245"/>
      <c r="H16" s="245"/>
      <c r="I16" s="245"/>
      <c r="J16" s="245"/>
      <c r="K16" s="243"/>
    </row>
    <row r="17" ht="15" customHeight="1">
      <c r="B17" s="246"/>
      <c r="C17" s="247"/>
      <c r="D17" s="245" t="s">
        <v>613</v>
      </c>
      <c r="E17" s="245"/>
      <c r="F17" s="245"/>
      <c r="G17" s="245"/>
      <c r="H17" s="245"/>
      <c r="I17" s="245"/>
      <c r="J17" s="245"/>
      <c r="K17" s="243"/>
    </row>
    <row r="18" ht="15" customHeight="1">
      <c r="B18" s="246"/>
      <c r="C18" s="247"/>
      <c r="D18" s="247"/>
      <c r="E18" s="249" t="s">
        <v>614</v>
      </c>
      <c r="F18" s="245" t="s">
        <v>615</v>
      </c>
      <c r="G18" s="245"/>
      <c r="H18" s="245"/>
      <c r="I18" s="245"/>
      <c r="J18" s="245"/>
      <c r="K18" s="243"/>
    </row>
    <row r="19" ht="15" customHeight="1">
      <c r="B19" s="246"/>
      <c r="C19" s="247"/>
      <c r="D19" s="247"/>
      <c r="E19" s="249" t="s">
        <v>86</v>
      </c>
      <c r="F19" s="245" t="s">
        <v>616</v>
      </c>
      <c r="G19" s="245"/>
      <c r="H19" s="245"/>
      <c r="I19" s="245"/>
      <c r="J19" s="245"/>
      <c r="K19" s="243"/>
    </row>
    <row r="20" ht="15" customHeight="1">
      <c r="B20" s="246"/>
      <c r="C20" s="247"/>
      <c r="D20" s="247"/>
      <c r="E20" s="249" t="s">
        <v>617</v>
      </c>
      <c r="F20" s="245" t="s">
        <v>618</v>
      </c>
      <c r="G20" s="245"/>
      <c r="H20" s="245"/>
      <c r="I20" s="245"/>
      <c r="J20" s="245"/>
      <c r="K20" s="243"/>
    </row>
    <row r="21" ht="15" customHeight="1">
      <c r="B21" s="246"/>
      <c r="C21" s="247"/>
      <c r="D21" s="247"/>
      <c r="E21" s="249" t="s">
        <v>94</v>
      </c>
      <c r="F21" s="245" t="s">
        <v>590</v>
      </c>
      <c r="G21" s="245"/>
      <c r="H21" s="245"/>
      <c r="I21" s="245"/>
      <c r="J21" s="245"/>
      <c r="K21" s="243"/>
    </row>
    <row r="22" ht="15" customHeight="1">
      <c r="B22" s="246"/>
      <c r="C22" s="247"/>
      <c r="D22" s="247"/>
      <c r="E22" s="249" t="s">
        <v>304</v>
      </c>
      <c r="F22" s="245" t="s">
        <v>305</v>
      </c>
      <c r="G22" s="245"/>
      <c r="H22" s="245"/>
      <c r="I22" s="245"/>
      <c r="J22" s="245"/>
      <c r="K22" s="243"/>
    </row>
    <row r="23" ht="15" customHeight="1">
      <c r="B23" s="246"/>
      <c r="C23" s="247"/>
      <c r="D23" s="247"/>
      <c r="E23" s="249" t="s">
        <v>619</v>
      </c>
      <c r="F23" s="245" t="s">
        <v>620</v>
      </c>
      <c r="G23" s="245"/>
      <c r="H23" s="245"/>
      <c r="I23" s="245"/>
      <c r="J23" s="245"/>
      <c r="K23" s="243"/>
    </row>
    <row r="24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ht="15" customHeight="1">
      <c r="B25" s="246"/>
      <c r="C25" s="245" t="s">
        <v>621</v>
      </c>
      <c r="D25" s="245"/>
      <c r="E25" s="245"/>
      <c r="F25" s="245"/>
      <c r="G25" s="245"/>
      <c r="H25" s="245"/>
      <c r="I25" s="245"/>
      <c r="J25" s="245"/>
      <c r="K25" s="243"/>
    </row>
    <row r="26" ht="15" customHeight="1">
      <c r="B26" s="246"/>
      <c r="C26" s="245" t="s">
        <v>622</v>
      </c>
      <c r="D26" s="245"/>
      <c r="E26" s="245"/>
      <c r="F26" s="245"/>
      <c r="G26" s="245"/>
      <c r="H26" s="245"/>
      <c r="I26" s="245"/>
      <c r="J26" s="245"/>
      <c r="K26" s="243"/>
    </row>
    <row r="27" ht="15" customHeight="1">
      <c r="B27" s="246"/>
      <c r="C27" s="245"/>
      <c r="D27" s="245" t="s">
        <v>623</v>
      </c>
      <c r="E27" s="245"/>
      <c r="F27" s="245"/>
      <c r="G27" s="245"/>
      <c r="H27" s="245"/>
      <c r="I27" s="245"/>
      <c r="J27" s="245"/>
      <c r="K27" s="243"/>
    </row>
    <row r="28" ht="15" customHeight="1">
      <c r="B28" s="246"/>
      <c r="C28" s="247"/>
      <c r="D28" s="245" t="s">
        <v>624</v>
      </c>
      <c r="E28" s="245"/>
      <c r="F28" s="245"/>
      <c r="G28" s="245"/>
      <c r="H28" s="245"/>
      <c r="I28" s="245"/>
      <c r="J28" s="245"/>
      <c r="K28" s="243"/>
    </row>
    <row r="29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ht="15" customHeight="1">
      <c r="B30" s="246"/>
      <c r="C30" s="247"/>
      <c r="D30" s="245" t="s">
        <v>625</v>
      </c>
      <c r="E30" s="245"/>
      <c r="F30" s="245"/>
      <c r="G30" s="245"/>
      <c r="H30" s="245"/>
      <c r="I30" s="245"/>
      <c r="J30" s="245"/>
      <c r="K30" s="243"/>
    </row>
    <row r="31" ht="15" customHeight="1">
      <c r="B31" s="246"/>
      <c r="C31" s="247"/>
      <c r="D31" s="245" t="s">
        <v>626</v>
      </c>
      <c r="E31" s="245"/>
      <c r="F31" s="245"/>
      <c r="G31" s="245"/>
      <c r="H31" s="245"/>
      <c r="I31" s="245"/>
      <c r="J31" s="245"/>
      <c r="K31" s="243"/>
    </row>
    <row r="32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ht="15" customHeight="1">
      <c r="B33" s="246"/>
      <c r="C33" s="247"/>
      <c r="D33" s="245" t="s">
        <v>627</v>
      </c>
      <c r="E33" s="245"/>
      <c r="F33" s="245"/>
      <c r="G33" s="245"/>
      <c r="H33" s="245"/>
      <c r="I33" s="245"/>
      <c r="J33" s="245"/>
      <c r="K33" s="243"/>
    </row>
    <row r="34" ht="15" customHeight="1">
      <c r="B34" s="246"/>
      <c r="C34" s="247"/>
      <c r="D34" s="245" t="s">
        <v>628</v>
      </c>
      <c r="E34" s="245"/>
      <c r="F34" s="245"/>
      <c r="G34" s="245"/>
      <c r="H34" s="245"/>
      <c r="I34" s="245"/>
      <c r="J34" s="245"/>
      <c r="K34" s="243"/>
    </row>
    <row r="35" ht="15" customHeight="1">
      <c r="B35" s="246"/>
      <c r="C35" s="247"/>
      <c r="D35" s="245" t="s">
        <v>629</v>
      </c>
      <c r="E35" s="245"/>
      <c r="F35" s="245"/>
      <c r="G35" s="245"/>
      <c r="H35" s="245"/>
      <c r="I35" s="245"/>
      <c r="J35" s="245"/>
      <c r="K35" s="243"/>
    </row>
    <row r="36" ht="15" customHeight="1">
      <c r="B36" s="246"/>
      <c r="C36" s="247"/>
      <c r="D36" s="245"/>
      <c r="E36" s="248" t="s">
        <v>109</v>
      </c>
      <c r="F36" s="245"/>
      <c r="G36" s="245" t="s">
        <v>630</v>
      </c>
      <c r="H36" s="245"/>
      <c r="I36" s="245"/>
      <c r="J36" s="245"/>
      <c r="K36" s="243"/>
    </row>
    <row r="37" ht="30.75" customHeight="1">
      <c r="B37" s="246"/>
      <c r="C37" s="247"/>
      <c r="D37" s="245"/>
      <c r="E37" s="248" t="s">
        <v>631</v>
      </c>
      <c r="F37" s="245"/>
      <c r="G37" s="245" t="s">
        <v>632</v>
      </c>
      <c r="H37" s="245"/>
      <c r="I37" s="245"/>
      <c r="J37" s="245"/>
      <c r="K37" s="243"/>
    </row>
    <row r="38" ht="15" customHeight="1">
      <c r="B38" s="246"/>
      <c r="C38" s="247"/>
      <c r="D38" s="245"/>
      <c r="E38" s="248" t="s">
        <v>60</v>
      </c>
      <c r="F38" s="245"/>
      <c r="G38" s="245" t="s">
        <v>633</v>
      </c>
      <c r="H38" s="245"/>
      <c r="I38" s="245"/>
      <c r="J38" s="245"/>
      <c r="K38" s="243"/>
    </row>
    <row r="39" ht="15" customHeight="1">
      <c r="B39" s="246"/>
      <c r="C39" s="247"/>
      <c r="D39" s="245"/>
      <c r="E39" s="248" t="s">
        <v>61</v>
      </c>
      <c r="F39" s="245"/>
      <c r="G39" s="245" t="s">
        <v>634</v>
      </c>
      <c r="H39" s="245"/>
      <c r="I39" s="245"/>
      <c r="J39" s="245"/>
      <c r="K39" s="243"/>
    </row>
    <row r="40" ht="15" customHeight="1">
      <c r="B40" s="246"/>
      <c r="C40" s="247"/>
      <c r="D40" s="245"/>
      <c r="E40" s="248" t="s">
        <v>110</v>
      </c>
      <c r="F40" s="245"/>
      <c r="G40" s="245" t="s">
        <v>635</v>
      </c>
      <c r="H40" s="245"/>
      <c r="I40" s="245"/>
      <c r="J40" s="245"/>
      <c r="K40" s="243"/>
    </row>
    <row r="41" ht="15" customHeight="1">
      <c r="B41" s="246"/>
      <c r="C41" s="247"/>
      <c r="D41" s="245"/>
      <c r="E41" s="248" t="s">
        <v>111</v>
      </c>
      <c r="F41" s="245"/>
      <c r="G41" s="245" t="s">
        <v>636</v>
      </c>
      <c r="H41" s="245"/>
      <c r="I41" s="245"/>
      <c r="J41" s="245"/>
      <c r="K41" s="243"/>
    </row>
    <row r="42" ht="15" customHeight="1">
      <c r="B42" s="246"/>
      <c r="C42" s="247"/>
      <c r="D42" s="245"/>
      <c r="E42" s="248" t="s">
        <v>637</v>
      </c>
      <c r="F42" s="245"/>
      <c r="G42" s="245" t="s">
        <v>638</v>
      </c>
      <c r="H42" s="245"/>
      <c r="I42" s="245"/>
      <c r="J42" s="245"/>
      <c r="K42" s="243"/>
    </row>
    <row r="43" ht="15" customHeight="1">
      <c r="B43" s="246"/>
      <c r="C43" s="247"/>
      <c r="D43" s="245"/>
      <c r="E43" s="248"/>
      <c r="F43" s="245"/>
      <c r="G43" s="245" t="s">
        <v>639</v>
      </c>
      <c r="H43" s="245"/>
      <c r="I43" s="245"/>
      <c r="J43" s="245"/>
      <c r="K43" s="243"/>
    </row>
    <row r="44" ht="15" customHeight="1">
      <c r="B44" s="246"/>
      <c r="C44" s="247"/>
      <c r="D44" s="245"/>
      <c r="E44" s="248" t="s">
        <v>640</v>
      </c>
      <c r="F44" s="245"/>
      <c r="G44" s="245" t="s">
        <v>641</v>
      </c>
      <c r="H44" s="245"/>
      <c r="I44" s="245"/>
      <c r="J44" s="245"/>
      <c r="K44" s="243"/>
    </row>
    <row r="45" ht="15" customHeight="1">
      <c r="B45" s="246"/>
      <c r="C45" s="247"/>
      <c r="D45" s="245"/>
      <c r="E45" s="248" t="s">
        <v>113</v>
      </c>
      <c r="F45" s="245"/>
      <c r="G45" s="245" t="s">
        <v>642</v>
      </c>
      <c r="H45" s="245"/>
      <c r="I45" s="245"/>
      <c r="J45" s="245"/>
      <c r="K45" s="243"/>
    </row>
    <row r="46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ht="15" customHeight="1">
      <c r="B47" s="246"/>
      <c r="C47" s="247"/>
      <c r="D47" s="245" t="s">
        <v>643</v>
      </c>
      <c r="E47" s="245"/>
      <c r="F47" s="245"/>
      <c r="G47" s="245"/>
      <c r="H47" s="245"/>
      <c r="I47" s="245"/>
      <c r="J47" s="245"/>
      <c r="K47" s="243"/>
    </row>
    <row r="48" ht="15" customHeight="1">
      <c r="B48" s="246"/>
      <c r="C48" s="247"/>
      <c r="D48" s="247"/>
      <c r="E48" s="245" t="s">
        <v>644</v>
      </c>
      <c r="F48" s="245"/>
      <c r="G48" s="245"/>
      <c r="H48" s="245"/>
      <c r="I48" s="245"/>
      <c r="J48" s="245"/>
      <c r="K48" s="243"/>
    </row>
    <row r="49" ht="15" customHeight="1">
      <c r="B49" s="246"/>
      <c r="C49" s="247"/>
      <c r="D49" s="247"/>
      <c r="E49" s="245" t="s">
        <v>645</v>
      </c>
      <c r="F49" s="245"/>
      <c r="G49" s="245"/>
      <c r="H49" s="245"/>
      <c r="I49" s="245"/>
      <c r="J49" s="245"/>
      <c r="K49" s="243"/>
    </row>
    <row r="50" ht="15" customHeight="1">
      <c r="B50" s="246"/>
      <c r="C50" s="247"/>
      <c r="D50" s="247"/>
      <c r="E50" s="245" t="s">
        <v>646</v>
      </c>
      <c r="F50" s="245"/>
      <c r="G50" s="245"/>
      <c r="H50" s="245"/>
      <c r="I50" s="245"/>
      <c r="J50" s="245"/>
      <c r="K50" s="243"/>
    </row>
    <row r="51" ht="15" customHeight="1">
      <c r="B51" s="246"/>
      <c r="C51" s="247"/>
      <c r="D51" s="245" t="s">
        <v>647</v>
      </c>
      <c r="E51" s="245"/>
      <c r="F51" s="245"/>
      <c r="G51" s="245"/>
      <c r="H51" s="245"/>
      <c r="I51" s="245"/>
      <c r="J51" s="245"/>
      <c r="K51" s="243"/>
    </row>
    <row r="52" ht="25.5" customHeight="1">
      <c r="B52" s="241"/>
      <c r="C52" s="242" t="s">
        <v>648</v>
      </c>
      <c r="D52" s="242"/>
      <c r="E52" s="242"/>
      <c r="F52" s="242"/>
      <c r="G52" s="242"/>
      <c r="H52" s="242"/>
      <c r="I52" s="242"/>
      <c r="J52" s="242"/>
      <c r="K52" s="243"/>
    </row>
    <row r="53" ht="5.25" customHeight="1">
      <c r="B53" s="241"/>
      <c r="C53" s="244"/>
      <c r="D53" s="244"/>
      <c r="E53" s="244"/>
      <c r="F53" s="244"/>
      <c r="G53" s="244"/>
      <c r="H53" s="244"/>
      <c r="I53" s="244"/>
      <c r="J53" s="244"/>
      <c r="K53" s="243"/>
    </row>
    <row r="54" ht="15" customHeight="1">
      <c r="B54" s="241"/>
      <c r="C54" s="245" t="s">
        <v>649</v>
      </c>
      <c r="D54" s="245"/>
      <c r="E54" s="245"/>
      <c r="F54" s="245"/>
      <c r="G54" s="245"/>
      <c r="H54" s="245"/>
      <c r="I54" s="245"/>
      <c r="J54" s="245"/>
      <c r="K54" s="243"/>
    </row>
    <row r="55" ht="15" customHeight="1">
      <c r="B55" s="241"/>
      <c r="C55" s="245" t="s">
        <v>650</v>
      </c>
      <c r="D55" s="245"/>
      <c r="E55" s="245"/>
      <c r="F55" s="245"/>
      <c r="G55" s="245"/>
      <c r="H55" s="245"/>
      <c r="I55" s="245"/>
      <c r="J55" s="245"/>
      <c r="K55" s="243"/>
    </row>
    <row r="56" ht="12.75" customHeight="1">
      <c r="B56" s="241"/>
      <c r="C56" s="245"/>
      <c r="D56" s="245"/>
      <c r="E56" s="245"/>
      <c r="F56" s="245"/>
      <c r="G56" s="245"/>
      <c r="H56" s="245"/>
      <c r="I56" s="245"/>
      <c r="J56" s="245"/>
      <c r="K56" s="243"/>
    </row>
    <row r="57" ht="15" customHeight="1">
      <c r="B57" s="241"/>
      <c r="C57" s="245" t="s">
        <v>651</v>
      </c>
      <c r="D57" s="245"/>
      <c r="E57" s="245"/>
      <c r="F57" s="245"/>
      <c r="G57" s="245"/>
      <c r="H57" s="245"/>
      <c r="I57" s="245"/>
      <c r="J57" s="245"/>
      <c r="K57" s="243"/>
    </row>
    <row r="58" ht="15" customHeight="1">
      <c r="B58" s="241"/>
      <c r="C58" s="247"/>
      <c r="D58" s="245" t="s">
        <v>652</v>
      </c>
      <c r="E58" s="245"/>
      <c r="F58" s="245"/>
      <c r="G58" s="245"/>
      <c r="H58" s="245"/>
      <c r="I58" s="245"/>
      <c r="J58" s="245"/>
      <c r="K58" s="243"/>
    </row>
    <row r="59" ht="15" customHeight="1">
      <c r="B59" s="241"/>
      <c r="C59" s="247"/>
      <c r="D59" s="245" t="s">
        <v>653</v>
      </c>
      <c r="E59" s="245"/>
      <c r="F59" s="245"/>
      <c r="G59" s="245"/>
      <c r="H59" s="245"/>
      <c r="I59" s="245"/>
      <c r="J59" s="245"/>
      <c r="K59" s="243"/>
    </row>
    <row r="60" ht="15" customHeight="1">
      <c r="B60" s="241"/>
      <c r="C60" s="247"/>
      <c r="D60" s="245" t="s">
        <v>654</v>
      </c>
      <c r="E60" s="245"/>
      <c r="F60" s="245"/>
      <c r="G60" s="245"/>
      <c r="H60" s="245"/>
      <c r="I60" s="245"/>
      <c r="J60" s="245"/>
      <c r="K60" s="243"/>
    </row>
    <row r="61" ht="15" customHeight="1">
      <c r="B61" s="241"/>
      <c r="C61" s="247"/>
      <c r="D61" s="245" t="s">
        <v>655</v>
      </c>
      <c r="E61" s="245"/>
      <c r="F61" s="245"/>
      <c r="G61" s="245"/>
      <c r="H61" s="245"/>
      <c r="I61" s="245"/>
      <c r="J61" s="245"/>
      <c r="K61" s="243"/>
    </row>
    <row r="62" ht="15" customHeight="1">
      <c r="B62" s="241"/>
      <c r="C62" s="247"/>
      <c r="D62" s="250" t="s">
        <v>656</v>
      </c>
      <c r="E62" s="250"/>
      <c r="F62" s="250"/>
      <c r="G62" s="250"/>
      <c r="H62" s="250"/>
      <c r="I62" s="250"/>
      <c r="J62" s="250"/>
      <c r="K62" s="243"/>
    </row>
    <row r="63" ht="15" customHeight="1">
      <c r="B63" s="241"/>
      <c r="C63" s="247"/>
      <c r="D63" s="245" t="s">
        <v>657</v>
      </c>
      <c r="E63" s="245"/>
      <c r="F63" s="245"/>
      <c r="G63" s="245"/>
      <c r="H63" s="245"/>
      <c r="I63" s="245"/>
      <c r="J63" s="245"/>
      <c r="K63" s="243"/>
    </row>
    <row r="64" ht="12.75" customHeight="1">
      <c r="B64" s="241"/>
      <c r="C64" s="247"/>
      <c r="D64" s="247"/>
      <c r="E64" s="251"/>
      <c r="F64" s="247"/>
      <c r="G64" s="247"/>
      <c r="H64" s="247"/>
      <c r="I64" s="247"/>
      <c r="J64" s="247"/>
      <c r="K64" s="243"/>
    </row>
    <row r="65" ht="15" customHeight="1">
      <c r="B65" s="241"/>
      <c r="C65" s="247"/>
      <c r="D65" s="245" t="s">
        <v>658</v>
      </c>
      <c r="E65" s="245"/>
      <c r="F65" s="245"/>
      <c r="G65" s="245"/>
      <c r="H65" s="245"/>
      <c r="I65" s="245"/>
      <c r="J65" s="245"/>
      <c r="K65" s="243"/>
    </row>
    <row r="66" ht="15" customHeight="1">
      <c r="B66" s="241"/>
      <c r="C66" s="247"/>
      <c r="D66" s="250" t="s">
        <v>659</v>
      </c>
      <c r="E66" s="250"/>
      <c r="F66" s="250"/>
      <c r="G66" s="250"/>
      <c r="H66" s="250"/>
      <c r="I66" s="250"/>
      <c r="J66" s="250"/>
      <c r="K66" s="243"/>
    </row>
    <row r="67" ht="15" customHeight="1">
      <c r="B67" s="241"/>
      <c r="C67" s="247"/>
      <c r="D67" s="245" t="s">
        <v>660</v>
      </c>
      <c r="E67" s="245"/>
      <c r="F67" s="245"/>
      <c r="G67" s="245"/>
      <c r="H67" s="245"/>
      <c r="I67" s="245"/>
      <c r="J67" s="245"/>
      <c r="K67" s="243"/>
    </row>
    <row r="68" ht="15" customHeight="1">
      <c r="B68" s="241"/>
      <c r="C68" s="247"/>
      <c r="D68" s="245" t="s">
        <v>661</v>
      </c>
      <c r="E68" s="245"/>
      <c r="F68" s="245"/>
      <c r="G68" s="245"/>
      <c r="H68" s="245"/>
      <c r="I68" s="245"/>
      <c r="J68" s="245"/>
      <c r="K68" s="243"/>
    </row>
    <row r="69" ht="15" customHeight="1">
      <c r="B69" s="241"/>
      <c r="C69" s="247"/>
      <c r="D69" s="245" t="s">
        <v>662</v>
      </c>
      <c r="E69" s="245"/>
      <c r="F69" s="245"/>
      <c r="G69" s="245"/>
      <c r="H69" s="245"/>
      <c r="I69" s="245"/>
      <c r="J69" s="245"/>
      <c r="K69" s="243"/>
    </row>
    <row r="70" ht="15" customHeight="1">
      <c r="B70" s="241"/>
      <c r="C70" s="247"/>
      <c r="D70" s="245" t="s">
        <v>663</v>
      </c>
      <c r="E70" s="245"/>
      <c r="F70" s="245"/>
      <c r="G70" s="245"/>
      <c r="H70" s="245"/>
      <c r="I70" s="245"/>
      <c r="J70" s="245"/>
      <c r="K70" s="243"/>
    </row>
    <row r="7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ht="45" customHeight="1">
      <c r="B75" s="260"/>
      <c r="C75" s="261" t="s">
        <v>664</v>
      </c>
      <c r="D75" s="261"/>
      <c r="E75" s="261"/>
      <c r="F75" s="261"/>
      <c r="G75" s="261"/>
      <c r="H75" s="261"/>
      <c r="I75" s="261"/>
      <c r="J75" s="261"/>
      <c r="K75" s="262"/>
    </row>
    <row r="76" ht="17.25" customHeight="1">
      <c r="B76" s="260"/>
      <c r="C76" s="263" t="s">
        <v>665</v>
      </c>
      <c r="D76" s="263"/>
      <c r="E76" s="263"/>
      <c r="F76" s="263" t="s">
        <v>666</v>
      </c>
      <c r="G76" s="264"/>
      <c r="H76" s="263" t="s">
        <v>61</v>
      </c>
      <c r="I76" s="263" t="s">
        <v>64</v>
      </c>
      <c r="J76" s="263" t="s">
        <v>667</v>
      </c>
      <c r="K76" s="262"/>
    </row>
    <row r="77" ht="17.25" customHeight="1">
      <c r="B77" s="260"/>
      <c r="C77" s="265" t="s">
        <v>668</v>
      </c>
      <c r="D77" s="265"/>
      <c r="E77" s="265"/>
      <c r="F77" s="266" t="s">
        <v>669</v>
      </c>
      <c r="G77" s="267"/>
      <c r="H77" s="265"/>
      <c r="I77" s="265"/>
      <c r="J77" s="265" t="s">
        <v>670</v>
      </c>
      <c r="K77" s="262"/>
    </row>
    <row r="78" ht="5.25" customHeight="1">
      <c r="B78" s="260"/>
      <c r="C78" s="268"/>
      <c r="D78" s="268"/>
      <c r="E78" s="268"/>
      <c r="F78" s="268"/>
      <c r="G78" s="269"/>
      <c r="H78" s="268"/>
      <c r="I78" s="268"/>
      <c r="J78" s="268"/>
      <c r="K78" s="262"/>
    </row>
    <row r="79" ht="15" customHeight="1">
      <c r="B79" s="260"/>
      <c r="C79" s="248" t="s">
        <v>60</v>
      </c>
      <c r="D79" s="268"/>
      <c r="E79" s="268"/>
      <c r="F79" s="270" t="s">
        <v>671</v>
      </c>
      <c r="G79" s="269"/>
      <c r="H79" s="248" t="s">
        <v>672</v>
      </c>
      <c r="I79" s="248" t="s">
        <v>673</v>
      </c>
      <c r="J79" s="248">
        <v>20</v>
      </c>
      <c r="K79" s="262"/>
    </row>
    <row r="80" ht="15" customHeight="1">
      <c r="B80" s="260"/>
      <c r="C80" s="248" t="s">
        <v>674</v>
      </c>
      <c r="D80" s="248"/>
      <c r="E80" s="248"/>
      <c r="F80" s="270" t="s">
        <v>671</v>
      </c>
      <c r="G80" s="269"/>
      <c r="H80" s="248" t="s">
        <v>675</v>
      </c>
      <c r="I80" s="248" t="s">
        <v>673</v>
      </c>
      <c r="J80" s="248">
        <v>120</v>
      </c>
      <c r="K80" s="262"/>
    </row>
    <row r="81" ht="15" customHeight="1">
      <c r="B81" s="271"/>
      <c r="C81" s="248" t="s">
        <v>676</v>
      </c>
      <c r="D81" s="248"/>
      <c r="E81" s="248"/>
      <c r="F81" s="270" t="s">
        <v>677</v>
      </c>
      <c r="G81" s="269"/>
      <c r="H81" s="248" t="s">
        <v>678</v>
      </c>
      <c r="I81" s="248" t="s">
        <v>673</v>
      </c>
      <c r="J81" s="248">
        <v>50</v>
      </c>
      <c r="K81" s="262"/>
    </row>
    <row r="82" ht="15" customHeight="1">
      <c r="B82" s="271"/>
      <c r="C82" s="248" t="s">
        <v>679</v>
      </c>
      <c r="D82" s="248"/>
      <c r="E82" s="248"/>
      <c r="F82" s="270" t="s">
        <v>671</v>
      </c>
      <c r="G82" s="269"/>
      <c r="H82" s="248" t="s">
        <v>680</v>
      </c>
      <c r="I82" s="248" t="s">
        <v>681</v>
      </c>
      <c r="J82" s="248"/>
      <c r="K82" s="262"/>
    </row>
    <row r="83" ht="15" customHeight="1">
      <c r="B83" s="271"/>
      <c r="C83" s="272" t="s">
        <v>682</v>
      </c>
      <c r="D83" s="272"/>
      <c r="E83" s="272"/>
      <c r="F83" s="273" t="s">
        <v>677</v>
      </c>
      <c r="G83" s="272"/>
      <c r="H83" s="272" t="s">
        <v>683</v>
      </c>
      <c r="I83" s="272" t="s">
        <v>673</v>
      </c>
      <c r="J83" s="272">
        <v>15</v>
      </c>
      <c r="K83" s="262"/>
    </row>
    <row r="84" ht="15" customHeight="1">
      <c r="B84" s="271"/>
      <c r="C84" s="272" t="s">
        <v>684</v>
      </c>
      <c r="D84" s="272"/>
      <c r="E84" s="272"/>
      <c r="F84" s="273" t="s">
        <v>677</v>
      </c>
      <c r="G84" s="272"/>
      <c r="H84" s="272" t="s">
        <v>685</v>
      </c>
      <c r="I84" s="272" t="s">
        <v>673</v>
      </c>
      <c r="J84" s="272">
        <v>15</v>
      </c>
      <c r="K84" s="262"/>
    </row>
    <row r="85" ht="15" customHeight="1">
      <c r="B85" s="271"/>
      <c r="C85" s="272" t="s">
        <v>686</v>
      </c>
      <c r="D85" s="272"/>
      <c r="E85" s="272"/>
      <c r="F85" s="273" t="s">
        <v>677</v>
      </c>
      <c r="G85" s="272"/>
      <c r="H85" s="272" t="s">
        <v>687</v>
      </c>
      <c r="I85" s="272" t="s">
        <v>673</v>
      </c>
      <c r="J85" s="272">
        <v>20</v>
      </c>
      <c r="K85" s="262"/>
    </row>
    <row r="86" ht="15" customHeight="1">
      <c r="B86" s="271"/>
      <c r="C86" s="272" t="s">
        <v>688</v>
      </c>
      <c r="D86" s="272"/>
      <c r="E86" s="272"/>
      <c r="F86" s="273" t="s">
        <v>677</v>
      </c>
      <c r="G86" s="272"/>
      <c r="H86" s="272" t="s">
        <v>689</v>
      </c>
      <c r="I86" s="272" t="s">
        <v>673</v>
      </c>
      <c r="J86" s="272">
        <v>20</v>
      </c>
      <c r="K86" s="262"/>
    </row>
    <row r="87" ht="15" customHeight="1">
      <c r="B87" s="271"/>
      <c r="C87" s="248" t="s">
        <v>690</v>
      </c>
      <c r="D87" s="248"/>
      <c r="E87" s="248"/>
      <c r="F87" s="270" t="s">
        <v>677</v>
      </c>
      <c r="G87" s="269"/>
      <c r="H87" s="248" t="s">
        <v>691</v>
      </c>
      <c r="I87" s="248" t="s">
        <v>673</v>
      </c>
      <c r="J87" s="248">
        <v>50</v>
      </c>
      <c r="K87" s="262"/>
    </row>
    <row r="88" ht="15" customHeight="1">
      <c r="B88" s="271"/>
      <c r="C88" s="248" t="s">
        <v>692</v>
      </c>
      <c r="D88" s="248"/>
      <c r="E88" s="248"/>
      <c r="F88" s="270" t="s">
        <v>677</v>
      </c>
      <c r="G88" s="269"/>
      <c r="H88" s="248" t="s">
        <v>693</v>
      </c>
      <c r="I88" s="248" t="s">
        <v>673</v>
      </c>
      <c r="J88" s="248">
        <v>20</v>
      </c>
      <c r="K88" s="262"/>
    </row>
    <row r="89" ht="15" customHeight="1">
      <c r="B89" s="271"/>
      <c r="C89" s="248" t="s">
        <v>694</v>
      </c>
      <c r="D89" s="248"/>
      <c r="E89" s="248"/>
      <c r="F89" s="270" t="s">
        <v>677</v>
      </c>
      <c r="G89" s="269"/>
      <c r="H89" s="248" t="s">
        <v>695</v>
      </c>
      <c r="I89" s="248" t="s">
        <v>673</v>
      </c>
      <c r="J89" s="248">
        <v>20</v>
      </c>
      <c r="K89" s="262"/>
    </row>
    <row r="90" ht="15" customHeight="1">
      <c r="B90" s="271"/>
      <c r="C90" s="248" t="s">
        <v>696</v>
      </c>
      <c r="D90" s="248"/>
      <c r="E90" s="248"/>
      <c r="F90" s="270" t="s">
        <v>677</v>
      </c>
      <c r="G90" s="269"/>
      <c r="H90" s="248" t="s">
        <v>697</v>
      </c>
      <c r="I90" s="248" t="s">
        <v>673</v>
      </c>
      <c r="J90" s="248">
        <v>50</v>
      </c>
      <c r="K90" s="262"/>
    </row>
    <row r="91" ht="15" customHeight="1">
      <c r="B91" s="271"/>
      <c r="C91" s="248" t="s">
        <v>698</v>
      </c>
      <c r="D91" s="248"/>
      <c r="E91" s="248"/>
      <c r="F91" s="270" t="s">
        <v>677</v>
      </c>
      <c r="G91" s="269"/>
      <c r="H91" s="248" t="s">
        <v>698</v>
      </c>
      <c r="I91" s="248" t="s">
        <v>673</v>
      </c>
      <c r="J91" s="248">
        <v>50</v>
      </c>
      <c r="K91" s="262"/>
    </row>
    <row r="92" ht="15" customHeight="1">
      <c r="B92" s="271"/>
      <c r="C92" s="248" t="s">
        <v>699</v>
      </c>
      <c r="D92" s="248"/>
      <c r="E92" s="248"/>
      <c r="F92" s="270" t="s">
        <v>677</v>
      </c>
      <c r="G92" s="269"/>
      <c r="H92" s="248" t="s">
        <v>700</v>
      </c>
      <c r="I92" s="248" t="s">
        <v>673</v>
      </c>
      <c r="J92" s="248">
        <v>255</v>
      </c>
      <c r="K92" s="262"/>
    </row>
    <row r="93" ht="15" customHeight="1">
      <c r="B93" s="271"/>
      <c r="C93" s="248" t="s">
        <v>701</v>
      </c>
      <c r="D93" s="248"/>
      <c r="E93" s="248"/>
      <c r="F93" s="270" t="s">
        <v>671</v>
      </c>
      <c r="G93" s="269"/>
      <c r="H93" s="248" t="s">
        <v>702</v>
      </c>
      <c r="I93" s="248" t="s">
        <v>703</v>
      </c>
      <c r="J93" s="248"/>
      <c r="K93" s="262"/>
    </row>
    <row r="94" ht="15" customHeight="1">
      <c r="B94" s="271"/>
      <c r="C94" s="248" t="s">
        <v>704</v>
      </c>
      <c r="D94" s="248"/>
      <c r="E94" s="248"/>
      <c r="F94" s="270" t="s">
        <v>671</v>
      </c>
      <c r="G94" s="269"/>
      <c r="H94" s="248" t="s">
        <v>705</v>
      </c>
      <c r="I94" s="248" t="s">
        <v>706</v>
      </c>
      <c r="J94" s="248"/>
      <c r="K94" s="262"/>
    </row>
    <row r="95" ht="15" customHeight="1">
      <c r="B95" s="271"/>
      <c r="C95" s="248" t="s">
        <v>707</v>
      </c>
      <c r="D95" s="248"/>
      <c r="E95" s="248"/>
      <c r="F95" s="270" t="s">
        <v>671</v>
      </c>
      <c r="G95" s="269"/>
      <c r="H95" s="248" t="s">
        <v>707</v>
      </c>
      <c r="I95" s="248" t="s">
        <v>706</v>
      </c>
      <c r="J95" s="248"/>
      <c r="K95" s="262"/>
    </row>
    <row r="96" ht="15" customHeight="1">
      <c r="B96" s="271"/>
      <c r="C96" s="248" t="s">
        <v>45</v>
      </c>
      <c r="D96" s="248"/>
      <c r="E96" s="248"/>
      <c r="F96" s="270" t="s">
        <v>671</v>
      </c>
      <c r="G96" s="269"/>
      <c r="H96" s="248" t="s">
        <v>708</v>
      </c>
      <c r="I96" s="248" t="s">
        <v>706</v>
      </c>
      <c r="J96" s="248"/>
      <c r="K96" s="262"/>
    </row>
    <row r="97" ht="15" customHeight="1">
      <c r="B97" s="271"/>
      <c r="C97" s="248" t="s">
        <v>55</v>
      </c>
      <c r="D97" s="248"/>
      <c r="E97" s="248"/>
      <c r="F97" s="270" t="s">
        <v>671</v>
      </c>
      <c r="G97" s="269"/>
      <c r="H97" s="248" t="s">
        <v>709</v>
      </c>
      <c r="I97" s="248" t="s">
        <v>706</v>
      </c>
      <c r="J97" s="248"/>
      <c r="K97" s="262"/>
    </row>
    <row r="98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ht="45" customHeight="1">
      <c r="B102" s="260"/>
      <c r="C102" s="261" t="s">
        <v>710</v>
      </c>
      <c r="D102" s="261"/>
      <c r="E102" s="261"/>
      <c r="F102" s="261"/>
      <c r="G102" s="261"/>
      <c r="H102" s="261"/>
      <c r="I102" s="261"/>
      <c r="J102" s="261"/>
      <c r="K102" s="262"/>
    </row>
    <row r="103" ht="17.25" customHeight="1">
      <c r="B103" s="260"/>
      <c r="C103" s="263" t="s">
        <v>665</v>
      </c>
      <c r="D103" s="263"/>
      <c r="E103" s="263"/>
      <c r="F103" s="263" t="s">
        <v>666</v>
      </c>
      <c r="G103" s="264"/>
      <c r="H103" s="263" t="s">
        <v>61</v>
      </c>
      <c r="I103" s="263" t="s">
        <v>64</v>
      </c>
      <c r="J103" s="263" t="s">
        <v>667</v>
      </c>
      <c r="K103" s="262"/>
    </row>
    <row r="104" ht="17.25" customHeight="1">
      <c r="B104" s="260"/>
      <c r="C104" s="265" t="s">
        <v>668</v>
      </c>
      <c r="D104" s="265"/>
      <c r="E104" s="265"/>
      <c r="F104" s="266" t="s">
        <v>669</v>
      </c>
      <c r="G104" s="267"/>
      <c r="H104" s="265"/>
      <c r="I104" s="265"/>
      <c r="J104" s="265" t="s">
        <v>670</v>
      </c>
      <c r="K104" s="262"/>
    </row>
    <row r="105" ht="5.25" customHeight="1">
      <c r="B105" s="260"/>
      <c r="C105" s="263"/>
      <c r="D105" s="263"/>
      <c r="E105" s="263"/>
      <c r="F105" s="263"/>
      <c r="G105" s="279"/>
      <c r="H105" s="263"/>
      <c r="I105" s="263"/>
      <c r="J105" s="263"/>
      <c r="K105" s="262"/>
    </row>
    <row r="106" ht="15" customHeight="1">
      <c r="B106" s="260"/>
      <c r="C106" s="248" t="s">
        <v>60</v>
      </c>
      <c r="D106" s="268"/>
      <c r="E106" s="268"/>
      <c r="F106" s="270" t="s">
        <v>671</v>
      </c>
      <c r="G106" s="279"/>
      <c r="H106" s="248" t="s">
        <v>711</v>
      </c>
      <c r="I106" s="248" t="s">
        <v>673</v>
      </c>
      <c r="J106" s="248">
        <v>20</v>
      </c>
      <c r="K106" s="262"/>
    </row>
    <row r="107" ht="15" customHeight="1">
      <c r="B107" s="260"/>
      <c r="C107" s="248" t="s">
        <v>674</v>
      </c>
      <c r="D107" s="248"/>
      <c r="E107" s="248"/>
      <c r="F107" s="270" t="s">
        <v>671</v>
      </c>
      <c r="G107" s="248"/>
      <c r="H107" s="248" t="s">
        <v>711</v>
      </c>
      <c r="I107" s="248" t="s">
        <v>673</v>
      </c>
      <c r="J107" s="248">
        <v>120</v>
      </c>
      <c r="K107" s="262"/>
    </row>
    <row r="108" ht="15" customHeight="1">
      <c r="B108" s="271"/>
      <c r="C108" s="248" t="s">
        <v>676</v>
      </c>
      <c r="D108" s="248"/>
      <c r="E108" s="248"/>
      <c r="F108" s="270" t="s">
        <v>677</v>
      </c>
      <c r="G108" s="248"/>
      <c r="H108" s="248" t="s">
        <v>711</v>
      </c>
      <c r="I108" s="248" t="s">
        <v>673</v>
      </c>
      <c r="J108" s="248">
        <v>50</v>
      </c>
      <c r="K108" s="262"/>
    </row>
    <row r="109" ht="15" customHeight="1">
      <c r="B109" s="271"/>
      <c r="C109" s="248" t="s">
        <v>679</v>
      </c>
      <c r="D109" s="248"/>
      <c r="E109" s="248"/>
      <c r="F109" s="270" t="s">
        <v>671</v>
      </c>
      <c r="G109" s="248"/>
      <c r="H109" s="248" t="s">
        <v>711</v>
      </c>
      <c r="I109" s="248" t="s">
        <v>681</v>
      </c>
      <c r="J109" s="248"/>
      <c r="K109" s="262"/>
    </row>
    <row r="110" ht="15" customHeight="1">
      <c r="B110" s="271"/>
      <c r="C110" s="248" t="s">
        <v>690</v>
      </c>
      <c r="D110" s="248"/>
      <c r="E110" s="248"/>
      <c r="F110" s="270" t="s">
        <v>677</v>
      </c>
      <c r="G110" s="248"/>
      <c r="H110" s="248" t="s">
        <v>711</v>
      </c>
      <c r="I110" s="248" t="s">
        <v>673</v>
      </c>
      <c r="J110" s="248">
        <v>50</v>
      </c>
      <c r="K110" s="262"/>
    </row>
    <row r="111" ht="15" customHeight="1">
      <c r="B111" s="271"/>
      <c r="C111" s="248" t="s">
        <v>698</v>
      </c>
      <c r="D111" s="248"/>
      <c r="E111" s="248"/>
      <c r="F111" s="270" t="s">
        <v>677</v>
      </c>
      <c r="G111" s="248"/>
      <c r="H111" s="248" t="s">
        <v>711</v>
      </c>
      <c r="I111" s="248" t="s">
        <v>673</v>
      </c>
      <c r="J111" s="248">
        <v>50</v>
      </c>
      <c r="K111" s="262"/>
    </row>
    <row r="112" ht="15" customHeight="1">
      <c r="B112" s="271"/>
      <c r="C112" s="248" t="s">
        <v>696</v>
      </c>
      <c r="D112" s="248"/>
      <c r="E112" s="248"/>
      <c r="F112" s="270" t="s">
        <v>677</v>
      </c>
      <c r="G112" s="248"/>
      <c r="H112" s="248" t="s">
        <v>711</v>
      </c>
      <c r="I112" s="248" t="s">
        <v>673</v>
      </c>
      <c r="J112" s="248">
        <v>50</v>
      </c>
      <c r="K112" s="262"/>
    </row>
    <row r="113" ht="15" customHeight="1">
      <c r="B113" s="271"/>
      <c r="C113" s="248" t="s">
        <v>60</v>
      </c>
      <c r="D113" s="248"/>
      <c r="E113" s="248"/>
      <c r="F113" s="270" t="s">
        <v>671</v>
      </c>
      <c r="G113" s="248"/>
      <c r="H113" s="248" t="s">
        <v>712</v>
      </c>
      <c r="I113" s="248" t="s">
        <v>673</v>
      </c>
      <c r="J113" s="248">
        <v>20</v>
      </c>
      <c r="K113" s="262"/>
    </row>
    <row r="114" ht="15" customHeight="1">
      <c r="B114" s="271"/>
      <c r="C114" s="248" t="s">
        <v>713</v>
      </c>
      <c r="D114" s="248"/>
      <c r="E114" s="248"/>
      <c r="F114" s="270" t="s">
        <v>671</v>
      </c>
      <c r="G114" s="248"/>
      <c r="H114" s="248" t="s">
        <v>714</v>
      </c>
      <c r="I114" s="248" t="s">
        <v>673</v>
      </c>
      <c r="J114" s="248">
        <v>120</v>
      </c>
      <c r="K114" s="262"/>
    </row>
    <row r="115" ht="15" customHeight="1">
      <c r="B115" s="271"/>
      <c r="C115" s="248" t="s">
        <v>45</v>
      </c>
      <c r="D115" s="248"/>
      <c r="E115" s="248"/>
      <c r="F115" s="270" t="s">
        <v>671</v>
      </c>
      <c r="G115" s="248"/>
      <c r="H115" s="248" t="s">
        <v>715</v>
      </c>
      <c r="I115" s="248" t="s">
        <v>706</v>
      </c>
      <c r="J115" s="248"/>
      <c r="K115" s="262"/>
    </row>
    <row r="116" ht="15" customHeight="1">
      <c r="B116" s="271"/>
      <c r="C116" s="248" t="s">
        <v>55</v>
      </c>
      <c r="D116" s="248"/>
      <c r="E116" s="248"/>
      <c r="F116" s="270" t="s">
        <v>671</v>
      </c>
      <c r="G116" s="248"/>
      <c r="H116" s="248" t="s">
        <v>716</v>
      </c>
      <c r="I116" s="248" t="s">
        <v>706</v>
      </c>
      <c r="J116" s="248"/>
      <c r="K116" s="262"/>
    </row>
    <row r="117" ht="15" customHeight="1">
      <c r="B117" s="271"/>
      <c r="C117" s="248" t="s">
        <v>64</v>
      </c>
      <c r="D117" s="248"/>
      <c r="E117" s="248"/>
      <c r="F117" s="270" t="s">
        <v>671</v>
      </c>
      <c r="G117" s="248"/>
      <c r="H117" s="248" t="s">
        <v>717</v>
      </c>
      <c r="I117" s="248" t="s">
        <v>718</v>
      </c>
      <c r="J117" s="248"/>
      <c r="K117" s="262"/>
    </row>
    <row r="118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ht="18.75" customHeight="1">
      <c r="B119" s="281"/>
      <c r="C119" s="245"/>
      <c r="D119" s="245"/>
      <c r="E119" s="245"/>
      <c r="F119" s="282"/>
      <c r="G119" s="245"/>
      <c r="H119" s="245"/>
      <c r="I119" s="245"/>
      <c r="J119" s="245"/>
      <c r="K119" s="281"/>
    </row>
    <row r="120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ht="45" customHeight="1">
      <c r="B122" s="286"/>
      <c r="C122" s="239" t="s">
        <v>719</v>
      </c>
      <c r="D122" s="239"/>
      <c r="E122" s="239"/>
      <c r="F122" s="239"/>
      <c r="G122" s="239"/>
      <c r="H122" s="239"/>
      <c r="I122" s="239"/>
      <c r="J122" s="239"/>
      <c r="K122" s="287"/>
    </row>
    <row r="123" ht="17.25" customHeight="1">
      <c r="B123" s="288"/>
      <c r="C123" s="263" t="s">
        <v>665</v>
      </c>
      <c r="D123" s="263"/>
      <c r="E123" s="263"/>
      <c r="F123" s="263" t="s">
        <v>666</v>
      </c>
      <c r="G123" s="264"/>
      <c r="H123" s="263" t="s">
        <v>61</v>
      </c>
      <c r="I123" s="263" t="s">
        <v>64</v>
      </c>
      <c r="J123" s="263" t="s">
        <v>667</v>
      </c>
      <c r="K123" s="289"/>
    </row>
    <row r="124" ht="17.25" customHeight="1">
      <c r="B124" s="288"/>
      <c r="C124" s="265" t="s">
        <v>668</v>
      </c>
      <c r="D124" s="265"/>
      <c r="E124" s="265"/>
      <c r="F124" s="266" t="s">
        <v>669</v>
      </c>
      <c r="G124" s="267"/>
      <c r="H124" s="265"/>
      <c r="I124" s="265"/>
      <c r="J124" s="265" t="s">
        <v>670</v>
      </c>
      <c r="K124" s="289"/>
    </row>
    <row r="125" ht="5.25" customHeight="1">
      <c r="B125" s="290"/>
      <c r="C125" s="268"/>
      <c r="D125" s="268"/>
      <c r="E125" s="268"/>
      <c r="F125" s="268"/>
      <c r="G125" s="248"/>
      <c r="H125" s="268"/>
      <c r="I125" s="268"/>
      <c r="J125" s="268"/>
      <c r="K125" s="291"/>
    </row>
    <row r="126" ht="15" customHeight="1">
      <c r="B126" s="290"/>
      <c r="C126" s="248" t="s">
        <v>674</v>
      </c>
      <c r="D126" s="268"/>
      <c r="E126" s="268"/>
      <c r="F126" s="270" t="s">
        <v>671</v>
      </c>
      <c r="G126" s="248"/>
      <c r="H126" s="248" t="s">
        <v>711</v>
      </c>
      <c r="I126" s="248" t="s">
        <v>673</v>
      </c>
      <c r="J126" s="248">
        <v>120</v>
      </c>
      <c r="K126" s="292"/>
    </row>
    <row r="127" ht="15" customHeight="1">
      <c r="B127" s="290"/>
      <c r="C127" s="248" t="s">
        <v>720</v>
      </c>
      <c r="D127" s="248"/>
      <c r="E127" s="248"/>
      <c r="F127" s="270" t="s">
        <v>671</v>
      </c>
      <c r="G127" s="248"/>
      <c r="H127" s="248" t="s">
        <v>721</v>
      </c>
      <c r="I127" s="248" t="s">
        <v>673</v>
      </c>
      <c r="J127" s="248" t="s">
        <v>722</v>
      </c>
      <c r="K127" s="292"/>
    </row>
    <row r="128" ht="15" customHeight="1">
      <c r="B128" s="290"/>
      <c r="C128" s="248" t="s">
        <v>619</v>
      </c>
      <c r="D128" s="248"/>
      <c r="E128" s="248"/>
      <c r="F128" s="270" t="s">
        <v>671</v>
      </c>
      <c r="G128" s="248"/>
      <c r="H128" s="248" t="s">
        <v>723</v>
      </c>
      <c r="I128" s="248" t="s">
        <v>673</v>
      </c>
      <c r="J128" s="248" t="s">
        <v>722</v>
      </c>
      <c r="K128" s="292"/>
    </row>
    <row r="129" ht="15" customHeight="1">
      <c r="B129" s="290"/>
      <c r="C129" s="248" t="s">
        <v>682</v>
      </c>
      <c r="D129" s="248"/>
      <c r="E129" s="248"/>
      <c r="F129" s="270" t="s">
        <v>677</v>
      </c>
      <c r="G129" s="248"/>
      <c r="H129" s="248" t="s">
        <v>683</v>
      </c>
      <c r="I129" s="248" t="s">
        <v>673</v>
      </c>
      <c r="J129" s="248">
        <v>15</v>
      </c>
      <c r="K129" s="292"/>
    </row>
    <row r="130" ht="15" customHeight="1">
      <c r="B130" s="290"/>
      <c r="C130" s="272" t="s">
        <v>684</v>
      </c>
      <c r="D130" s="272"/>
      <c r="E130" s="272"/>
      <c r="F130" s="273" t="s">
        <v>677</v>
      </c>
      <c r="G130" s="272"/>
      <c r="H130" s="272" t="s">
        <v>685</v>
      </c>
      <c r="I130" s="272" t="s">
        <v>673</v>
      </c>
      <c r="J130" s="272">
        <v>15</v>
      </c>
      <c r="K130" s="292"/>
    </row>
    <row r="131" ht="15" customHeight="1">
      <c r="B131" s="290"/>
      <c r="C131" s="272" t="s">
        <v>686</v>
      </c>
      <c r="D131" s="272"/>
      <c r="E131" s="272"/>
      <c r="F131" s="273" t="s">
        <v>677</v>
      </c>
      <c r="G131" s="272"/>
      <c r="H131" s="272" t="s">
        <v>687</v>
      </c>
      <c r="I131" s="272" t="s">
        <v>673</v>
      </c>
      <c r="J131" s="272">
        <v>20</v>
      </c>
      <c r="K131" s="292"/>
    </row>
    <row r="132" ht="15" customHeight="1">
      <c r="B132" s="290"/>
      <c r="C132" s="272" t="s">
        <v>688</v>
      </c>
      <c r="D132" s="272"/>
      <c r="E132" s="272"/>
      <c r="F132" s="273" t="s">
        <v>677</v>
      </c>
      <c r="G132" s="272"/>
      <c r="H132" s="272" t="s">
        <v>689</v>
      </c>
      <c r="I132" s="272" t="s">
        <v>673</v>
      </c>
      <c r="J132" s="272">
        <v>20</v>
      </c>
      <c r="K132" s="292"/>
    </row>
    <row r="133" ht="15" customHeight="1">
      <c r="B133" s="290"/>
      <c r="C133" s="248" t="s">
        <v>676</v>
      </c>
      <c r="D133" s="248"/>
      <c r="E133" s="248"/>
      <c r="F133" s="270" t="s">
        <v>677</v>
      </c>
      <c r="G133" s="248"/>
      <c r="H133" s="248" t="s">
        <v>711</v>
      </c>
      <c r="I133" s="248" t="s">
        <v>673</v>
      </c>
      <c r="J133" s="248">
        <v>50</v>
      </c>
      <c r="K133" s="292"/>
    </row>
    <row r="134" ht="15" customHeight="1">
      <c r="B134" s="290"/>
      <c r="C134" s="248" t="s">
        <v>690</v>
      </c>
      <c r="D134" s="248"/>
      <c r="E134" s="248"/>
      <c r="F134" s="270" t="s">
        <v>677</v>
      </c>
      <c r="G134" s="248"/>
      <c r="H134" s="248" t="s">
        <v>711</v>
      </c>
      <c r="I134" s="248" t="s">
        <v>673</v>
      </c>
      <c r="J134" s="248">
        <v>50</v>
      </c>
      <c r="K134" s="292"/>
    </row>
    <row r="135" ht="15" customHeight="1">
      <c r="B135" s="290"/>
      <c r="C135" s="248" t="s">
        <v>696</v>
      </c>
      <c r="D135" s="248"/>
      <c r="E135" s="248"/>
      <c r="F135" s="270" t="s">
        <v>677</v>
      </c>
      <c r="G135" s="248"/>
      <c r="H135" s="248" t="s">
        <v>711</v>
      </c>
      <c r="I135" s="248" t="s">
        <v>673</v>
      </c>
      <c r="J135" s="248">
        <v>50</v>
      </c>
      <c r="K135" s="292"/>
    </row>
    <row r="136" ht="15" customHeight="1">
      <c r="B136" s="290"/>
      <c r="C136" s="248" t="s">
        <v>698</v>
      </c>
      <c r="D136" s="248"/>
      <c r="E136" s="248"/>
      <c r="F136" s="270" t="s">
        <v>677</v>
      </c>
      <c r="G136" s="248"/>
      <c r="H136" s="248" t="s">
        <v>711</v>
      </c>
      <c r="I136" s="248" t="s">
        <v>673</v>
      </c>
      <c r="J136" s="248">
        <v>50</v>
      </c>
      <c r="K136" s="292"/>
    </row>
    <row r="137" ht="15" customHeight="1">
      <c r="B137" s="290"/>
      <c r="C137" s="248" t="s">
        <v>699</v>
      </c>
      <c r="D137" s="248"/>
      <c r="E137" s="248"/>
      <c r="F137" s="270" t="s">
        <v>677</v>
      </c>
      <c r="G137" s="248"/>
      <c r="H137" s="248" t="s">
        <v>724</v>
      </c>
      <c r="I137" s="248" t="s">
        <v>673</v>
      </c>
      <c r="J137" s="248">
        <v>255</v>
      </c>
      <c r="K137" s="292"/>
    </row>
    <row r="138" ht="15" customHeight="1">
      <c r="B138" s="290"/>
      <c r="C138" s="248" t="s">
        <v>701</v>
      </c>
      <c r="D138" s="248"/>
      <c r="E138" s="248"/>
      <c r="F138" s="270" t="s">
        <v>671</v>
      </c>
      <c r="G138" s="248"/>
      <c r="H138" s="248" t="s">
        <v>725</v>
      </c>
      <c r="I138" s="248" t="s">
        <v>703</v>
      </c>
      <c r="J138" s="248"/>
      <c r="K138" s="292"/>
    </row>
    <row r="139" ht="15" customHeight="1">
      <c r="B139" s="290"/>
      <c r="C139" s="248" t="s">
        <v>704</v>
      </c>
      <c r="D139" s="248"/>
      <c r="E139" s="248"/>
      <c r="F139" s="270" t="s">
        <v>671</v>
      </c>
      <c r="G139" s="248"/>
      <c r="H139" s="248" t="s">
        <v>726</v>
      </c>
      <c r="I139" s="248" t="s">
        <v>706</v>
      </c>
      <c r="J139" s="248"/>
      <c r="K139" s="292"/>
    </row>
    <row r="140" ht="15" customHeight="1">
      <c r="B140" s="290"/>
      <c r="C140" s="248" t="s">
        <v>707</v>
      </c>
      <c r="D140" s="248"/>
      <c r="E140" s="248"/>
      <c r="F140" s="270" t="s">
        <v>671</v>
      </c>
      <c r="G140" s="248"/>
      <c r="H140" s="248" t="s">
        <v>707</v>
      </c>
      <c r="I140" s="248" t="s">
        <v>706</v>
      </c>
      <c r="J140" s="248"/>
      <c r="K140" s="292"/>
    </row>
    <row r="141" ht="15" customHeight="1">
      <c r="B141" s="290"/>
      <c r="C141" s="248" t="s">
        <v>45</v>
      </c>
      <c r="D141" s="248"/>
      <c r="E141" s="248"/>
      <c r="F141" s="270" t="s">
        <v>671</v>
      </c>
      <c r="G141" s="248"/>
      <c r="H141" s="248" t="s">
        <v>727</v>
      </c>
      <c r="I141" s="248" t="s">
        <v>706</v>
      </c>
      <c r="J141" s="248"/>
      <c r="K141" s="292"/>
    </row>
    <row r="142" ht="15" customHeight="1">
      <c r="B142" s="290"/>
      <c r="C142" s="248" t="s">
        <v>728</v>
      </c>
      <c r="D142" s="248"/>
      <c r="E142" s="248"/>
      <c r="F142" s="270" t="s">
        <v>671</v>
      </c>
      <c r="G142" s="248"/>
      <c r="H142" s="248" t="s">
        <v>729</v>
      </c>
      <c r="I142" s="248" t="s">
        <v>706</v>
      </c>
      <c r="J142" s="248"/>
      <c r="K142" s="292"/>
    </row>
    <row r="143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ht="18.75" customHeight="1">
      <c r="B144" s="245"/>
      <c r="C144" s="245"/>
      <c r="D144" s="245"/>
      <c r="E144" s="245"/>
      <c r="F144" s="282"/>
      <c r="G144" s="245"/>
      <c r="H144" s="245"/>
      <c r="I144" s="245"/>
      <c r="J144" s="245"/>
      <c r="K144" s="245"/>
    </row>
    <row r="145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ht="45" customHeight="1">
      <c r="B147" s="260"/>
      <c r="C147" s="261" t="s">
        <v>730</v>
      </c>
      <c r="D147" s="261"/>
      <c r="E147" s="261"/>
      <c r="F147" s="261"/>
      <c r="G147" s="261"/>
      <c r="H147" s="261"/>
      <c r="I147" s="261"/>
      <c r="J147" s="261"/>
      <c r="K147" s="262"/>
    </row>
    <row r="148" ht="17.25" customHeight="1">
      <c r="B148" s="260"/>
      <c r="C148" s="263" t="s">
        <v>665</v>
      </c>
      <c r="D148" s="263"/>
      <c r="E148" s="263"/>
      <c r="F148" s="263" t="s">
        <v>666</v>
      </c>
      <c r="G148" s="264"/>
      <c r="H148" s="263" t="s">
        <v>61</v>
      </c>
      <c r="I148" s="263" t="s">
        <v>64</v>
      </c>
      <c r="J148" s="263" t="s">
        <v>667</v>
      </c>
      <c r="K148" s="262"/>
    </row>
    <row r="149" ht="17.25" customHeight="1">
      <c r="B149" s="260"/>
      <c r="C149" s="265" t="s">
        <v>668</v>
      </c>
      <c r="D149" s="265"/>
      <c r="E149" s="265"/>
      <c r="F149" s="266" t="s">
        <v>669</v>
      </c>
      <c r="G149" s="267"/>
      <c r="H149" s="265"/>
      <c r="I149" s="265"/>
      <c r="J149" s="265" t="s">
        <v>670</v>
      </c>
      <c r="K149" s="262"/>
    </row>
    <row r="150" ht="5.25" customHeight="1">
      <c r="B150" s="271"/>
      <c r="C150" s="268"/>
      <c r="D150" s="268"/>
      <c r="E150" s="268"/>
      <c r="F150" s="268"/>
      <c r="G150" s="269"/>
      <c r="H150" s="268"/>
      <c r="I150" s="268"/>
      <c r="J150" s="268"/>
      <c r="K150" s="292"/>
    </row>
    <row r="151" ht="15" customHeight="1">
      <c r="B151" s="271"/>
      <c r="C151" s="296" t="s">
        <v>674</v>
      </c>
      <c r="D151" s="248"/>
      <c r="E151" s="248"/>
      <c r="F151" s="297" t="s">
        <v>671</v>
      </c>
      <c r="G151" s="248"/>
      <c r="H151" s="296" t="s">
        <v>711</v>
      </c>
      <c r="I151" s="296" t="s">
        <v>673</v>
      </c>
      <c r="J151" s="296">
        <v>120</v>
      </c>
      <c r="K151" s="292"/>
    </row>
    <row r="152" ht="15" customHeight="1">
      <c r="B152" s="271"/>
      <c r="C152" s="296" t="s">
        <v>720</v>
      </c>
      <c r="D152" s="248"/>
      <c r="E152" s="248"/>
      <c r="F152" s="297" t="s">
        <v>671</v>
      </c>
      <c r="G152" s="248"/>
      <c r="H152" s="296" t="s">
        <v>731</v>
      </c>
      <c r="I152" s="296" t="s">
        <v>673</v>
      </c>
      <c r="J152" s="296" t="s">
        <v>722</v>
      </c>
      <c r="K152" s="292"/>
    </row>
    <row r="153" ht="15" customHeight="1">
      <c r="B153" s="271"/>
      <c r="C153" s="296" t="s">
        <v>619</v>
      </c>
      <c r="D153" s="248"/>
      <c r="E153" s="248"/>
      <c r="F153" s="297" t="s">
        <v>671</v>
      </c>
      <c r="G153" s="248"/>
      <c r="H153" s="296" t="s">
        <v>732</v>
      </c>
      <c r="I153" s="296" t="s">
        <v>673</v>
      </c>
      <c r="J153" s="296" t="s">
        <v>722</v>
      </c>
      <c r="K153" s="292"/>
    </row>
    <row r="154" ht="15" customHeight="1">
      <c r="B154" s="271"/>
      <c r="C154" s="296" t="s">
        <v>676</v>
      </c>
      <c r="D154" s="248"/>
      <c r="E154" s="248"/>
      <c r="F154" s="297" t="s">
        <v>677</v>
      </c>
      <c r="G154" s="248"/>
      <c r="H154" s="296" t="s">
        <v>711</v>
      </c>
      <c r="I154" s="296" t="s">
        <v>673</v>
      </c>
      <c r="J154" s="296">
        <v>50</v>
      </c>
      <c r="K154" s="292"/>
    </row>
    <row r="155" ht="15" customHeight="1">
      <c r="B155" s="271"/>
      <c r="C155" s="296" t="s">
        <v>679</v>
      </c>
      <c r="D155" s="248"/>
      <c r="E155" s="248"/>
      <c r="F155" s="297" t="s">
        <v>671</v>
      </c>
      <c r="G155" s="248"/>
      <c r="H155" s="296" t="s">
        <v>711</v>
      </c>
      <c r="I155" s="296" t="s">
        <v>681</v>
      </c>
      <c r="J155" s="296"/>
      <c r="K155" s="292"/>
    </row>
    <row r="156" ht="15" customHeight="1">
      <c r="B156" s="271"/>
      <c r="C156" s="296" t="s">
        <v>690</v>
      </c>
      <c r="D156" s="248"/>
      <c r="E156" s="248"/>
      <c r="F156" s="297" t="s">
        <v>677</v>
      </c>
      <c r="G156" s="248"/>
      <c r="H156" s="296" t="s">
        <v>711</v>
      </c>
      <c r="I156" s="296" t="s">
        <v>673</v>
      </c>
      <c r="J156" s="296">
        <v>50</v>
      </c>
      <c r="K156" s="292"/>
    </row>
    <row r="157" ht="15" customHeight="1">
      <c r="B157" s="271"/>
      <c r="C157" s="296" t="s">
        <v>698</v>
      </c>
      <c r="D157" s="248"/>
      <c r="E157" s="248"/>
      <c r="F157" s="297" t="s">
        <v>677</v>
      </c>
      <c r="G157" s="248"/>
      <c r="H157" s="296" t="s">
        <v>711</v>
      </c>
      <c r="I157" s="296" t="s">
        <v>673</v>
      </c>
      <c r="J157" s="296">
        <v>50</v>
      </c>
      <c r="K157" s="292"/>
    </row>
    <row r="158" ht="15" customHeight="1">
      <c r="B158" s="271"/>
      <c r="C158" s="296" t="s">
        <v>696</v>
      </c>
      <c r="D158" s="248"/>
      <c r="E158" s="248"/>
      <c r="F158" s="297" t="s">
        <v>677</v>
      </c>
      <c r="G158" s="248"/>
      <c r="H158" s="296" t="s">
        <v>711</v>
      </c>
      <c r="I158" s="296" t="s">
        <v>673</v>
      </c>
      <c r="J158" s="296">
        <v>50</v>
      </c>
      <c r="K158" s="292"/>
    </row>
    <row r="159" ht="15" customHeight="1">
      <c r="B159" s="271"/>
      <c r="C159" s="296" t="s">
        <v>101</v>
      </c>
      <c r="D159" s="248"/>
      <c r="E159" s="248"/>
      <c r="F159" s="297" t="s">
        <v>671</v>
      </c>
      <c r="G159" s="248"/>
      <c r="H159" s="296" t="s">
        <v>733</v>
      </c>
      <c r="I159" s="296" t="s">
        <v>673</v>
      </c>
      <c r="J159" s="296" t="s">
        <v>734</v>
      </c>
      <c r="K159" s="292"/>
    </row>
    <row r="160" ht="15" customHeight="1">
      <c r="B160" s="271"/>
      <c r="C160" s="296" t="s">
        <v>735</v>
      </c>
      <c r="D160" s="248"/>
      <c r="E160" s="248"/>
      <c r="F160" s="297" t="s">
        <v>671</v>
      </c>
      <c r="G160" s="248"/>
      <c r="H160" s="296" t="s">
        <v>736</v>
      </c>
      <c r="I160" s="296" t="s">
        <v>706</v>
      </c>
      <c r="J160" s="296"/>
      <c r="K160" s="292"/>
    </row>
    <row r="161" ht="15" customHeight="1">
      <c r="B161" s="298"/>
      <c r="C161" s="280"/>
      <c r="D161" s="280"/>
      <c r="E161" s="280"/>
      <c r="F161" s="280"/>
      <c r="G161" s="280"/>
      <c r="H161" s="280"/>
      <c r="I161" s="280"/>
      <c r="J161" s="280"/>
      <c r="K161" s="299"/>
    </row>
    <row r="162" ht="18.75" customHeight="1">
      <c r="B162" s="245"/>
      <c r="C162" s="248"/>
      <c r="D162" s="248"/>
      <c r="E162" s="248"/>
      <c r="F162" s="270"/>
      <c r="G162" s="248"/>
      <c r="H162" s="248"/>
      <c r="I162" s="248"/>
      <c r="J162" s="248"/>
      <c r="K162" s="245"/>
    </row>
    <row r="163" ht="18.75" customHeight="1">
      <c r="B163" s="245"/>
      <c r="C163" s="248"/>
      <c r="D163" s="248"/>
      <c r="E163" s="248"/>
      <c r="F163" s="270"/>
      <c r="G163" s="248"/>
      <c r="H163" s="248"/>
      <c r="I163" s="248"/>
      <c r="J163" s="248"/>
      <c r="K163" s="245"/>
    </row>
    <row r="164" ht="18.75" customHeight="1">
      <c r="B164" s="245"/>
      <c r="C164" s="248"/>
      <c r="D164" s="248"/>
      <c r="E164" s="248"/>
      <c r="F164" s="270"/>
      <c r="G164" s="248"/>
      <c r="H164" s="248"/>
      <c r="I164" s="248"/>
      <c r="J164" s="248"/>
      <c r="K164" s="245"/>
    </row>
    <row r="165" ht="18.75" customHeight="1">
      <c r="B165" s="245"/>
      <c r="C165" s="248"/>
      <c r="D165" s="248"/>
      <c r="E165" s="248"/>
      <c r="F165" s="270"/>
      <c r="G165" s="248"/>
      <c r="H165" s="248"/>
      <c r="I165" s="248"/>
      <c r="J165" s="248"/>
      <c r="K165" s="245"/>
    </row>
    <row r="166" ht="18.75" customHeight="1">
      <c r="B166" s="245"/>
      <c r="C166" s="248"/>
      <c r="D166" s="248"/>
      <c r="E166" s="248"/>
      <c r="F166" s="270"/>
      <c r="G166" s="248"/>
      <c r="H166" s="248"/>
      <c r="I166" s="248"/>
      <c r="J166" s="248"/>
      <c r="K166" s="245"/>
    </row>
    <row r="167" ht="18.75" customHeight="1">
      <c r="B167" s="245"/>
      <c r="C167" s="248"/>
      <c r="D167" s="248"/>
      <c r="E167" s="248"/>
      <c r="F167" s="270"/>
      <c r="G167" s="248"/>
      <c r="H167" s="248"/>
      <c r="I167" s="248"/>
      <c r="J167" s="248"/>
      <c r="K167" s="245"/>
    </row>
    <row r="168" ht="18.75" customHeight="1">
      <c r="B168" s="245"/>
      <c r="C168" s="248"/>
      <c r="D168" s="248"/>
      <c r="E168" s="248"/>
      <c r="F168" s="270"/>
      <c r="G168" s="248"/>
      <c r="H168" s="248"/>
      <c r="I168" s="248"/>
      <c r="J168" s="248"/>
      <c r="K168" s="245"/>
    </row>
    <row r="169" ht="18.75" customHeight="1">
      <c r="B169" s="256"/>
      <c r="C169" s="256"/>
      <c r="D169" s="256"/>
      <c r="E169" s="256"/>
      <c r="F169" s="256"/>
      <c r="G169" s="256"/>
      <c r="H169" s="256"/>
      <c r="I169" s="256"/>
      <c r="J169" s="256"/>
      <c r="K169" s="256"/>
    </row>
    <row r="170" ht="7.5" customHeight="1">
      <c r="B170" s="235"/>
      <c r="C170" s="236"/>
      <c r="D170" s="236"/>
      <c r="E170" s="236"/>
      <c r="F170" s="236"/>
      <c r="G170" s="236"/>
      <c r="H170" s="236"/>
      <c r="I170" s="236"/>
      <c r="J170" s="236"/>
      <c r="K170" s="237"/>
    </row>
    <row r="171" ht="45" customHeight="1">
      <c r="B171" s="238"/>
      <c r="C171" s="239" t="s">
        <v>737</v>
      </c>
      <c r="D171" s="239"/>
      <c r="E171" s="239"/>
      <c r="F171" s="239"/>
      <c r="G171" s="239"/>
      <c r="H171" s="239"/>
      <c r="I171" s="239"/>
      <c r="J171" s="239"/>
      <c r="K171" s="240"/>
    </row>
    <row r="172" ht="17.25" customHeight="1">
      <c r="B172" s="238"/>
      <c r="C172" s="263" t="s">
        <v>665</v>
      </c>
      <c r="D172" s="263"/>
      <c r="E172" s="263"/>
      <c r="F172" s="263" t="s">
        <v>666</v>
      </c>
      <c r="G172" s="300"/>
      <c r="H172" s="301" t="s">
        <v>61</v>
      </c>
      <c r="I172" s="301" t="s">
        <v>64</v>
      </c>
      <c r="J172" s="263" t="s">
        <v>667</v>
      </c>
      <c r="K172" s="240"/>
    </row>
    <row r="173" ht="17.25" customHeight="1">
      <c r="B173" s="241"/>
      <c r="C173" s="265" t="s">
        <v>668</v>
      </c>
      <c r="D173" s="265"/>
      <c r="E173" s="265"/>
      <c r="F173" s="266" t="s">
        <v>669</v>
      </c>
      <c r="G173" s="302"/>
      <c r="H173" s="303"/>
      <c r="I173" s="303"/>
      <c r="J173" s="265" t="s">
        <v>670</v>
      </c>
      <c r="K173" s="243"/>
    </row>
    <row r="174" ht="5.25" customHeight="1">
      <c r="B174" s="271"/>
      <c r="C174" s="268"/>
      <c r="D174" s="268"/>
      <c r="E174" s="268"/>
      <c r="F174" s="268"/>
      <c r="G174" s="269"/>
      <c r="H174" s="268"/>
      <c r="I174" s="268"/>
      <c r="J174" s="268"/>
      <c r="K174" s="292"/>
    </row>
    <row r="175" ht="15" customHeight="1">
      <c r="B175" s="271"/>
      <c r="C175" s="248" t="s">
        <v>674</v>
      </c>
      <c r="D175" s="248"/>
      <c r="E175" s="248"/>
      <c r="F175" s="270" t="s">
        <v>671</v>
      </c>
      <c r="G175" s="248"/>
      <c r="H175" s="248" t="s">
        <v>711</v>
      </c>
      <c r="I175" s="248" t="s">
        <v>673</v>
      </c>
      <c r="J175" s="248">
        <v>120</v>
      </c>
      <c r="K175" s="292"/>
    </row>
    <row r="176" ht="15" customHeight="1">
      <c r="B176" s="271"/>
      <c r="C176" s="248" t="s">
        <v>720</v>
      </c>
      <c r="D176" s="248"/>
      <c r="E176" s="248"/>
      <c r="F176" s="270" t="s">
        <v>671</v>
      </c>
      <c r="G176" s="248"/>
      <c r="H176" s="248" t="s">
        <v>721</v>
      </c>
      <c r="I176" s="248" t="s">
        <v>673</v>
      </c>
      <c r="J176" s="248" t="s">
        <v>722</v>
      </c>
      <c r="K176" s="292"/>
    </row>
    <row r="177" ht="15" customHeight="1">
      <c r="B177" s="271"/>
      <c r="C177" s="248" t="s">
        <v>619</v>
      </c>
      <c r="D177" s="248"/>
      <c r="E177" s="248"/>
      <c r="F177" s="270" t="s">
        <v>671</v>
      </c>
      <c r="G177" s="248"/>
      <c r="H177" s="248" t="s">
        <v>738</v>
      </c>
      <c r="I177" s="248" t="s">
        <v>673</v>
      </c>
      <c r="J177" s="248" t="s">
        <v>722</v>
      </c>
      <c r="K177" s="292"/>
    </row>
    <row r="178" ht="15" customHeight="1">
      <c r="B178" s="271"/>
      <c r="C178" s="248" t="s">
        <v>676</v>
      </c>
      <c r="D178" s="248"/>
      <c r="E178" s="248"/>
      <c r="F178" s="270" t="s">
        <v>677</v>
      </c>
      <c r="G178" s="248"/>
      <c r="H178" s="248" t="s">
        <v>738</v>
      </c>
      <c r="I178" s="248" t="s">
        <v>673</v>
      </c>
      <c r="J178" s="248">
        <v>50</v>
      </c>
      <c r="K178" s="292"/>
    </row>
    <row r="179" ht="15" customHeight="1">
      <c r="B179" s="271"/>
      <c r="C179" s="248" t="s">
        <v>679</v>
      </c>
      <c r="D179" s="248"/>
      <c r="E179" s="248"/>
      <c r="F179" s="270" t="s">
        <v>671</v>
      </c>
      <c r="G179" s="248"/>
      <c r="H179" s="248" t="s">
        <v>738</v>
      </c>
      <c r="I179" s="248" t="s">
        <v>681</v>
      </c>
      <c r="J179" s="248"/>
      <c r="K179" s="292"/>
    </row>
    <row r="180" ht="15" customHeight="1">
      <c r="B180" s="271"/>
      <c r="C180" s="248" t="s">
        <v>690</v>
      </c>
      <c r="D180" s="248"/>
      <c r="E180" s="248"/>
      <c r="F180" s="270" t="s">
        <v>677</v>
      </c>
      <c r="G180" s="248"/>
      <c r="H180" s="248" t="s">
        <v>738</v>
      </c>
      <c r="I180" s="248" t="s">
        <v>673</v>
      </c>
      <c r="J180" s="248">
        <v>50</v>
      </c>
      <c r="K180" s="292"/>
    </row>
    <row r="181" ht="15" customHeight="1">
      <c r="B181" s="271"/>
      <c r="C181" s="248" t="s">
        <v>698</v>
      </c>
      <c r="D181" s="248"/>
      <c r="E181" s="248"/>
      <c r="F181" s="270" t="s">
        <v>677</v>
      </c>
      <c r="G181" s="248"/>
      <c r="H181" s="248" t="s">
        <v>738</v>
      </c>
      <c r="I181" s="248" t="s">
        <v>673</v>
      </c>
      <c r="J181" s="248">
        <v>50</v>
      </c>
      <c r="K181" s="292"/>
    </row>
    <row r="182" ht="15" customHeight="1">
      <c r="B182" s="271"/>
      <c r="C182" s="248" t="s">
        <v>696</v>
      </c>
      <c r="D182" s="248"/>
      <c r="E182" s="248"/>
      <c r="F182" s="270" t="s">
        <v>677</v>
      </c>
      <c r="G182" s="248"/>
      <c r="H182" s="248" t="s">
        <v>738</v>
      </c>
      <c r="I182" s="248" t="s">
        <v>673</v>
      </c>
      <c r="J182" s="248">
        <v>50</v>
      </c>
      <c r="K182" s="292"/>
    </row>
    <row r="183" ht="15" customHeight="1">
      <c r="B183" s="271"/>
      <c r="C183" s="248" t="s">
        <v>109</v>
      </c>
      <c r="D183" s="248"/>
      <c r="E183" s="248"/>
      <c r="F183" s="270" t="s">
        <v>671</v>
      </c>
      <c r="G183" s="248"/>
      <c r="H183" s="248" t="s">
        <v>739</v>
      </c>
      <c r="I183" s="248" t="s">
        <v>740</v>
      </c>
      <c r="J183" s="248"/>
      <c r="K183" s="292"/>
    </row>
    <row r="184" ht="15" customHeight="1">
      <c r="B184" s="271"/>
      <c r="C184" s="248" t="s">
        <v>64</v>
      </c>
      <c r="D184" s="248"/>
      <c r="E184" s="248"/>
      <c r="F184" s="270" t="s">
        <v>671</v>
      </c>
      <c r="G184" s="248"/>
      <c r="H184" s="248" t="s">
        <v>741</v>
      </c>
      <c r="I184" s="248" t="s">
        <v>742</v>
      </c>
      <c r="J184" s="248">
        <v>1</v>
      </c>
      <c r="K184" s="292"/>
    </row>
    <row r="185" ht="15" customHeight="1">
      <c r="B185" s="271"/>
      <c r="C185" s="248" t="s">
        <v>60</v>
      </c>
      <c r="D185" s="248"/>
      <c r="E185" s="248"/>
      <c r="F185" s="270" t="s">
        <v>671</v>
      </c>
      <c r="G185" s="248"/>
      <c r="H185" s="248" t="s">
        <v>743</v>
      </c>
      <c r="I185" s="248" t="s">
        <v>673</v>
      </c>
      <c r="J185" s="248">
        <v>20</v>
      </c>
      <c r="K185" s="292"/>
    </row>
    <row r="186" ht="15" customHeight="1">
      <c r="B186" s="271"/>
      <c r="C186" s="248" t="s">
        <v>61</v>
      </c>
      <c r="D186" s="248"/>
      <c r="E186" s="248"/>
      <c r="F186" s="270" t="s">
        <v>671</v>
      </c>
      <c r="G186" s="248"/>
      <c r="H186" s="248" t="s">
        <v>744</v>
      </c>
      <c r="I186" s="248" t="s">
        <v>673</v>
      </c>
      <c r="J186" s="248">
        <v>255</v>
      </c>
      <c r="K186" s="292"/>
    </row>
    <row r="187" ht="15" customHeight="1">
      <c r="B187" s="271"/>
      <c r="C187" s="248" t="s">
        <v>110</v>
      </c>
      <c r="D187" s="248"/>
      <c r="E187" s="248"/>
      <c r="F187" s="270" t="s">
        <v>671</v>
      </c>
      <c r="G187" s="248"/>
      <c r="H187" s="248" t="s">
        <v>635</v>
      </c>
      <c r="I187" s="248" t="s">
        <v>673</v>
      </c>
      <c r="J187" s="248">
        <v>10</v>
      </c>
      <c r="K187" s="292"/>
    </row>
    <row r="188" ht="15" customHeight="1">
      <c r="B188" s="271"/>
      <c r="C188" s="248" t="s">
        <v>111</v>
      </c>
      <c r="D188" s="248"/>
      <c r="E188" s="248"/>
      <c r="F188" s="270" t="s">
        <v>671</v>
      </c>
      <c r="G188" s="248"/>
      <c r="H188" s="248" t="s">
        <v>745</v>
      </c>
      <c r="I188" s="248" t="s">
        <v>706</v>
      </c>
      <c r="J188" s="248"/>
      <c r="K188" s="292"/>
    </row>
    <row r="189" ht="15" customHeight="1">
      <c r="B189" s="271"/>
      <c r="C189" s="248" t="s">
        <v>746</v>
      </c>
      <c r="D189" s="248"/>
      <c r="E189" s="248"/>
      <c r="F189" s="270" t="s">
        <v>671</v>
      </c>
      <c r="G189" s="248"/>
      <c r="H189" s="248" t="s">
        <v>747</v>
      </c>
      <c r="I189" s="248" t="s">
        <v>706</v>
      </c>
      <c r="J189" s="248"/>
      <c r="K189" s="292"/>
    </row>
    <row r="190" ht="15" customHeight="1">
      <c r="B190" s="271"/>
      <c r="C190" s="248" t="s">
        <v>735</v>
      </c>
      <c r="D190" s="248"/>
      <c r="E190" s="248"/>
      <c r="F190" s="270" t="s">
        <v>671</v>
      </c>
      <c r="G190" s="248"/>
      <c r="H190" s="248" t="s">
        <v>748</v>
      </c>
      <c r="I190" s="248" t="s">
        <v>706</v>
      </c>
      <c r="J190" s="248"/>
      <c r="K190" s="292"/>
    </row>
    <row r="191" ht="15" customHeight="1">
      <c r="B191" s="271"/>
      <c r="C191" s="248" t="s">
        <v>113</v>
      </c>
      <c r="D191" s="248"/>
      <c r="E191" s="248"/>
      <c r="F191" s="270" t="s">
        <v>677</v>
      </c>
      <c r="G191" s="248"/>
      <c r="H191" s="248" t="s">
        <v>749</v>
      </c>
      <c r="I191" s="248" t="s">
        <v>673</v>
      </c>
      <c r="J191" s="248">
        <v>50</v>
      </c>
      <c r="K191" s="292"/>
    </row>
    <row r="192" ht="15" customHeight="1">
      <c r="B192" s="271"/>
      <c r="C192" s="248" t="s">
        <v>750</v>
      </c>
      <c r="D192" s="248"/>
      <c r="E192" s="248"/>
      <c r="F192" s="270" t="s">
        <v>677</v>
      </c>
      <c r="G192" s="248"/>
      <c r="H192" s="248" t="s">
        <v>751</v>
      </c>
      <c r="I192" s="248" t="s">
        <v>752</v>
      </c>
      <c r="J192" s="248"/>
      <c r="K192" s="292"/>
    </row>
    <row r="193" ht="15" customHeight="1">
      <c r="B193" s="271"/>
      <c r="C193" s="248" t="s">
        <v>753</v>
      </c>
      <c r="D193" s="248"/>
      <c r="E193" s="248"/>
      <c r="F193" s="270" t="s">
        <v>677</v>
      </c>
      <c r="G193" s="248"/>
      <c r="H193" s="248" t="s">
        <v>754</v>
      </c>
      <c r="I193" s="248" t="s">
        <v>752</v>
      </c>
      <c r="J193" s="248"/>
      <c r="K193" s="292"/>
    </row>
    <row r="194" ht="15" customHeight="1">
      <c r="B194" s="271"/>
      <c r="C194" s="248" t="s">
        <v>755</v>
      </c>
      <c r="D194" s="248"/>
      <c r="E194" s="248"/>
      <c r="F194" s="270" t="s">
        <v>677</v>
      </c>
      <c r="G194" s="248"/>
      <c r="H194" s="248" t="s">
        <v>756</v>
      </c>
      <c r="I194" s="248" t="s">
        <v>752</v>
      </c>
      <c r="J194" s="248"/>
      <c r="K194" s="292"/>
    </row>
    <row r="195" ht="15" customHeight="1">
      <c r="B195" s="271"/>
      <c r="C195" s="304" t="s">
        <v>757</v>
      </c>
      <c r="D195" s="248"/>
      <c r="E195" s="248"/>
      <c r="F195" s="270" t="s">
        <v>677</v>
      </c>
      <c r="G195" s="248"/>
      <c r="H195" s="248" t="s">
        <v>758</v>
      </c>
      <c r="I195" s="248" t="s">
        <v>759</v>
      </c>
      <c r="J195" s="305" t="s">
        <v>760</v>
      </c>
      <c r="K195" s="292"/>
    </row>
    <row r="196" ht="15" customHeight="1">
      <c r="B196" s="271"/>
      <c r="C196" s="255" t="s">
        <v>49</v>
      </c>
      <c r="D196" s="248"/>
      <c r="E196" s="248"/>
      <c r="F196" s="270" t="s">
        <v>671</v>
      </c>
      <c r="G196" s="248"/>
      <c r="H196" s="245" t="s">
        <v>761</v>
      </c>
      <c r="I196" s="248" t="s">
        <v>762</v>
      </c>
      <c r="J196" s="248"/>
      <c r="K196" s="292"/>
    </row>
    <row r="197" ht="15" customHeight="1">
      <c r="B197" s="271"/>
      <c r="C197" s="255" t="s">
        <v>763</v>
      </c>
      <c r="D197" s="248"/>
      <c r="E197" s="248"/>
      <c r="F197" s="270" t="s">
        <v>671</v>
      </c>
      <c r="G197" s="248"/>
      <c r="H197" s="248" t="s">
        <v>764</v>
      </c>
      <c r="I197" s="248" t="s">
        <v>706</v>
      </c>
      <c r="J197" s="248"/>
      <c r="K197" s="292"/>
    </row>
    <row r="198" ht="15" customHeight="1">
      <c r="B198" s="271"/>
      <c r="C198" s="255" t="s">
        <v>765</v>
      </c>
      <c r="D198" s="248"/>
      <c r="E198" s="248"/>
      <c r="F198" s="270" t="s">
        <v>671</v>
      </c>
      <c r="G198" s="248"/>
      <c r="H198" s="248" t="s">
        <v>766</v>
      </c>
      <c r="I198" s="248" t="s">
        <v>706</v>
      </c>
      <c r="J198" s="248"/>
      <c r="K198" s="292"/>
    </row>
    <row r="199" ht="15" customHeight="1">
      <c r="B199" s="271"/>
      <c r="C199" s="255" t="s">
        <v>767</v>
      </c>
      <c r="D199" s="248"/>
      <c r="E199" s="248"/>
      <c r="F199" s="270" t="s">
        <v>677</v>
      </c>
      <c r="G199" s="248"/>
      <c r="H199" s="248" t="s">
        <v>768</v>
      </c>
      <c r="I199" s="248" t="s">
        <v>706</v>
      </c>
      <c r="J199" s="248"/>
      <c r="K199" s="292"/>
    </row>
    <row r="200" ht="15" customHeight="1">
      <c r="B200" s="298"/>
      <c r="C200" s="306"/>
      <c r="D200" s="280"/>
      <c r="E200" s="280"/>
      <c r="F200" s="280"/>
      <c r="G200" s="280"/>
      <c r="H200" s="280"/>
      <c r="I200" s="280"/>
      <c r="J200" s="280"/>
      <c r="K200" s="299"/>
    </row>
    <row r="201" ht="18.75" customHeight="1">
      <c r="B201" s="245"/>
      <c r="C201" s="248"/>
      <c r="D201" s="248"/>
      <c r="E201" s="248"/>
      <c r="F201" s="270"/>
      <c r="G201" s="248"/>
      <c r="H201" s="248"/>
      <c r="I201" s="248"/>
      <c r="J201" s="248"/>
      <c r="K201" s="245"/>
    </row>
    <row r="202" ht="18.75" customHeight="1">
      <c r="B202" s="256"/>
      <c r="C202" s="256"/>
      <c r="D202" s="256"/>
      <c r="E202" s="256"/>
      <c r="F202" s="256"/>
      <c r="G202" s="256"/>
      <c r="H202" s="256"/>
      <c r="I202" s="256"/>
      <c r="J202" s="256"/>
      <c r="K202" s="256"/>
    </row>
    <row r="203" ht="13.5">
      <c r="B203" s="235"/>
      <c r="C203" s="236"/>
      <c r="D203" s="236"/>
      <c r="E203" s="236"/>
      <c r="F203" s="236"/>
      <c r="G203" s="236"/>
      <c r="H203" s="236"/>
      <c r="I203" s="236"/>
      <c r="J203" s="236"/>
      <c r="K203" s="237"/>
    </row>
    <row r="204" ht="21" customHeight="1">
      <c r="B204" s="238"/>
      <c r="C204" s="239" t="s">
        <v>769</v>
      </c>
      <c r="D204" s="239"/>
      <c r="E204" s="239"/>
      <c r="F204" s="239"/>
      <c r="G204" s="239"/>
      <c r="H204" s="239"/>
      <c r="I204" s="239"/>
      <c r="J204" s="239"/>
      <c r="K204" s="240"/>
    </row>
    <row r="205" ht="25.5" customHeight="1">
      <c r="B205" s="238"/>
      <c r="C205" s="307" t="s">
        <v>770</v>
      </c>
      <c r="D205" s="307"/>
      <c r="E205" s="307"/>
      <c r="F205" s="307" t="s">
        <v>771</v>
      </c>
      <c r="G205" s="308"/>
      <c r="H205" s="307" t="s">
        <v>772</v>
      </c>
      <c r="I205" s="307"/>
      <c r="J205" s="307"/>
      <c r="K205" s="240"/>
    </row>
    <row r="206" ht="5.25" customHeight="1">
      <c r="B206" s="271"/>
      <c r="C206" s="268"/>
      <c r="D206" s="268"/>
      <c r="E206" s="268"/>
      <c r="F206" s="268"/>
      <c r="G206" s="248"/>
      <c r="H206" s="268"/>
      <c r="I206" s="268"/>
      <c r="J206" s="268"/>
      <c r="K206" s="292"/>
    </row>
    <row r="207" ht="15" customHeight="1">
      <c r="B207" s="271"/>
      <c r="C207" s="248" t="s">
        <v>762</v>
      </c>
      <c r="D207" s="248"/>
      <c r="E207" s="248"/>
      <c r="F207" s="270" t="s">
        <v>50</v>
      </c>
      <c r="G207" s="248"/>
      <c r="H207" s="248" t="s">
        <v>773</v>
      </c>
      <c r="I207" s="248"/>
      <c r="J207" s="248"/>
      <c r="K207" s="292"/>
    </row>
    <row r="208" ht="15" customHeight="1">
      <c r="B208" s="271"/>
      <c r="C208" s="277"/>
      <c r="D208" s="248"/>
      <c r="E208" s="248"/>
      <c r="F208" s="270" t="s">
        <v>51</v>
      </c>
      <c r="G208" s="248"/>
      <c r="H208" s="248" t="s">
        <v>774</v>
      </c>
      <c r="I208" s="248"/>
      <c r="J208" s="248"/>
      <c r="K208" s="292"/>
    </row>
    <row r="209" ht="15" customHeight="1">
      <c r="B209" s="271"/>
      <c r="C209" s="277"/>
      <c r="D209" s="248"/>
      <c r="E209" s="248"/>
      <c r="F209" s="270" t="s">
        <v>54</v>
      </c>
      <c r="G209" s="248"/>
      <c r="H209" s="248" t="s">
        <v>775</v>
      </c>
      <c r="I209" s="248"/>
      <c r="J209" s="248"/>
      <c r="K209" s="292"/>
    </row>
    <row r="210" ht="15" customHeight="1">
      <c r="B210" s="271"/>
      <c r="C210" s="248"/>
      <c r="D210" s="248"/>
      <c r="E210" s="248"/>
      <c r="F210" s="270" t="s">
        <v>52</v>
      </c>
      <c r="G210" s="248"/>
      <c r="H210" s="248" t="s">
        <v>776</v>
      </c>
      <c r="I210" s="248"/>
      <c r="J210" s="248"/>
      <c r="K210" s="292"/>
    </row>
    <row r="211" ht="15" customHeight="1">
      <c r="B211" s="271"/>
      <c r="C211" s="248"/>
      <c r="D211" s="248"/>
      <c r="E211" s="248"/>
      <c r="F211" s="270" t="s">
        <v>53</v>
      </c>
      <c r="G211" s="248"/>
      <c r="H211" s="248" t="s">
        <v>777</v>
      </c>
      <c r="I211" s="248"/>
      <c r="J211" s="248"/>
      <c r="K211" s="292"/>
    </row>
    <row r="212" ht="15" customHeight="1">
      <c r="B212" s="271"/>
      <c r="C212" s="248"/>
      <c r="D212" s="248"/>
      <c r="E212" s="248"/>
      <c r="F212" s="270"/>
      <c r="G212" s="248"/>
      <c r="H212" s="248"/>
      <c r="I212" s="248"/>
      <c r="J212" s="248"/>
      <c r="K212" s="292"/>
    </row>
    <row r="213" ht="15" customHeight="1">
      <c r="B213" s="271"/>
      <c r="C213" s="248" t="s">
        <v>718</v>
      </c>
      <c r="D213" s="248"/>
      <c r="E213" s="248"/>
      <c r="F213" s="270" t="s">
        <v>614</v>
      </c>
      <c r="G213" s="248"/>
      <c r="H213" s="248" t="s">
        <v>778</v>
      </c>
      <c r="I213" s="248"/>
      <c r="J213" s="248"/>
      <c r="K213" s="292"/>
    </row>
    <row r="214" ht="15" customHeight="1">
      <c r="B214" s="271"/>
      <c r="C214" s="277"/>
      <c r="D214" s="248"/>
      <c r="E214" s="248"/>
      <c r="F214" s="270" t="s">
        <v>617</v>
      </c>
      <c r="G214" s="248"/>
      <c r="H214" s="248" t="s">
        <v>618</v>
      </c>
      <c r="I214" s="248"/>
      <c r="J214" s="248"/>
      <c r="K214" s="292"/>
    </row>
    <row r="215" ht="15" customHeight="1">
      <c r="B215" s="271"/>
      <c r="C215" s="248"/>
      <c r="D215" s="248"/>
      <c r="E215" s="248"/>
      <c r="F215" s="270" t="s">
        <v>86</v>
      </c>
      <c r="G215" s="248"/>
      <c r="H215" s="248" t="s">
        <v>779</v>
      </c>
      <c r="I215" s="248"/>
      <c r="J215" s="248"/>
      <c r="K215" s="292"/>
    </row>
    <row r="216" ht="15" customHeight="1">
      <c r="B216" s="309"/>
      <c r="C216" s="277"/>
      <c r="D216" s="277"/>
      <c r="E216" s="277"/>
      <c r="F216" s="270" t="s">
        <v>94</v>
      </c>
      <c r="G216" s="255"/>
      <c r="H216" s="296" t="s">
        <v>590</v>
      </c>
      <c r="I216" s="296"/>
      <c r="J216" s="296"/>
      <c r="K216" s="310"/>
    </row>
    <row r="217" ht="15" customHeight="1">
      <c r="B217" s="309"/>
      <c r="C217" s="277"/>
      <c r="D217" s="277"/>
      <c r="E217" s="277"/>
      <c r="F217" s="270" t="s">
        <v>304</v>
      </c>
      <c r="G217" s="255"/>
      <c r="H217" s="296" t="s">
        <v>780</v>
      </c>
      <c r="I217" s="296"/>
      <c r="J217" s="296"/>
      <c r="K217" s="310"/>
    </row>
    <row r="218" ht="15" customHeight="1">
      <c r="B218" s="309"/>
      <c r="C218" s="277"/>
      <c r="D218" s="277"/>
      <c r="E218" s="277"/>
      <c r="F218" s="311"/>
      <c r="G218" s="255"/>
      <c r="H218" s="312"/>
      <c r="I218" s="312"/>
      <c r="J218" s="312"/>
      <c r="K218" s="310"/>
    </row>
    <row r="219" ht="15" customHeight="1">
      <c r="B219" s="309"/>
      <c r="C219" s="248" t="s">
        <v>742</v>
      </c>
      <c r="D219" s="277"/>
      <c r="E219" s="277"/>
      <c r="F219" s="270">
        <v>1</v>
      </c>
      <c r="G219" s="255"/>
      <c r="H219" s="296" t="s">
        <v>781</v>
      </c>
      <c r="I219" s="296"/>
      <c r="J219" s="296"/>
      <c r="K219" s="310"/>
    </row>
    <row r="220" ht="15" customHeight="1">
      <c r="B220" s="309"/>
      <c r="C220" s="277"/>
      <c r="D220" s="277"/>
      <c r="E220" s="277"/>
      <c r="F220" s="270">
        <v>2</v>
      </c>
      <c r="G220" s="255"/>
      <c r="H220" s="296" t="s">
        <v>782</v>
      </c>
      <c r="I220" s="296"/>
      <c r="J220" s="296"/>
      <c r="K220" s="310"/>
    </row>
    <row r="221" ht="15" customHeight="1">
      <c r="B221" s="309"/>
      <c r="C221" s="277"/>
      <c r="D221" s="277"/>
      <c r="E221" s="277"/>
      <c r="F221" s="270">
        <v>3</v>
      </c>
      <c r="G221" s="255"/>
      <c r="H221" s="296" t="s">
        <v>783</v>
      </c>
      <c r="I221" s="296"/>
      <c r="J221" s="296"/>
      <c r="K221" s="310"/>
    </row>
    <row r="222" ht="15" customHeight="1">
      <c r="B222" s="309"/>
      <c r="C222" s="277"/>
      <c r="D222" s="277"/>
      <c r="E222" s="277"/>
      <c r="F222" s="270">
        <v>4</v>
      </c>
      <c r="G222" s="255"/>
      <c r="H222" s="296" t="s">
        <v>784</v>
      </c>
      <c r="I222" s="296"/>
      <c r="J222" s="296"/>
      <c r="K222" s="310"/>
    </row>
    <row r="223" ht="12.75" customHeight="1">
      <c r="B223" s="313"/>
      <c r="C223" s="314"/>
      <c r="D223" s="314"/>
      <c r="E223" s="314"/>
      <c r="F223" s="314"/>
      <c r="G223" s="314"/>
      <c r="H223" s="314"/>
      <c r="I223" s="314"/>
      <c r="J223" s="314"/>
      <c r="K223" s="315"/>
    </row>
  </sheetData>
  <sheetProtection autoFilter="0" deleteColumns="0" deleteRows="0" formatCells="0" formatColumns="0" formatRows="0" insertColumns="0" insertHyperlinks="0" insertRows="0" pivotTables="0" sort="0"/>
  <mergeCells count="77">
    <mergeCell ref="H222:J222"/>
    <mergeCell ref="C204:J204"/>
    <mergeCell ref="H215:J215"/>
    <mergeCell ref="H216:J216"/>
    <mergeCell ref="H217:J217"/>
    <mergeCell ref="H208:J208"/>
    <mergeCell ref="H209:J209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G45:J45"/>
    <mergeCell ref="D27:J27"/>
    <mergeCell ref="F23:J23"/>
    <mergeCell ref="C25:J25"/>
    <mergeCell ref="C26:J26"/>
    <mergeCell ref="C3:J3"/>
    <mergeCell ref="C9:J9"/>
    <mergeCell ref="D10:J10"/>
    <mergeCell ref="C4:J4"/>
    <mergeCell ref="C6:J6"/>
    <mergeCell ref="C7:J7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C122:J122"/>
    <mergeCell ref="C102:J102"/>
    <mergeCell ref="C147:J147"/>
    <mergeCell ref="C171:J171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40:J40"/>
    <mergeCell ref="G39:J39"/>
    <mergeCell ref="G41:J41"/>
    <mergeCell ref="G42:J42"/>
    <mergeCell ref="G43:J43"/>
    <mergeCell ref="G44:J44"/>
    <mergeCell ref="C75:J75"/>
    <mergeCell ref="D70:J70"/>
    <mergeCell ref="D66:J66"/>
    <mergeCell ref="D65:J65"/>
    <mergeCell ref="D67:J67"/>
    <mergeCell ref="D68:J68"/>
    <mergeCell ref="D69:J69"/>
    <mergeCell ref="D47:J47"/>
    <mergeCell ref="E48:J48"/>
    <mergeCell ref="E49:J49"/>
    <mergeCell ref="E50:J50"/>
    <mergeCell ref="D51:J51"/>
    <mergeCell ref="C52:J52"/>
    <mergeCell ref="C57:J57"/>
    <mergeCell ref="C54:J54"/>
    <mergeCell ref="C55:J55"/>
    <mergeCell ref="D58:J58"/>
    <mergeCell ref="D59:J59"/>
    <mergeCell ref="D60:J60"/>
    <mergeCell ref="D61:J61"/>
    <mergeCell ref="D62:J62"/>
    <mergeCell ref="D63:J63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Jiroudek Lukáš</dc:creator>
  <cp:lastModifiedBy>Jiroudek Lukáš</cp:lastModifiedBy>
  <dcterms:created xsi:type="dcterms:W3CDTF">2019-04-11T11:41:42Z</dcterms:created>
  <dcterms:modified xsi:type="dcterms:W3CDTF">2019-04-11T11:42:04Z</dcterms:modified>
</cp:coreProperties>
</file>