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borník" sheetId="2" r:id="rId2"/>
    <sheet name="02 - VO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Sborník'!$C$79:$K$172</definedName>
    <definedName name="_xlnm.Print_Area" localSheetId="1">'01 - Sborník'!$C$4:$J$39,'01 - Sborník'!$C$45:$J$61,'01 - Sborník'!$C$67:$K$172</definedName>
    <definedName name="_xlnm.Print_Titles" localSheetId="1">'01 - Sborník'!$79:$79</definedName>
    <definedName name="_xlnm._FilterDatabase" localSheetId="2" hidden="1">'02 - VON'!$C$80:$K$86</definedName>
    <definedName name="_xlnm.Print_Area" localSheetId="2">'02 - VON'!$C$4:$J$39,'02 - VON'!$C$45:$J$62,'02 - VON'!$C$68:$K$86</definedName>
    <definedName name="_xlnm.Print_Titles" localSheetId="2">'02 - VON'!$80:$80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T117"/>
  <c r="R118"/>
  <c r="R117"/>
  <c r="P118"/>
  <c r="P117"/>
  <c r="BK118"/>
  <c r="BK117"/>
  <c r="J117"/>
  <c r="J118"/>
  <c r="BE118"/>
  <c r="J60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7"/>
  <c i="1" r="BD55"/>
  <c i="2" r="BH81"/>
  <c r="F36"/>
  <c i="1" r="BC55"/>
  <c i="2" r="BG81"/>
  <c r="F35"/>
  <c i="1" r="BB55"/>
  <c i="2" r="BF81"/>
  <c r="J34"/>
  <c i="1" r="AW55"/>
  <c i="2" r="F34"/>
  <c i="1" r="BA55"/>
  <c i="2" r="T81"/>
  <c r="T80"/>
  <c r="R81"/>
  <c r="R80"/>
  <c r="P81"/>
  <c r="P80"/>
  <c i="1" r="AU55"/>
  <c i="2" r="BK81"/>
  <c r="BK80"/>
  <c r="J80"/>
  <c r="J59"/>
  <c r="J30"/>
  <c i="1" r="AG55"/>
  <c i="2" r="J81"/>
  <c r="BE81"/>
  <c r="J33"/>
  <c i="1" r="AV55"/>
  <c i="2" r="F33"/>
  <c i="1" r="AZ55"/>
  <c i="2" r="F76"/>
  <c r="F74"/>
  <c r="E72"/>
  <c r="F54"/>
  <c r="F52"/>
  <c r="E50"/>
  <c r="J39"/>
  <c r="J24"/>
  <c r="E24"/>
  <c r="J77"/>
  <c r="J55"/>
  <c r="J23"/>
  <c r="J21"/>
  <c r="E21"/>
  <c r="J76"/>
  <c r="J54"/>
  <c r="J20"/>
  <c r="J18"/>
  <c r="E18"/>
  <c r="F77"/>
  <c r="F55"/>
  <c r="J17"/>
  <c r="J12"/>
  <c r="J74"/>
  <c r="J52"/>
  <c r="E7"/>
  <c r="E7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<sst xmlns="http://schemas.openxmlformats.org/spreadsheetml/2006/main">
  <si>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</si>
  <si>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</si>
  <si>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</si>
  <si>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</si>
  <si>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</si>
  <si>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{a7bad6de-4423-43cf-85e1-3ee5fdf30ac7}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</si>
  <si>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</si>
  <si>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</si>
  <si>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</si>
  <si>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</si>
  <si>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</si>
  <si>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</si>
  <si>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</si>
  <si>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</si>
  <si>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</si>
  <si>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</si>
  <si>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</si>
  <si>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napájecích zdrojů v obvodu SSZT Ústí n.L.</t>
  </si>
  <si>
    <t>KSO:</t>
  </si>
  <si>
    <t>828</t>
  </si>
  <si>
    <t>CC-CZ:</t>
  </si>
  <si>
    <t>21219</t>
  </si>
  <si>
    <t>Místo:</t>
  </si>
  <si>
    <t xml:space="preserve"> </t>
  </si>
  <si>
    <t>Datum:</t>
  </si>
  <si>
    <t>2. 4. 2019</t>
  </si>
  <si>
    <t>Zadavatel:</t>
  </si>
  <si>
    <t>IČ:</t>
  </si>
  <si>
    <t>70994234</t>
  </si>
  <si>
    <t>OŘ Ústí n.L.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</si>
  <si>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</si>
  <si>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</si>
  <si>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</si>
  <si>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</si>
  <si>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</si>
  <si>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</si>
  <si>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</si>
  <si>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</si>
  <si>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</si>
  <si>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</si>
  <si>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</si>
  <si>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</si>
  <si>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</si>
  <si>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</si>
  <si>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</si>
  <si>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</si>
  <si>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</si>
  <si>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</si>
  <si>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</si>
  <si>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</si>
  <si>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</si>
  <si>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</si>
  <si>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</si>
  <si>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</si>
  <si>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</si>
  <si>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</si>
  <si>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</si>
  <si>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</si>
  <si>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</si>
  <si>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</si>
  <si>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</si>
  <si>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</si>
  <si>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</si>
  <si>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</si>
  <si>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</si>
  <si>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</si>
  <si>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</si>
  <si>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</si>
  <si>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</si>
  <si>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</si>
  <si>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</si>
  <si>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</si>
  <si>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</si>
  <si>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</si>
  <si>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</si>
  <si>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</si>
  <si>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</si>
  <si>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</si>
  <si>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</t>
  </si>
  <si>
    <t>STA</t>
  </si>
  <si>
    <t>1</t>
  </si>
  <si>
    <t>{aacb4b03-ba12-436b-b8b0-017503f6869b}</t>
  </si>
  <si>
    <t>2</t>
  </si>
  <si>
    <t>02</t>
  </si>
  <si>
    <t>VON</t>
  </si>
  <si>
    <t>{2ff65365-0305-4aa0-a315-b27fbda854f3}</t>
  </si>
  <si>
    <t>KRYCÍ LIST SOUPISU PRACÍ</t>
  </si>
  <si>
    <t>Objekt:</t>
  </si>
  <si>
    <t>01 - Sborník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</si>
  <si>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</si>
  <si>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</si>
  <si>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</si>
  <si>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</si>
  <si>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</si>
  <si>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</si>
  <si>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</si>
  <si>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</si>
  <si>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</si>
  <si>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</si>
  <si>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</si>
  <si>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</si>
  <si>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</si>
  <si>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</si>
  <si>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</si>
  <si>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</si>
  <si>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</si>
  <si>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</si>
  <si>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</si>
  <si>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</si>
  <si>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7592910090</t>
  </si>
  <si>
    <t>Baterie Staniční akumulátory NiCd článek 1,2 V/105 Ah C5 s centrálním doléváním, článek s kapsovou elektrodou, střednědobý vybíjecí režim, cena včetně spojovacího materiálu a bateriového nosiče či stojanu</t>
  </si>
  <si>
    <t>kus</t>
  </si>
  <si>
    <t>Sborník UOŽI 01 2019</t>
  </si>
  <si>
    <t>8</t>
  </si>
  <si>
    <t>ROZPOCET</t>
  </si>
  <si>
    <t>4</t>
  </si>
  <si>
    <t>-1666245629</t>
  </si>
  <si>
    <t>PP</t>
  </si>
  <si>
    <t>7592910020</t>
  </si>
  <si>
    <t>Baterie Staniční akumulátory NiCd článek 1,2 V/30 Ah C5 s kapsovou elektrodou, dlouhodobý vybíjecí režim, cena včetně spojovacího materiálu a bateriového nosiče či stojanu</t>
  </si>
  <si>
    <t>1688575208</t>
  </si>
  <si>
    <t>3</t>
  </si>
  <si>
    <t>7592910095</t>
  </si>
  <si>
    <t>Baterie Staniční akumulátory NiCd článek 1,2 V/120 Ah C5 s centrálním doléváním, článek s kapsovou elektrodou, střednědobý vybíjecí režim, cena včetně spojovacího materiálu a bateriového nosiče či stojanu</t>
  </si>
  <si>
    <t>1505828973</t>
  </si>
  <si>
    <t>7592910150</t>
  </si>
  <si>
    <t>Baterie Staniční akumulátory NiCd článek 1,2 V/60 Ah C5 s vláknitou elektrodou, cena včetně spojovacího materiálu a bateriového nosiče či stojanu</t>
  </si>
  <si>
    <t>1547713658</t>
  </si>
  <si>
    <t>5</t>
  </si>
  <si>
    <t>7592910160</t>
  </si>
  <si>
    <t>Baterie Staniční akumulátory NiCd článek 1,2 V/110 Ah C5 s vláknitou elektrodou, cena včetně spojovacího materiálu a bateriového nosiče či stojanu</t>
  </si>
  <si>
    <t>-1147591261</t>
  </si>
  <si>
    <t>6</t>
  </si>
  <si>
    <t>7592910165</t>
  </si>
  <si>
    <t>Baterie Staniční akumulátory NiCd článek 1,2 V/130 Ah C5 s vláknitou elektrodou, cena včetně spojovacího materiálu a bateriového nosiče či stojanu</t>
  </si>
  <si>
    <t>216382020</t>
  </si>
  <si>
    <t>7</t>
  </si>
  <si>
    <t>7592910175</t>
  </si>
  <si>
    <t>Baterie Staniční akumulátory NiCd článek 1,2 V/170 Ah C5 s vláknitou elektrodou, cena včetně spojovacího materiálu a bateriového nosiče či stojanu</t>
  </si>
  <si>
    <t>2035462583</t>
  </si>
  <si>
    <t>7592910180</t>
  </si>
  <si>
    <t>Baterie Staniční akumulátory NiCd článek 1,2 V/200 Ah C5 s vláknitou elektrodou, cena včetně spojovacího materiálu a bateriového nosiče či stojanu</t>
  </si>
  <si>
    <t>1953021799</t>
  </si>
  <si>
    <t>9</t>
  </si>
  <si>
    <t>7592910185</t>
  </si>
  <si>
    <t>Baterie Staniční akumulátory NiCd článek 1,2 V/250 Ah C5 s vláknitou elektrodou, cena včetně spojovacího materiálu a bateriového nosiče či stojanu</t>
  </si>
  <si>
    <t>212527128</t>
  </si>
  <si>
    <t>10</t>
  </si>
  <si>
    <t>7592910190</t>
  </si>
  <si>
    <t>Baterie Staniční akumulátory NiCd článek 1,2 V/300 Ah C5 s vláknitou elektrodou, cena včetně spojovacího materiálu a bateriového nosiče či stojanu</t>
  </si>
  <si>
    <t>994060748</t>
  </si>
  <si>
    <t>11</t>
  </si>
  <si>
    <t>7592910205</t>
  </si>
  <si>
    <t>Baterie Staniční akumulátory NiCd článek 1,2 V/510 Ah C5 s vláknitou elektrodou, cena včetně spojovacího materiálu a bateriového nosiče či stojanu</t>
  </si>
  <si>
    <t>43806393</t>
  </si>
  <si>
    <t>12</t>
  </si>
  <si>
    <t>7592920130</t>
  </si>
  <si>
    <t>Baterie Staniční akumulátory Pb článek 2V/200 Ah C10 s pancéřovanou trubkovou elektrodou, uzavřený větraný, cena včetně spojovacího materiálu a bateriového nosiče či stojanu</t>
  </si>
  <si>
    <t>1730893216</t>
  </si>
  <si>
    <t>13</t>
  </si>
  <si>
    <t>7592920210</t>
  </si>
  <si>
    <t xml:space="preserve">Baterie Staniční akumulátory Pb článek 2V/350 Ah C10 s pancéřovanou trubkovou elektrodou,  uzavřený - gel, cena včetně spojovacího materiálu a bateriového nosiče či stojanu</t>
  </si>
  <si>
    <t>-2050350171</t>
  </si>
  <si>
    <t>14</t>
  </si>
  <si>
    <t>7592920630</t>
  </si>
  <si>
    <t xml:space="preserve">Baterie Staniční akumulátory Pb blok 6 V/140 Ah C10 s pancéřovanou trubkovou elektrodou,  uzavřený - gel, cena včetně spojovacího materiálu a bateriového nosiče či stojanu</t>
  </si>
  <si>
    <t>-1728212745</t>
  </si>
  <si>
    <t>7592920635</t>
  </si>
  <si>
    <t xml:space="preserve">Baterie Staniční akumulátory Pb blok 6 V/175 Ah C10 s pancéřovanou trubkovou elektrodou,  uzavřený - gel, cena včetně spojovacího materiálu a bateriového nosiče či stojanu</t>
  </si>
  <si>
    <t>-570999959</t>
  </si>
  <si>
    <t>16</t>
  </si>
  <si>
    <t>7592920745</t>
  </si>
  <si>
    <t xml:space="preserve">Baterie Staniční akumulátory Pb blok 12 V/100 Ah C10 s pancéřovanou trubkovou elektrodou,  uzavřený - gel, cena včetně spojovacího materiálu a bateriového nosiče či stojanu</t>
  </si>
  <si>
    <t>-622747723</t>
  </si>
  <si>
    <t>17</t>
  </si>
  <si>
    <t>7592910310</t>
  </si>
  <si>
    <t>Baterie Staniční akumulátory Rekombinační zátka AquaGen Premium Top H (použití do 300 Ah)</t>
  </si>
  <si>
    <t>-336740510</t>
  </si>
  <si>
    <t>18</t>
  </si>
  <si>
    <t>7592910315</t>
  </si>
  <si>
    <t>Baterie Staniční akumulátory Rekombinační zátka AquaGen Premium Top V (použití od 301 Ah)</t>
  </si>
  <si>
    <t>1409224616</t>
  </si>
  <si>
    <t>OST</t>
  </si>
  <si>
    <t>Ostatní</t>
  </si>
  <si>
    <t>39</t>
  </si>
  <si>
    <t>K</t>
  </si>
  <si>
    <t>7498256070</t>
  </si>
  <si>
    <t>Zkoušky a prohlídky elektrických přístrojů - ostatní kapacitní zkouška staničních baterií 24 V</t>
  </si>
  <si>
    <t>512</t>
  </si>
  <si>
    <t>-1529003741</t>
  </si>
  <si>
    <t>40</t>
  </si>
  <si>
    <t>7499151010</t>
  </si>
  <si>
    <t>Dokončovací práce na elektrickém zařízení</t>
  </si>
  <si>
    <t>hod</t>
  </si>
  <si>
    <t>-1217518935</t>
  </si>
  <si>
    <t>Dokončovací práce na elektrickém zařízení - uvádění zařízení do provozu, drobné montážní práce v rozvaděčích, koordinaci se zhotoviteli souvisejících zařízení apod.</t>
  </si>
  <si>
    <t>41</t>
  </si>
  <si>
    <t>7499151040</t>
  </si>
  <si>
    <t>Dokončovací práce zaškolení obsluhy</t>
  </si>
  <si>
    <t>-499681166</t>
  </si>
  <si>
    <t>Dokončovací práce zaškolení obsluhy - seznámení obsluhy s funkcemi zařízení včetně odevzdání dokumentace skutečného provedení</t>
  </si>
  <si>
    <t>26</t>
  </si>
  <si>
    <t>7592905010</t>
  </si>
  <si>
    <t>Montáž článku niklokadmiového kapacity do 200 Ah</t>
  </si>
  <si>
    <t>1328398830</t>
  </si>
  <si>
    <t>Montáž článku niklokadmiového kapacity do 200 Ah - postavení článku, připojení vodičů, ochrana svorek vazelinou, změření napětí, kontrola elektrolytu s případným doplněním destilovanou vodou</t>
  </si>
  <si>
    <t>27</t>
  </si>
  <si>
    <t>7592905012</t>
  </si>
  <si>
    <t>Montáž článku niklokadmiového kapacity přes 200 Ah</t>
  </si>
  <si>
    <t>-1626216444</t>
  </si>
  <si>
    <t>Montáž článku niklokadmiového kapacity přes 200 Ah - postavení článku, připojení vodičů, ochrana svorek vazelinou, změření napětí, kontrola elektrolytu s případným doplněním destilovanou vodou</t>
  </si>
  <si>
    <t>28</t>
  </si>
  <si>
    <t>7592905030</t>
  </si>
  <si>
    <t>Montáž bloku baterie olověné 2 V a 4 V kapacity do 200 Ah</t>
  </si>
  <si>
    <t>1245875210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</si>
  <si>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</si>
  <si>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29</t>
  </si>
  <si>
    <t>7592905032</t>
  </si>
  <si>
    <t>Montáž bloku baterie olověné 2 V a 4 V kapacity přes 200 Ah</t>
  </si>
  <si>
    <t>1792137447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</si>
  <si>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</si>
  <si>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30</t>
  </si>
  <si>
    <t>7592905040</t>
  </si>
  <si>
    <t>Montáž bloku baterie olověné 6 V a 12 V kapacity do 200 Ah</t>
  </si>
  <si>
    <t>1463804835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</si>
  <si>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</si>
  <si>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31</t>
  </si>
  <si>
    <t>7593000010</t>
  </si>
  <si>
    <t>Dobíječe, usměrňovače, napáječe Usměrňovač E230 G12/25, na polici/na zeď/na DIN lištu, základní stavová indikace opticky i bezpotenciálově, teplotní kompenzace</t>
  </si>
  <si>
    <t>128</t>
  </si>
  <si>
    <t>1401660877</t>
  </si>
  <si>
    <t>32</t>
  </si>
  <si>
    <t>7593000050</t>
  </si>
  <si>
    <t>Dobíječe, usměrňovače, napáječe Usměrňovač E230 G24/20, ve vestavném modulovém provedení, základní stavová indikace opticky i bezpotenciálově</t>
  </si>
  <si>
    <t>-1506537441</t>
  </si>
  <si>
    <t>33</t>
  </si>
  <si>
    <t>7593000160</t>
  </si>
  <si>
    <t>Dobíječe, usměrňovače, napáječe Usměrňovač D400 G24/40,oceloplechová skříň 750x550x450, základní stavová indikace opticky i bezpotenciálově</t>
  </si>
  <si>
    <t>289035132</t>
  </si>
  <si>
    <t>34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</si>
  <si>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</si>
  <si>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</si>
  <si>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1811648167</t>
  </si>
  <si>
    <t>19</t>
  </si>
  <si>
    <t>7592905070</t>
  </si>
  <si>
    <t>Montáž rekombinační zátky do 300 Ah</t>
  </si>
  <si>
    <t>2084488019</t>
  </si>
  <si>
    <t>20</t>
  </si>
  <si>
    <t>7592905072</t>
  </si>
  <si>
    <t>Montáž rekombinační zátky nad 300 Ah</t>
  </si>
  <si>
    <t>342154850</t>
  </si>
  <si>
    <t>7592907010</t>
  </si>
  <si>
    <t>Demontáž článku niklokadmiového kapacity do 200 Ah</t>
  </si>
  <si>
    <t>-1711206009</t>
  </si>
  <si>
    <t>22</t>
  </si>
  <si>
    <t>7592907012</t>
  </si>
  <si>
    <t>Demontáž článku niklokadmiového kapacity přes 200 Ah</t>
  </si>
  <si>
    <t>-433241097</t>
  </si>
  <si>
    <t>23</t>
  </si>
  <si>
    <t>7592907030</t>
  </si>
  <si>
    <t>Demontáž bloku baterie olověné 2 V a 4 V kapacity do 200 Ah</t>
  </si>
  <si>
    <t>392891615</t>
  </si>
  <si>
    <t>24</t>
  </si>
  <si>
    <t>7592907032</t>
  </si>
  <si>
    <t>Demontáž bloku baterie olověné 2 V a 4 V kapacity přes 200 Ah</t>
  </si>
  <si>
    <t>516893775</t>
  </si>
  <si>
    <t>25</t>
  </si>
  <si>
    <t>7592907040</t>
  </si>
  <si>
    <t>Demontáž bloku baterie olověné 6 V a 12 V kapacity do 200 Ah</t>
  </si>
  <si>
    <t>1503682533</t>
  </si>
  <si>
    <t>37</t>
  </si>
  <si>
    <t>7593005012</t>
  </si>
  <si>
    <t>Montáž dobíječe, usměrňovače, napáječe nástěnného</t>
  </si>
  <si>
    <t>-54148200</t>
  </si>
  <si>
    <t>Montáž dobíječe, usměrňovače, napáječe nástěnného - včetně připojení vodičů elektrické sítě ss rozvodu a uzemnění, přezkoušení funkce</t>
  </si>
  <si>
    <t>38</t>
  </si>
  <si>
    <t>7593005022</t>
  </si>
  <si>
    <t>Montáž dobíječe, usměrňovače, napáječe skříňového vysokého</t>
  </si>
  <si>
    <t>-1201369342</t>
  </si>
  <si>
    <t>Montáž dobíječe, usměrňovače, napáječe skříňového vysokého - včetně připojení vodičů elektrické sítě ss rozvodu a uzemnění, přezkoušení funkce</t>
  </si>
  <si>
    <t>35</t>
  </si>
  <si>
    <t>7593007012</t>
  </si>
  <si>
    <t>Demontáž dobíječe, usměrňovače, napáječe nástěnného</t>
  </si>
  <si>
    <t>-2110026488</t>
  </si>
  <si>
    <t>42</t>
  </si>
  <si>
    <t>7593007022</t>
  </si>
  <si>
    <t>Demontáž dobíječe, usměrňovače, napáječe skříňového vysokého</t>
  </si>
  <si>
    <t>-323077609</t>
  </si>
  <si>
    <t>46</t>
  </si>
  <si>
    <t>9901001200</t>
  </si>
  <si>
    <t>Doprava dodávek zhotovitele, dodávek objednatele nebo výzisku mechanizací o nosnosti do 3,5 t do 350 km</t>
  </si>
  <si>
    <t>-944377414</t>
  </si>
  <si>
    <t>Doprava dodávek zhotovitele, dodávek objednatele nebo výzisku mechanizací o nosnosti do 3,5 t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</si>
  <si>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</t>
  </si>
  <si>
    <t>Poznámka k položce:_x000d_
Měrnou jednotkou je kus stroje.</t>
  </si>
  <si>
    <t>44</t>
  </si>
  <si>
    <t>9902900200</t>
  </si>
  <si>
    <t xml:space="preserve">Naložení  objemnějšího kusového materiálu, vybouraných hmot</t>
  </si>
  <si>
    <t>t</t>
  </si>
  <si>
    <t>-837133283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</si>
  <si>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</si>
  <si>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VV</t>
  </si>
  <si>
    <t>(naložení+vyložení)*váha</t>
  </si>
  <si>
    <t>(1+1)*10,013</t>
  </si>
  <si>
    <t>43</t>
  </si>
  <si>
    <t>9909000200</t>
  </si>
  <si>
    <t>Poplatek za uložení nebezpečného odpadu na oficiální skládku</t>
  </si>
  <si>
    <t>1936124625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</si>
  <si>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</si>
  <si>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02 - VON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</si>
  <si>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</si>
  <si>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</si>
  <si>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</si>
  <si>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</si>
  <si>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</si>
  <si>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</si>
  <si>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</si>
  <si>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</si>
  <si>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ks</t>
  </si>
  <si>
    <t>CS ÚRS 2019 01</t>
  </si>
  <si>
    <t>1024</t>
  </si>
  <si>
    <t>1244645897</t>
  </si>
  <si>
    <t xml:space="preserve">Poznámka k položce:_x000d_
- cena za 1 technologický objekt_x000d_
- celkem 62 objektů_x000d_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</si>
</sst>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  <protection locked="0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31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35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42</v>
      </c>
      <c r="E29" s="43"/>
      <c r="F29" s="29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4108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Oprava napájecích zdrojů v obvodu SSZT Ústí n.L.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64" t="str">
        <f>IF(AN8= "","",AN8)</f>
        <v>2. 4. 2019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OŘ Ústí n.L.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52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65" t="str">
        <f>IF(E20="","",E20)</f>
        <v xml:space="preserve"> 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53</v>
      </c>
      <c r="D52" s="79"/>
      <c r="E52" s="79"/>
      <c r="F52" s="79"/>
      <c r="G52" s="79"/>
      <c r="H52" s="80"/>
      <c r="I52" s="81" t="s">
        <v>54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55</v>
      </c>
      <c r="AH52" s="79"/>
      <c r="AI52" s="79"/>
      <c r="AJ52" s="79"/>
      <c r="AK52" s="79"/>
      <c r="AL52" s="79"/>
      <c r="AM52" s="79"/>
      <c r="AN52" s="81" t="s">
        <v>56</v>
      </c>
      <c r="AO52" s="79"/>
      <c r="AP52" s="83"/>
      <c r="AQ52" s="84" t="s">
        <v>57</v>
      </c>
      <c r="AR52" s="40"/>
      <c r="AS52" s="85" t="s">
        <v>58</v>
      </c>
      <c r="AT52" s="86" t="s">
        <v>59</v>
      </c>
      <c r="AU52" s="86" t="s">
        <v>60</v>
      </c>
      <c r="AV52" s="86" t="s">
        <v>61</v>
      </c>
      <c r="AW52" s="86" t="s">
        <v>62</v>
      </c>
      <c r="AX52" s="86" t="s">
        <v>63</v>
      </c>
      <c r="AY52" s="86" t="s">
        <v>64</v>
      </c>
      <c r="AZ52" s="86" t="s">
        <v>65</v>
      </c>
      <c r="BA52" s="86" t="s">
        <v>66</v>
      </c>
      <c r="BB52" s="86" t="s">
        <v>67</v>
      </c>
      <c r="BC52" s="86" t="s">
        <v>68</v>
      </c>
      <c r="BD52" s="87" t="s">
        <v>69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70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ROUND(SUM(AG55:AG56),2)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ROUND(SUM(AS55:AS56),2)</f>
        <v>0</v>
      </c>
      <c r="AT54" s="99">
        <f>ROUND(SUM(AV54:AW54),2)</f>
        <v>0</v>
      </c>
      <c r="AU54" s="100">
        <f>ROUND(SUM(AU55:AU56),5)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ROUND(SUM(AZ55:AZ56),2)</f>
        <v>0</v>
      </c>
      <c r="BA54" s="99">
        <f>ROUND(SUM(BA55:BA56),2)</f>
        <v>0</v>
      </c>
      <c r="BB54" s="99">
        <f>ROUND(SUM(BB55:BB56),2)</f>
        <v>0</v>
      </c>
      <c r="BC54" s="99">
        <f>ROUND(SUM(BC55:BC56),2)</f>
        <v>0</v>
      </c>
      <c r="BD54" s="101">
        <f>ROUND(SUM(BD55:BD56),2)</f>
        <v>0</v>
      </c>
      <c r="BS54" s="102" t="s">
        <v>71</v>
      </c>
      <c r="BT54" s="102" t="s">
        <v>72</v>
      </c>
      <c r="BU54" s="103" t="s">
        <v>73</v>
      </c>
      <c r="BV54" s="102" t="s">
        <v>74</v>
      </c>
      <c r="BW54" s="102" t="s">
        <v>5</v>
      </c>
      <c r="BX54" s="102" t="s">
        <v>75</v>
      </c>
      <c r="CL54" s="102" t="s">
        <v>19</v>
      </c>
    </row>
    <row r="55" s="5" customFormat="1" ht="16.5" customHeight="1">
      <c r="A55" s="104" t="s">
        <v>76</v>
      </c>
      <c r="B55" s="105"/>
      <c r="C55" s="106"/>
      <c r="D55" s="107" t="s">
        <v>77</v>
      </c>
      <c r="E55" s="107"/>
      <c r="F55" s="107"/>
      <c r="G55" s="107"/>
      <c r="H55" s="107"/>
      <c r="I55" s="108"/>
      <c r="J55" s="107" t="s">
        <v>78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'01 - Sborník'!J30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79</v>
      </c>
      <c r="AR55" s="111"/>
      <c r="AS55" s="112">
        <v>0</v>
      </c>
      <c r="AT55" s="113">
        <f>ROUND(SUM(AV55:AW55),2)</f>
        <v>0</v>
      </c>
      <c r="AU55" s="114">
        <f>'01 - Sborník'!P80</f>
        <v>0</v>
      </c>
      <c r="AV55" s="113">
        <f>'01 - Sborník'!J33</f>
        <v>0</v>
      </c>
      <c r="AW55" s="113">
        <f>'01 - Sborník'!J34</f>
        <v>0</v>
      </c>
      <c r="AX55" s="113">
        <f>'01 - Sborník'!J35</f>
        <v>0</v>
      </c>
      <c r="AY55" s="113">
        <f>'01 - Sborník'!J36</f>
        <v>0</v>
      </c>
      <c r="AZ55" s="113">
        <f>'01 - Sborník'!F33</f>
        <v>0</v>
      </c>
      <c r="BA55" s="113">
        <f>'01 - Sborník'!F34</f>
        <v>0</v>
      </c>
      <c r="BB55" s="113">
        <f>'01 - Sborník'!F35</f>
        <v>0</v>
      </c>
      <c r="BC55" s="113">
        <f>'01 - Sborník'!F36</f>
        <v>0</v>
      </c>
      <c r="BD55" s="115">
        <f>'01 - Sborník'!F37</f>
        <v>0</v>
      </c>
      <c r="BT55" s="116" t="s">
        <v>80</v>
      </c>
      <c r="BV55" s="116" t="s">
        <v>74</v>
      </c>
      <c r="BW55" s="116" t="s">
        <v>81</v>
      </c>
      <c r="BX55" s="116" t="s">
        <v>5</v>
      </c>
      <c r="CL55" s="116" t="s">
        <v>19</v>
      </c>
      <c r="CM55" s="116" t="s">
        <v>82</v>
      </c>
    </row>
    <row r="56" s="5" customFormat="1" ht="16.5" customHeight="1">
      <c r="A56" s="104" t="s">
        <v>76</v>
      </c>
      <c r="B56" s="105"/>
      <c r="C56" s="106"/>
      <c r="D56" s="107" t="s">
        <v>83</v>
      </c>
      <c r="E56" s="107"/>
      <c r="F56" s="107"/>
      <c r="G56" s="107"/>
      <c r="H56" s="107"/>
      <c r="I56" s="108"/>
      <c r="J56" s="107" t="s">
        <v>84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'02 - VON'!J30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79</v>
      </c>
      <c r="AR56" s="111"/>
      <c r="AS56" s="117">
        <v>0</v>
      </c>
      <c r="AT56" s="118">
        <f>ROUND(SUM(AV56:AW56),2)</f>
        <v>0</v>
      </c>
      <c r="AU56" s="119">
        <f>'02 - VON'!P81</f>
        <v>0</v>
      </c>
      <c r="AV56" s="118">
        <f>'02 - VON'!J33</f>
        <v>0</v>
      </c>
      <c r="AW56" s="118">
        <f>'02 - VON'!J34</f>
        <v>0</v>
      </c>
      <c r="AX56" s="118">
        <f>'02 - VON'!J35</f>
        <v>0</v>
      </c>
      <c r="AY56" s="118">
        <f>'02 - VON'!J36</f>
        <v>0</v>
      </c>
      <c r="AZ56" s="118">
        <f>'02 - VON'!F33</f>
        <v>0</v>
      </c>
      <c r="BA56" s="118">
        <f>'02 - VON'!F34</f>
        <v>0</v>
      </c>
      <c r="BB56" s="118">
        <f>'02 - VON'!F35</f>
        <v>0</v>
      </c>
      <c r="BC56" s="118">
        <f>'02 - VON'!F36</f>
        <v>0</v>
      </c>
      <c r="BD56" s="120">
        <f>'02 - VON'!F37</f>
        <v>0</v>
      </c>
      <c r="BT56" s="116" t="s">
        <v>80</v>
      </c>
      <c r="BV56" s="116" t="s">
        <v>74</v>
      </c>
      <c r="BW56" s="116" t="s">
        <v>85</v>
      </c>
      <c r="BX56" s="116" t="s">
        <v>5</v>
      </c>
      <c r="CL56" s="116" t="s">
        <v>19</v>
      </c>
      <c r="CM56" s="116" t="s">
        <v>82</v>
      </c>
    </row>
    <row r="57" s="1" customFormat="1" ht="30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</row>
    <row r="58" s="1" customFormat="1" ht="6.96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40"/>
    </row>
  </sheetData>
  <sheetProtection sheet="1" formatColumns="0" formatRows="0" objects="1" scenarios="1" spinCount="100000" saltValue="+Mlb78+Dd3FL//l2sLmAr0dkvcX/sFX0khPZMNXfkQ8+CMM3i7hflqb3zgUmfiaaURv32itLPvo940ojeLBnxw==" hashValue="RFwdEAWPQb9TLpY9IrcNeL1k8loUUlBLxcx5KTTLNkVrnP9I1yR/mBsijA7pY3u3i5/VzWgS/OrBkt1cz8Qqz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01 - Sborník'!C2" display="/"/>
    <hyperlink ref="A56" location="'0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81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82</v>
      </c>
    </row>
    <row r="4" ht="24.96" customHeight="1">
      <c r="B4" s="17"/>
      <c r="D4" s="125" t="s">
        <v>86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Oprava napájecích zdrojů v obvodu SSZT Ústí n.L.</v>
      </c>
      <c r="F7" s="126"/>
      <c r="G7" s="126"/>
      <c r="H7" s="126"/>
      <c r="L7" s="17"/>
    </row>
    <row r="8" s="1" customFormat="1" ht="12" customHeight="1">
      <c r="B8" s="40"/>
      <c r="D8" s="126" t="s">
        <v>87</v>
      </c>
      <c r="I8" s="128"/>
      <c r="L8" s="40"/>
    </row>
    <row r="9" s="1" customFormat="1" ht="36.96" customHeight="1">
      <c r="B9" s="40"/>
      <c r="E9" s="129" t="s">
        <v>88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19</v>
      </c>
      <c r="I11" s="130" t="s">
        <v>20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2. 4. 2019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26</v>
      </c>
      <c r="I14" s="130" t="s">
        <v>27</v>
      </c>
      <c r="J14" s="14" t="s">
        <v>28</v>
      </c>
      <c r="L14" s="40"/>
    </row>
    <row r="15" s="1" customFormat="1" ht="18" customHeight="1">
      <c r="B15" s="40"/>
      <c r="E15" s="14" t="s">
        <v>29</v>
      </c>
      <c r="I15" s="130" t="s">
        <v>30</v>
      </c>
      <c r="J15" s="14" t="s">
        <v>31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32</v>
      </c>
      <c r="I17" s="130" t="s">
        <v>27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30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34</v>
      </c>
      <c r="I20" s="130" t="s">
        <v>27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30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36</v>
      </c>
      <c r="I23" s="130" t="s">
        <v>27</v>
      </c>
      <c r="J23" s="14" t="str">
        <f>IF('Rekapitulace stavby'!AN19="","",'Rekapitulace stavby'!AN19)</f>
        <v/>
      </c>
      <c r="L23" s="40"/>
    </row>
    <row r="24" s="1" customFormat="1" ht="18" customHeight="1">
      <c r="B24" s="40"/>
      <c r="E24" s="14" t="str">
        <f>IF('Rekapitulace stavby'!E20="","",'Rekapitulace stavby'!E20)</f>
        <v xml:space="preserve"> </v>
      </c>
      <c r="I24" s="130" t="s">
        <v>30</v>
      </c>
      <c r="J24" s="14" t="str">
        <f>IF('Rekapitulace stavby'!AN20="","",'Rekapitulace stavby'!AN20)</f>
        <v/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37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38</v>
      </c>
      <c r="I30" s="128"/>
      <c r="J30" s="137">
        <f>ROUND(J80,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40</v>
      </c>
      <c r="I32" s="139" t="s">
        <v>39</v>
      </c>
      <c r="J32" s="138" t="s">
        <v>41</v>
      </c>
      <c r="L32" s="40"/>
    </row>
    <row r="33" s="1" customFormat="1" ht="14.4" customHeight="1">
      <c r="B33" s="40"/>
      <c r="D33" s="126" t="s">
        <v>42</v>
      </c>
      <c r="E33" s="126" t="s">
        <v>43</v>
      </c>
      <c r="F33" s="140">
        <f>ROUND((SUM(BE80:BE172)),  2)</f>
        <v>0</v>
      </c>
      <c r="I33" s="141">
        <v>0.20999999999999999</v>
      </c>
      <c r="J33" s="140">
        <f>ROUND(((SUM(BE80:BE172))*I33),  2)</f>
        <v>0</v>
      </c>
      <c r="L33" s="40"/>
    </row>
    <row r="34" s="1" customFormat="1" ht="14.4" customHeight="1">
      <c r="B34" s="40"/>
      <c r="E34" s="126" t="s">
        <v>44</v>
      </c>
      <c r="F34" s="140">
        <f>ROUND((SUM(BF80:BF172)),  2)</f>
        <v>0</v>
      </c>
      <c r="I34" s="141">
        <v>0.14999999999999999</v>
      </c>
      <c r="J34" s="140">
        <f>ROUND(((SUM(BF80:BF172))*I34),  2)</f>
        <v>0</v>
      </c>
      <c r="L34" s="40"/>
    </row>
    <row r="35" hidden="1" s="1" customFormat="1" ht="14.4" customHeight="1">
      <c r="B35" s="40"/>
      <c r="E35" s="126" t="s">
        <v>45</v>
      </c>
      <c r="F35" s="140">
        <f>ROUND((SUM(BG80:BG172)),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46</v>
      </c>
      <c r="F36" s="140">
        <f>ROUND((SUM(BH80:BH172)),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47</v>
      </c>
      <c r="F37" s="140">
        <f>ROUND((SUM(BI80:BI172)),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89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Oprava napájecích zdrojů v obvodu SSZT Ústí n.L.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87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01 - Sborník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 xml:space="preserve"> </v>
      </c>
      <c r="G52" s="36"/>
      <c r="H52" s="36"/>
      <c r="I52" s="130" t="s">
        <v>24</v>
      </c>
      <c r="J52" s="64" t="str">
        <f>IF(J12="","",J12)</f>
        <v>2. 4. 2019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26</v>
      </c>
      <c r="D54" s="36"/>
      <c r="E54" s="36"/>
      <c r="F54" s="24" t="str">
        <f>E15</f>
        <v>OŘ Ústí n.L.</v>
      </c>
      <c r="G54" s="36"/>
      <c r="H54" s="36"/>
      <c r="I54" s="130" t="s">
        <v>34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32</v>
      </c>
      <c r="D55" s="36"/>
      <c r="E55" s="36"/>
      <c r="F55" s="24" t="str">
        <f>IF(E18="","",E18)</f>
        <v>Vyplň údaj</v>
      </c>
      <c r="G55" s="36"/>
      <c r="H55" s="36"/>
      <c r="I55" s="130" t="s">
        <v>36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90</v>
      </c>
      <c r="D57" s="158"/>
      <c r="E57" s="158"/>
      <c r="F57" s="158"/>
      <c r="G57" s="158"/>
      <c r="H57" s="158"/>
      <c r="I57" s="159"/>
      <c r="J57" s="160" t="s">
        <v>91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92</v>
      </c>
      <c r="D59" s="36"/>
      <c r="E59" s="36"/>
      <c r="F59" s="36"/>
      <c r="G59" s="36"/>
      <c r="H59" s="36"/>
      <c r="I59" s="128"/>
      <c r="J59" s="95">
        <f>J80</f>
        <v>0</v>
      </c>
      <c r="K59" s="36"/>
      <c r="L59" s="40"/>
      <c r="AU59" s="14" t="s">
        <v>93</v>
      </c>
    </row>
    <row r="60" s="7" customFormat="1" ht="24.96" customHeight="1">
      <c r="B60" s="162"/>
      <c r="C60" s="163"/>
      <c r="D60" s="164" t="s">
        <v>94</v>
      </c>
      <c r="E60" s="165"/>
      <c r="F60" s="165"/>
      <c r="G60" s="165"/>
      <c r="H60" s="165"/>
      <c r="I60" s="166"/>
      <c r="J60" s="167">
        <f>J117</f>
        <v>0</v>
      </c>
      <c r="K60" s="163"/>
      <c r="L60" s="168"/>
    </row>
    <row r="61" s="1" customFormat="1" ht="21.84" customHeight="1">
      <c r="B61" s="35"/>
      <c r="C61" s="36"/>
      <c r="D61" s="36"/>
      <c r="E61" s="36"/>
      <c r="F61" s="36"/>
      <c r="G61" s="36"/>
      <c r="H61" s="36"/>
      <c r="I61" s="128"/>
      <c r="J61" s="36"/>
      <c r="K61" s="36"/>
      <c r="L61" s="40"/>
    </row>
    <row r="62" s="1" customFormat="1" ht="6.96" customHeight="1">
      <c r="B62" s="54"/>
      <c r="C62" s="55"/>
      <c r="D62" s="55"/>
      <c r="E62" s="55"/>
      <c r="F62" s="55"/>
      <c r="G62" s="55"/>
      <c r="H62" s="55"/>
      <c r="I62" s="152"/>
      <c r="J62" s="55"/>
      <c r="K62" s="55"/>
      <c r="L62" s="40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55"/>
      <c r="J66" s="57"/>
      <c r="K66" s="57"/>
      <c r="L66" s="40"/>
    </row>
    <row r="67" s="1" customFormat="1" ht="24.96" customHeight="1">
      <c r="B67" s="35"/>
      <c r="C67" s="20" t="s">
        <v>95</v>
      </c>
      <c r="D67" s="36"/>
      <c r="E67" s="36"/>
      <c r="F67" s="36"/>
      <c r="G67" s="36"/>
      <c r="H67" s="36"/>
      <c r="I67" s="128"/>
      <c r="J67" s="36"/>
      <c r="K67" s="36"/>
      <c r="L67" s="40"/>
    </row>
    <row r="68" s="1" customFormat="1" ht="6.96" customHeight="1">
      <c r="B68" s="35"/>
      <c r="C68" s="36"/>
      <c r="D68" s="36"/>
      <c r="E68" s="36"/>
      <c r="F68" s="36"/>
      <c r="G68" s="36"/>
      <c r="H68" s="36"/>
      <c r="I68" s="128"/>
      <c r="J68" s="36"/>
      <c r="K68" s="36"/>
      <c r="L68" s="40"/>
    </row>
    <row r="69" s="1" customFormat="1" ht="12" customHeight="1">
      <c r="B69" s="35"/>
      <c r="C69" s="29" t="s">
        <v>16</v>
      </c>
      <c r="D69" s="36"/>
      <c r="E69" s="36"/>
      <c r="F69" s="36"/>
      <c r="G69" s="36"/>
      <c r="H69" s="36"/>
      <c r="I69" s="128"/>
      <c r="J69" s="36"/>
      <c r="K69" s="36"/>
      <c r="L69" s="40"/>
    </row>
    <row r="70" s="1" customFormat="1" ht="16.5" customHeight="1">
      <c r="B70" s="35"/>
      <c r="C70" s="36"/>
      <c r="D70" s="36"/>
      <c r="E70" s="156" t="str">
        <f>E7</f>
        <v>Oprava napájecích zdrojů v obvodu SSZT Ústí n.L.</v>
      </c>
      <c r="F70" s="29"/>
      <c r="G70" s="29"/>
      <c r="H70" s="29"/>
      <c r="I70" s="128"/>
      <c r="J70" s="36"/>
      <c r="K70" s="36"/>
      <c r="L70" s="40"/>
    </row>
    <row r="71" s="1" customFormat="1" ht="12" customHeight="1">
      <c r="B71" s="35"/>
      <c r="C71" s="29" t="s">
        <v>87</v>
      </c>
      <c r="D71" s="36"/>
      <c r="E71" s="36"/>
      <c r="F71" s="36"/>
      <c r="G71" s="36"/>
      <c r="H71" s="36"/>
      <c r="I71" s="128"/>
      <c r="J71" s="36"/>
      <c r="K71" s="36"/>
      <c r="L71" s="40"/>
    </row>
    <row r="72" s="1" customFormat="1" ht="16.5" customHeight="1">
      <c r="B72" s="35"/>
      <c r="C72" s="36"/>
      <c r="D72" s="36"/>
      <c r="E72" s="61" t="str">
        <f>E9</f>
        <v>01 - Sborník</v>
      </c>
      <c r="F72" s="36"/>
      <c r="G72" s="36"/>
      <c r="H72" s="36"/>
      <c r="I72" s="128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28"/>
      <c r="J73" s="36"/>
      <c r="K73" s="36"/>
      <c r="L73" s="40"/>
    </row>
    <row r="74" s="1" customFormat="1" ht="12" customHeight="1">
      <c r="B74" s="35"/>
      <c r="C74" s="29" t="s">
        <v>22</v>
      </c>
      <c r="D74" s="36"/>
      <c r="E74" s="36"/>
      <c r="F74" s="24" t="str">
        <f>F12</f>
        <v xml:space="preserve"> </v>
      </c>
      <c r="G74" s="36"/>
      <c r="H74" s="36"/>
      <c r="I74" s="130" t="s">
        <v>24</v>
      </c>
      <c r="J74" s="64" t="str">
        <f>IF(J12="","",J12)</f>
        <v>2. 4. 2019</v>
      </c>
      <c r="K74" s="36"/>
      <c r="L74" s="40"/>
    </row>
    <row r="75" s="1" customFormat="1" ht="6.96" customHeight="1">
      <c r="B75" s="35"/>
      <c r="C75" s="36"/>
      <c r="D75" s="36"/>
      <c r="E75" s="36"/>
      <c r="F75" s="36"/>
      <c r="G75" s="36"/>
      <c r="H75" s="36"/>
      <c r="I75" s="128"/>
      <c r="J75" s="36"/>
      <c r="K75" s="36"/>
      <c r="L75" s="40"/>
    </row>
    <row r="76" s="1" customFormat="1" ht="13.65" customHeight="1">
      <c r="B76" s="35"/>
      <c r="C76" s="29" t="s">
        <v>26</v>
      </c>
      <c r="D76" s="36"/>
      <c r="E76" s="36"/>
      <c r="F76" s="24" t="str">
        <f>E15</f>
        <v>OŘ Ústí n.L.</v>
      </c>
      <c r="G76" s="36"/>
      <c r="H76" s="36"/>
      <c r="I76" s="130" t="s">
        <v>34</v>
      </c>
      <c r="J76" s="33" t="str">
        <f>E21</f>
        <v xml:space="preserve"> </v>
      </c>
      <c r="K76" s="36"/>
      <c r="L76" s="40"/>
    </row>
    <row r="77" s="1" customFormat="1" ht="13.65" customHeight="1">
      <c r="B77" s="35"/>
      <c r="C77" s="29" t="s">
        <v>32</v>
      </c>
      <c r="D77" s="36"/>
      <c r="E77" s="36"/>
      <c r="F77" s="24" t="str">
        <f>IF(E18="","",E18)</f>
        <v>Vyplň údaj</v>
      </c>
      <c r="G77" s="36"/>
      <c r="H77" s="36"/>
      <c r="I77" s="130" t="s">
        <v>36</v>
      </c>
      <c r="J77" s="33" t="str">
        <f>E24</f>
        <v xml:space="preserve"> </v>
      </c>
      <c r="K77" s="36"/>
      <c r="L77" s="40"/>
    </row>
    <row r="78" s="1" customFormat="1" ht="10.32" customHeight="1">
      <c r="B78" s="35"/>
      <c r="C78" s="36"/>
      <c r="D78" s="36"/>
      <c r="E78" s="36"/>
      <c r="F78" s="36"/>
      <c r="G78" s="36"/>
      <c r="H78" s="36"/>
      <c r="I78" s="128"/>
      <c r="J78" s="36"/>
      <c r="K78" s="36"/>
      <c r="L78" s="40"/>
    </row>
    <row r="79" s="8" customFormat="1" ht="29.28" customHeight="1">
      <c r="B79" s="169"/>
      <c r="C79" s="170" t="s">
        <v>96</v>
      </c>
      <c r="D79" s="171" t="s">
        <v>57</v>
      </c>
      <c r="E79" s="171" t="s">
        <v>53</v>
      </c>
      <c r="F79" s="171" t="s">
        <v>54</v>
      </c>
      <c r="G79" s="171" t="s">
        <v>97</v>
      </c>
      <c r="H79" s="171" t="s">
        <v>98</v>
      </c>
      <c r="I79" s="172" t="s">
        <v>99</v>
      </c>
      <c r="J79" s="171" t="s">
        <v>91</v>
      </c>
      <c r="K79" s="173" t="s">
        <v>100</v>
      </c>
      <c r="L79" s="174"/>
      <c r="M79" s="85" t="s">
        <v>1</v>
      </c>
      <c r="N79" s="86" t="s">
        <v>42</v>
      </c>
      <c r="O79" s="86" t="s">
        <v>101</v>
      </c>
      <c r="P79" s="86" t="s">
        <v>102</v>
      </c>
      <c r="Q79" s="86" t="s">
        <v>103</v>
      </c>
      <c r="R79" s="86" t="s">
        <v>104</v>
      </c>
      <c r="S79" s="86" t="s">
        <v>105</v>
      </c>
      <c r="T79" s="87" t="s">
        <v>106</v>
      </c>
    </row>
    <row r="80" s="1" customFormat="1" ht="22.8" customHeight="1">
      <c r="B80" s="35"/>
      <c r="C80" s="92" t="s">
        <v>107</v>
      </c>
      <c r="D80" s="36"/>
      <c r="E80" s="36"/>
      <c r="F80" s="36"/>
      <c r="G80" s="36"/>
      <c r="H80" s="36"/>
      <c r="I80" s="128"/>
      <c r="J80" s="175">
        <f>BK80</f>
        <v>0</v>
      </c>
      <c r="K80" s="36"/>
      <c r="L80" s="40"/>
      <c r="M80" s="88"/>
      <c r="N80" s="89"/>
      <c r="O80" s="89"/>
      <c r="P80" s="176">
        <f>P81+SUM(P82:P117)</f>
        <v>0</v>
      </c>
      <c r="Q80" s="89"/>
      <c r="R80" s="176">
        <f>R81+SUM(R82:R117)</f>
        <v>0</v>
      </c>
      <c r="S80" s="89"/>
      <c r="T80" s="177">
        <f>T81+SUM(T82:T117)</f>
        <v>0</v>
      </c>
      <c r="AT80" s="14" t="s">
        <v>71</v>
      </c>
      <c r="AU80" s="14" t="s">
        <v>93</v>
      </c>
      <c r="BK80" s="178">
        <f>BK81+SUM(BK82:BK117)</f>
        <v>0</v>
      </c>
    </row>
    <row r="81" s="1" customFormat="1" ht="22.5" customHeight="1">
      <c r="B81" s="35"/>
      <c r="C81" s="179" t="s">
        <v>80</v>
      </c>
      <c r="D81" s="179" t="s">
        <v>108</v>
      </c>
      <c r="E81" s="180" t="s">
        <v>109</v>
      </c>
      <c r="F81" s="181" t="s">
        <v>110</v>
      </c>
      <c r="G81" s="182" t="s">
        <v>111</v>
      </c>
      <c r="H81" s="183">
        <v>20</v>
      </c>
      <c r="I81" s="184"/>
      <c r="J81" s="185">
        <f>ROUND(I81*H81,2)</f>
        <v>0</v>
      </c>
      <c r="K81" s="181" t="s">
        <v>112</v>
      </c>
      <c r="L81" s="186"/>
      <c r="M81" s="187" t="s">
        <v>1</v>
      </c>
      <c r="N81" s="188" t="s">
        <v>43</v>
      </c>
      <c r="O81" s="76"/>
      <c r="P81" s="189">
        <f>O81*H81</f>
        <v>0</v>
      </c>
      <c r="Q81" s="189">
        <v>0</v>
      </c>
      <c r="R81" s="189">
        <f>Q81*H81</f>
        <v>0</v>
      </c>
      <c r="S81" s="189">
        <v>0</v>
      </c>
      <c r="T81" s="190">
        <f>S81*H81</f>
        <v>0</v>
      </c>
      <c r="AR81" s="14" t="s">
        <v>113</v>
      </c>
      <c r="AT81" s="14" t="s">
        <v>108</v>
      </c>
      <c r="AU81" s="14" t="s">
        <v>72</v>
      </c>
      <c r="AY81" s="14" t="s">
        <v>114</v>
      </c>
      <c r="BE81" s="191">
        <f>IF(N81="základní",J81,0)</f>
        <v>0</v>
      </c>
      <c r="BF81" s="191">
        <f>IF(N81="snížená",J81,0)</f>
        <v>0</v>
      </c>
      <c r="BG81" s="191">
        <f>IF(N81="zákl. přenesená",J81,0)</f>
        <v>0</v>
      </c>
      <c r="BH81" s="191">
        <f>IF(N81="sníž. přenesená",J81,0)</f>
        <v>0</v>
      </c>
      <c r="BI81" s="191">
        <f>IF(N81="nulová",J81,0)</f>
        <v>0</v>
      </c>
      <c r="BJ81" s="14" t="s">
        <v>80</v>
      </c>
      <c r="BK81" s="191">
        <f>ROUND(I81*H81,2)</f>
        <v>0</v>
      </c>
      <c r="BL81" s="14" t="s">
        <v>115</v>
      </c>
      <c r="BM81" s="14" t="s">
        <v>116</v>
      </c>
    </row>
    <row r="82" s="1" customFormat="1">
      <c r="B82" s="35"/>
      <c r="C82" s="36"/>
      <c r="D82" s="192" t="s">
        <v>117</v>
      </c>
      <c r="E82" s="36"/>
      <c r="F82" s="193" t="s">
        <v>110</v>
      </c>
      <c r="G82" s="36"/>
      <c r="H82" s="36"/>
      <c r="I82" s="128"/>
      <c r="J82" s="36"/>
      <c r="K82" s="36"/>
      <c r="L82" s="40"/>
      <c r="M82" s="194"/>
      <c r="N82" s="76"/>
      <c r="O82" s="76"/>
      <c r="P82" s="76"/>
      <c r="Q82" s="76"/>
      <c r="R82" s="76"/>
      <c r="S82" s="76"/>
      <c r="T82" s="77"/>
      <c r="AT82" s="14" t="s">
        <v>117</v>
      </c>
      <c r="AU82" s="14" t="s">
        <v>72</v>
      </c>
    </row>
    <row r="83" s="1" customFormat="1" ht="22.5" customHeight="1">
      <c r="B83" s="35"/>
      <c r="C83" s="179" t="s">
        <v>82</v>
      </c>
      <c r="D83" s="179" t="s">
        <v>108</v>
      </c>
      <c r="E83" s="180" t="s">
        <v>118</v>
      </c>
      <c r="F83" s="181" t="s">
        <v>119</v>
      </c>
      <c r="G83" s="182" t="s">
        <v>111</v>
      </c>
      <c r="H83" s="183">
        <v>20</v>
      </c>
      <c r="I83" s="184"/>
      <c r="J83" s="185">
        <f>ROUND(I83*H83,2)</f>
        <v>0</v>
      </c>
      <c r="K83" s="181" t="s">
        <v>112</v>
      </c>
      <c r="L83" s="186"/>
      <c r="M83" s="187" t="s">
        <v>1</v>
      </c>
      <c r="N83" s="188" t="s">
        <v>43</v>
      </c>
      <c r="O83" s="76"/>
      <c r="P83" s="189">
        <f>O83*H83</f>
        <v>0</v>
      </c>
      <c r="Q83" s="189">
        <v>0</v>
      </c>
      <c r="R83" s="189">
        <f>Q83*H83</f>
        <v>0</v>
      </c>
      <c r="S83" s="189">
        <v>0</v>
      </c>
      <c r="T83" s="190">
        <f>S83*H83</f>
        <v>0</v>
      </c>
      <c r="AR83" s="14" t="s">
        <v>113</v>
      </c>
      <c r="AT83" s="14" t="s">
        <v>108</v>
      </c>
      <c r="AU83" s="14" t="s">
        <v>72</v>
      </c>
      <c r="AY83" s="14" t="s">
        <v>114</v>
      </c>
      <c r="BE83" s="191">
        <f>IF(N83="základní",J83,0)</f>
        <v>0</v>
      </c>
      <c r="BF83" s="191">
        <f>IF(N83="snížená",J83,0)</f>
        <v>0</v>
      </c>
      <c r="BG83" s="191">
        <f>IF(N83="zákl. přenesená",J83,0)</f>
        <v>0</v>
      </c>
      <c r="BH83" s="191">
        <f>IF(N83="sníž. přenesená",J83,0)</f>
        <v>0</v>
      </c>
      <c r="BI83" s="191">
        <f>IF(N83="nulová",J83,0)</f>
        <v>0</v>
      </c>
      <c r="BJ83" s="14" t="s">
        <v>80</v>
      </c>
      <c r="BK83" s="191">
        <f>ROUND(I83*H83,2)</f>
        <v>0</v>
      </c>
      <c r="BL83" s="14" t="s">
        <v>115</v>
      </c>
      <c r="BM83" s="14" t="s">
        <v>120</v>
      </c>
    </row>
    <row r="84" s="1" customFormat="1">
      <c r="B84" s="35"/>
      <c r="C84" s="36"/>
      <c r="D84" s="192" t="s">
        <v>117</v>
      </c>
      <c r="E84" s="36"/>
      <c r="F84" s="193" t="s">
        <v>119</v>
      </c>
      <c r="G84" s="36"/>
      <c r="H84" s="36"/>
      <c r="I84" s="128"/>
      <c r="J84" s="36"/>
      <c r="K84" s="36"/>
      <c r="L84" s="40"/>
      <c r="M84" s="194"/>
      <c r="N84" s="76"/>
      <c r="O84" s="76"/>
      <c r="P84" s="76"/>
      <c r="Q84" s="76"/>
      <c r="R84" s="76"/>
      <c r="S84" s="76"/>
      <c r="T84" s="77"/>
      <c r="AT84" s="14" t="s">
        <v>117</v>
      </c>
      <c r="AU84" s="14" t="s">
        <v>72</v>
      </c>
    </row>
    <row r="85" s="1" customFormat="1" ht="22.5" customHeight="1">
      <c r="B85" s="35"/>
      <c r="C85" s="179" t="s">
        <v>121</v>
      </c>
      <c r="D85" s="179" t="s">
        <v>108</v>
      </c>
      <c r="E85" s="180" t="s">
        <v>122</v>
      </c>
      <c r="F85" s="181" t="s">
        <v>123</v>
      </c>
      <c r="G85" s="182" t="s">
        <v>111</v>
      </c>
      <c r="H85" s="183">
        <v>25</v>
      </c>
      <c r="I85" s="184"/>
      <c r="J85" s="185">
        <f>ROUND(I85*H85,2)</f>
        <v>0</v>
      </c>
      <c r="K85" s="181" t="s">
        <v>112</v>
      </c>
      <c r="L85" s="186"/>
      <c r="M85" s="187" t="s">
        <v>1</v>
      </c>
      <c r="N85" s="188" t="s">
        <v>43</v>
      </c>
      <c r="O85" s="76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14" t="s">
        <v>113</v>
      </c>
      <c r="AT85" s="14" t="s">
        <v>108</v>
      </c>
      <c r="AU85" s="14" t="s">
        <v>72</v>
      </c>
      <c r="AY85" s="14" t="s">
        <v>114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4" t="s">
        <v>80</v>
      </c>
      <c r="BK85" s="191">
        <f>ROUND(I85*H85,2)</f>
        <v>0</v>
      </c>
      <c r="BL85" s="14" t="s">
        <v>115</v>
      </c>
      <c r="BM85" s="14" t="s">
        <v>124</v>
      </c>
    </row>
    <row r="86" s="1" customFormat="1">
      <c r="B86" s="35"/>
      <c r="C86" s="36"/>
      <c r="D86" s="192" t="s">
        <v>117</v>
      </c>
      <c r="E86" s="36"/>
      <c r="F86" s="193" t="s">
        <v>123</v>
      </c>
      <c r="G86" s="36"/>
      <c r="H86" s="36"/>
      <c r="I86" s="128"/>
      <c r="J86" s="36"/>
      <c r="K86" s="36"/>
      <c r="L86" s="40"/>
      <c r="M86" s="194"/>
      <c r="N86" s="76"/>
      <c r="O86" s="76"/>
      <c r="P86" s="76"/>
      <c r="Q86" s="76"/>
      <c r="R86" s="76"/>
      <c r="S86" s="76"/>
      <c r="T86" s="77"/>
      <c r="AT86" s="14" t="s">
        <v>117</v>
      </c>
      <c r="AU86" s="14" t="s">
        <v>72</v>
      </c>
    </row>
    <row r="87" s="1" customFormat="1" ht="22.5" customHeight="1">
      <c r="B87" s="35"/>
      <c r="C87" s="179" t="s">
        <v>115</v>
      </c>
      <c r="D87" s="179" t="s">
        <v>108</v>
      </c>
      <c r="E87" s="180" t="s">
        <v>125</v>
      </c>
      <c r="F87" s="181" t="s">
        <v>126</v>
      </c>
      <c r="G87" s="182" t="s">
        <v>111</v>
      </c>
      <c r="H87" s="183">
        <v>22</v>
      </c>
      <c r="I87" s="184"/>
      <c r="J87" s="185">
        <f>ROUND(I87*H87,2)</f>
        <v>0</v>
      </c>
      <c r="K87" s="181" t="s">
        <v>112</v>
      </c>
      <c r="L87" s="186"/>
      <c r="M87" s="187" t="s">
        <v>1</v>
      </c>
      <c r="N87" s="188" t="s">
        <v>43</v>
      </c>
      <c r="O87" s="7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14" t="s">
        <v>113</v>
      </c>
      <c r="AT87" s="14" t="s">
        <v>108</v>
      </c>
      <c r="AU87" s="14" t="s">
        <v>72</v>
      </c>
      <c r="AY87" s="14" t="s">
        <v>114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14" t="s">
        <v>80</v>
      </c>
      <c r="BK87" s="191">
        <f>ROUND(I87*H87,2)</f>
        <v>0</v>
      </c>
      <c r="BL87" s="14" t="s">
        <v>115</v>
      </c>
      <c r="BM87" s="14" t="s">
        <v>127</v>
      </c>
    </row>
    <row r="88" s="1" customFormat="1">
      <c r="B88" s="35"/>
      <c r="C88" s="36"/>
      <c r="D88" s="192" t="s">
        <v>117</v>
      </c>
      <c r="E88" s="36"/>
      <c r="F88" s="193" t="s">
        <v>126</v>
      </c>
      <c r="G88" s="36"/>
      <c r="H88" s="36"/>
      <c r="I88" s="128"/>
      <c r="J88" s="36"/>
      <c r="K88" s="36"/>
      <c r="L88" s="40"/>
      <c r="M88" s="194"/>
      <c r="N88" s="76"/>
      <c r="O88" s="76"/>
      <c r="P88" s="76"/>
      <c r="Q88" s="76"/>
      <c r="R88" s="76"/>
      <c r="S88" s="76"/>
      <c r="T88" s="77"/>
      <c r="AT88" s="14" t="s">
        <v>117</v>
      </c>
      <c r="AU88" s="14" t="s">
        <v>72</v>
      </c>
    </row>
    <row r="89" s="1" customFormat="1" ht="22.5" customHeight="1">
      <c r="B89" s="35"/>
      <c r="C89" s="179" t="s">
        <v>128</v>
      </c>
      <c r="D89" s="179" t="s">
        <v>108</v>
      </c>
      <c r="E89" s="180" t="s">
        <v>129</v>
      </c>
      <c r="F89" s="181" t="s">
        <v>130</v>
      </c>
      <c r="G89" s="182" t="s">
        <v>111</v>
      </c>
      <c r="H89" s="183">
        <v>264</v>
      </c>
      <c r="I89" s="184"/>
      <c r="J89" s="185">
        <f>ROUND(I89*H89,2)</f>
        <v>0</v>
      </c>
      <c r="K89" s="181" t="s">
        <v>112</v>
      </c>
      <c r="L89" s="186"/>
      <c r="M89" s="187" t="s">
        <v>1</v>
      </c>
      <c r="N89" s="188" t="s">
        <v>43</v>
      </c>
      <c r="O89" s="7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AR89" s="14" t="s">
        <v>113</v>
      </c>
      <c r="AT89" s="14" t="s">
        <v>108</v>
      </c>
      <c r="AU89" s="14" t="s">
        <v>72</v>
      </c>
      <c r="AY89" s="14" t="s">
        <v>114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4" t="s">
        <v>80</v>
      </c>
      <c r="BK89" s="191">
        <f>ROUND(I89*H89,2)</f>
        <v>0</v>
      </c>
      <c r="BL89" s="14" t="s">
        <v>115</v>
      </c>
      <c r="BM89" s="14" t="s">
        <v>131</v>
      </c>
    </row>
    <row r="90" s="1" customFormat="1">
      <c r="B90" s="35"/>
      <c r="C90" s="36"/>
      <c r="D90" s="192" t="s">
        <v>117</v>
      </c>
      <c r="E90" s="36"/>
      <c r="F90" s="193" t="s">
        <v>130</v>
      </c>
      <c r="G90" s="36"/>
      <c r="H90" s="36"/>
      <c r="I90" s="128"/>
      <c r="J90" s="36"/>
      <c r="K90" s="36"/>
      <c r="L90" s="40"/>
      <c r="M90" s="194"/>
      <c r="N90" s="76"/>
      <c r="O90" s="76"/>
      <c r="P90" s="76"/>
      <c r="Q90" s="76"/>
      <c r="R90" s="76"/>
      <c r="S90" s="76"/>
      <c r="T90" s="77"/>
      <c r="AT90" s="14" t="s">
        <v>117</v>
      </c>
      <c r="AU90" s="14" t="s">
        <v>72</v>
      </c>
    </row>
    <row r="91" s="1" customFormat="1" ht="22.5" customHeight="1">
      <c r="B91" s="35"/>
      <c r="C91" s="179" t="s">
        <v>132</v>
      </c>
      <c r="D91" s="179" t="s">
        <v>108</v>
      </c>
      <c r="E91" s="180" t="s">
        <v>133</v>
      </c>
      <c r="F91" s="181" t="s">
        <v>134</v>
      </c>
      <c r="G91" s="182" t="s">
        <v>111</v>
      </c>
      <c r="H91" s="183">
        <v>138</v>
      </c>
      <c r="I91" s="184"/>
      <c r="J91" s="185">
        <f>ROUND(I91*H91,2)</f>
        <v>0</v>
      </c>
      <c r="K91" s="181" t="s">
        <v>112</v>
      </c>
      <c r="L91" s="186"/>
      <c r="M91" s="187" t="s">
        <v>1</v>
      </c>
      <c r="N91" s="188" t="s">
        <v>43</v>
      </c>
      <c r="O91" s="7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4" t="s">
        <v>113</v>
      </c>
      <c r="AT91" s="14" t="s">
        <v>108</v>
      </c>
      <c r="AU91" s="14" t="s">
        <v>72</v>
      </c>
      <c r="AY91" s="14" t="s">
        <v>114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4" t="s">
        <v>80</v>
      </c>
      <c r="BK91" s="191">
        <f>ROUND(I91*H91,2)</f>
        <v>0</v>
      </c>
      <c r="BL91" s="14" t="s">
        <v>115</v>
      </c>
      <c r="BM91" s="14" t="s">
        <v>135</v>
      </c>
    </row>
    <row r="92" s="1" customFormat="1">
      <c r="B92" s="35"/>
      <c r="C92" s="36"/>
      <c r="D92" s="192" t="s">
        <v>117</v>
      </c>
      <c r="E92" s="36"/>
      <c r="F92" s="193" t="s">
        <v>134</v>
      </c>
      <c r="G92" s="36"/>
      <c r="H92" s="36"/>
      <c r="I92" s="128"/>
      <c r="J92" s="36"/>
      <c r="K92" s="36"/>
      <c r="L92" s="40"/>
      <c r="M92" s="194"/>
      <c r="N92" s="76"/>
      <c r="O92" s="76"/>
      <c r="P92" s="76"/>
      <c r="Q92" s="76"/>
      <c r="R92" s="76"/>
      <c r="S92" s="76"/>
      <c r="T92" s="77"/>
      <c r="AT92" s="14" t="s">
        <v>117</v>
      </c>
      <c r="AU92" s="14" t="s">
        <v>72</v>
      </c>
    </row>
    <row r="93" s="1" customFormat="1" ht="22.5" customHeight="1">
      <c r="B93" s="35"/>
      <c r="C93" s="179" t="s">
        <v>136</v>
      </c>
      <c r="D93" s="179" t="s">
        <v>108</v>
      </c>
      <c r="E93" s="180" t="s">
        <v>137</v>
      </c>
      <c r="F93" s="181" t="s">
        <v>138</v>
      </c>
      <c r="G93" s="182" t="s">
        <v>111</v>
      </c>
      <c r="H93" s="183">
        <v>308</v>
      </c>
      <c r="I93" s="184"/>
      <c r="J93" s="185">
        <f>ROUND(I93*H93,2)</f>
        <v>0</v>
      </c>
      <c r="K93" s="181" t="s">
        <v>112</v>
      </c>
      <c r="L93" s="186"/>
      <c r="M93" s="187" t="s">
        <v>1</v>
      </c>
      <c r="N93" s="188" t="s">
        <v>43</v>
      </c>
      <c r="O93" s="7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14" t="s">
        <v>113</v>
      </c>
      <c r="AT93" s="14" t="s">
        <v>108</v>
      </c>
      <c r="AU93" s="14" t="s">
        <v>72</v>
      </c>
      <c r="AY93" s="14" t="s">
        <v>114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4" t="s">
        <v>80</v>
      </c>
      <c r="BK93" s="191">
        <f>ROUND(I93*H93,2)</f>
        <v>0</v>
      </c>
      <c r="BL93" s="14" t="s">
        <v>115</v>
      </c>
      <c r="BM93" s="14" t="s">
        <v>139</v>
      </c>
    </row>
    <row r="94" s="1" customFormat="1">
      <c r="B94" s="35"/>
      <c r="C94" s="36"/>
      <c r="D94" s="192" t="s">
        <v>117</v>
      </c>
      <c r="E94" s="36"/>
      <c r="F94" s="193" t="s">
        <v>138</v>
      </c>
      <c r="G94" s="36"/>
      <c r="H94" s="36"/>
      <c r="I94" s="128"/>
      <c r="J94" s="36"/>
      <c r="K94" s="36"/>
      <c r="L94" s="40"/>
      <c r="M94" s="194"/>
      <c r="N94" s="76"/>
      <c r="O94" s="76"/>
      <c r="P94" s="76"/>
      <c r="Q94" s="76"/>
      <c r="R94" s="76"/>
      <c r="S94" s="76"/>
      <c r="T94" s="77"/>
      <c r="AT94" s="14" t="s">
        <v>117</v>
      </c>
      <c r="AU94" s="14" t="s">
        <v>72</v>
      </c>
    </row>
    <row r="95" s="1" customFormat="1" ht="22.5" customHeight="1">
      <c r="B95" s="35"/>
      <c r="C95" s="179" t="s">
        <v>113</v>
      </c>
      <c r="D95" s="179" t="s">
        <v>108</v>
      </c>
      <c r="E95" s="180" t="s">
        <v>140</v>
      </c>
      <c r="F95" s="181" t="s">
        <v>141</v>
      </c>
      <c r="G95" s="182" t="s">
        <v>111</v>
      </c>
      <c r="H95" s="183">
        <v>25</v>
      </c>
      <c r="I95" s="184"/>
      <c r="J95" s="185">
        <f>ROUND(I95*H95,2)</f>
        <v>0</v>
      </c>
      <c r="K95" s="181" t="s">
        <v>112</v>
      </c>
      <c r="L95" s="186"/>
      <c r="M95" s="187" t="s">
        <v>1</v>
      </c>
      <c r="N95" s="188" t="s">
        <v>43</v>
      </c>
      <c r="O95" s="7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14" t="s">
        <v>113</v>
      </c>
      <c r="AT95" s="14" t="s">
        <v>108</v>
      </c>
      <c r="AU95" s="14" t="s">
        <v>72</v>
      </c>
      <c r="AY95" s="14" t="s">
        <v>114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4" t="s">
        <v>80</v>
      </c>
      <c r="BK95" s="191">
        <f>ROUND(I95*H95,2)</f>
        <v>0</v>
      </c>
      <c r="BL95" s="14" t="s">
        <v>115</v>
      </c>
      <c r="BM95" s="14" t="s">
        <v>142</v>
      </c>
    </row>
    <row r="96" s="1" customFormat="1">
      <c r="B96" s="35"/>
      <c r="C96" s="36"/>
      <c r="D96" s="192" t="s">
        <v>117</v>
      </c>
      <c r="E96" s="36"/>
      <c r="F96" s="193" t="s">
        <v>141</v>
      </c>
      <c r="G96" s="36"/>
      <c r="H96" s="36"/>
      <c r="I96" s="128"/>
      <c r="J96" s="36"/>
      <c r="K96" s="36"/>
      <c r="L96" s="40"/>
      <c r="M96" s="194"/>
      <c r="N96" s="76"/>
      <c r="O96" s="76"/>
      <c r="P96" s="76"/>
      <c r="Q96" s="76"/>
      <c r="R96" s="76"/>
      <c r="S96" s="76"/>
      <c r="T96" s="77"/>
      <c r="AT96" s="14" t="s">
        <v>117</v>
      </c>
      <c r="AU96" s="14" t="s">
        <v>72</v>
      </c>
    </row>
    <row r="97" s="1" customFormat="1" ht="22.5" customHeight="1">
      <c r="B97" s="35"/>
      <c r="C97" s="179" t="s">
        <v>143</v>
      </c>
      <c r="D97" s="179" t="s">
        <v>108</v>
      </c>
      <c r="E97" s="180" t="s">
        <v>144</v>
      </c>
      <c r="F97" s="181" t="s">
        <v>145</v>
      </c>
      <c r="G97" s="182" t="s">
        <v>111</v>
      </c>
      <c r="H97" s="183">
        <v>85</v>
      </c>
      <c r="I97" s="184"/>
      <c r="J97" s="185">
        <f>ROUND(I97*H97,2)</f>
        <v>0</v>
      </c>
      <c r="K97" s="181" t="s">
        <v>112</v>
      </c>
      <c r="L97" s="186"/>
      <c r="M97" s="187" t="s">
        <v>1</v>
      </c>
      <c r="N97" s="188" t="s">
        <v>43</v>
      </c>
      <c r="O97" s="7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4" t="s">
        <v>113</v>
      </c>
      <c r="AT97" s="14" t="s">
        <v>108</v>
      </c>
      <c r="AU97" s="14" t="s">
        <v>72</v>
      </c>
      <c r="AY97" s="14" t="s">
        <v>114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4" t="s">
        <v>80</v>
      </c>
      <c r="BK97" s="191">
        <f>ROUND(I97*H97,2)</f>
        <v>0</v>
      </c>
      <c r="BL97" s="14" t="s">
        <v>115</v>
      </c>
      <c r="BM97" s="14" t="s">
        <v>146</v>
      </c>
    </row>
    <row r="98" s="1" customFormat="1">
      <c r="B98" s="35"/>
      <c r="C98" s="36"/>
      <c r="D98" s="192" t="s">
        <v>117</v>
      </c>
      <c r="E98" s="36"/>
      <c r="F98" s="193" t="s">
        <v>145</v>
      </c>
      <c r="G98" s="36"/>
      <c r="H98" s="36"/>
      <c r="I98" s="128"/>
      <c r="J98" s="36"/>
      <c r="K98" s="36"/>
      <c r="L98" s="40"/>
      <c r="M98" s="194"/>
      <c r="N98" s="76"/>
      <c r="O98" s="76"/>
      <c r="P98" s="76"/>
      <c r="Q98" s="76"/>
      <c r="R98" s="76"/>
      <c r="S98" s="76"/>
      <c r="T98" s="77"/>
      <c r="AT98" s="14" t="s">
        <v>117</v>
      </c>
      <c r="AU98" s="14" t="s">
        <v>72</v>
      </c>
    </row>
    <row r="99" s="1" customFormat="1" ht="22.5" customHeight="1">
      <c r="B99" s="35"/>
      <c r="C99" s="179" t="s">
        <v>147</v>
      </c>
      <c r="D99" s="179" t="s">
        <v>108</v>
      </c>
      <c r="E99" s="180" t="s">
        <v>148</v>
      </c>
      <c r="F99" s="181" t="s">
        <v>149</v>
      </c>
      <c r="G99" s="182" t="s">
        <v>111</v>
      </c>
      <c r="H99" s="183">
        <v>206</v>
      </c>
      <c r="I99" s="184"/>
      <c r="J99" s="185">
        <f>ROUND(I99*H99,2)</f>
        <v>0</v>
      </c>
      <c r="K99" s="181" t="s">
        <v>112</v>
      </c>
      <c r="L99" s="186"/>
      <c r="M99" s="187" t="s">
        <v>1</v>
      </c>
      <c r="N99" s="188" t="s">
        <v>43</v>
      </c>
      <c r="O99" s="7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14" t="s">
        <v>113</v>
      </c>
      <c r="AT99" s="14" t="s">
        <v>108</v>
      </c>
      <c r="AU99" s="14" t="s">
        <v>72</v>
      </c>
      <c r="AY99" s="14" t="s">
        <v>114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4" t="s">
        <v>80</v>
      </c>
      <c r="BK99" s="191">
        <f>ROUND(I99*H99,2)</f>
        <v>0</v>
      </c>
      <c r="BL99" s="14" t="s">
        <v>115</v>
      </c>
      <c r="BM99" s="14" t="s">
        <v>150</v>
      </c>
    </row>
    <row r="100" s="1" customFormat="1">
      <c r="B100" s="35"/>
      <c r="C100" s="36"/>
      <c r="D100" s="192" t="s">
        <v>117</v>
      </c>
      <c r="E100" s="36"/>
      <c r="F100" s="193" t="s">
        <v>149</v>
      </c>
      <c r="G100" s="36"/>
      <c r="H100" s="36"/>
      <c r="I100" s="128"/>
      <c r="J100" s="36"/>
      <c r="K100" s="36"/>
      <c r="L100" s="40"/>
      <c r="M100" s="194"/>
      <c r="N100" s="76"/>
      <c r="O100" s="76"/>
      <c r="P100" s="76"/>
      <c r="Q100" s="76"/>
      <c r="R100" s="76"/>
      <c r="S100" s="76"/>
      <c r="T100" s="77"/>
      <c r="AT100" s="14" t="s">
        <v>117</v>
      </c>
      <c r="AU100" s="14" t="s">
        <v>72</v>
      </c>
    </row>
    <row r="101" s="1" customFormat="1" ht="22.5" customHeight="1">
      <c r="B101" s="35"/>
      <c r="C101" s="179" t="s">
        <v>151</v>
      </c>
      <c r="D101" s="179" t="s">
        <v>108</v>
      </c>
      <c r="E101" s="180" t="s">
        <v>152</v>
      </c>
      <c r="F101" s="181" t="s">
        <v>153</v>
      </c>
      <c r="G101" s="182" t="s">
        <v>111</v>
      </c>
      <c r="H101" s="183">
        <v>20</v>
      </c>
      <c r="I101" s="184"/>
      <c r="J101" s="185">
        <f>ROUND(I101*H101,2)</f>
        <v>0</v>
      </c>
      <c r="K101" s="181" t="s">
        <v>112</v>
      </c>
      <c r="L101" s="186"/>
      <c r="M101" s="187" t="s">
        <v>1</v>
      </c>
      <c r="N101" s="188" t="s">
        <v>43</v>
      </c>
      <c r="O101" s="7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AR101" s="14" t="s">
        <v>113</v>
      </c>
      <c r="AT101" s="14" t="s">
        <v>108</v>
      </c>
      <c r="AU101" s="14" t="s">
        <v>72</v>
      </c>
      <c r="AY101" s="14" t="s">
        <v>114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4" t="s">
        <v>80</v>
      </c>
      <c r="BK101" s="191">
        <f>ROUND(I101*H101,2)</f>
        <v>0</v>
      </c>
      <c r="BL101" s="14" t="s">
        <v>115</v>
      </c>
      <c r="BM101" s="14" t="s">
        <v>154</v>
      </c>
    </row>
    <row r="102" s="1" customFormat="1">
      <c r="B102" s="35"/>
      <c r="C102" s="36"/>
      <c r="D102" s="192" t="s">
        <v>117</v>
      </c>
      <c r="E102" s="36"/>
      <c r="F102" s="193" t="s">
        <v>153</v>
      </c>
      <c r="G102" s="36"/>
      <c r="H102" s="36"/>
      <c r="I102" s="128"/>
      <c r="J102" s="36"/>
      <c r="K102" s="36"/>
      <c r="L102" s="40"/>
      <c r="M102" s="194"/>
      <c r="N102" s="76"/>
      <c r="O102" s="76"/>
      <c r="P102" s="76"/>
      <c r="Q102" s="76"/>
      <c r="R102" s="76"/>
      <c r="S102" s="76"/>
      <c r="T102" s="77"/>
      <c r="AT102" s="14" t="s">
        <v>117</v>
      </c>
      <c r="AU102" s="14" t="s">
        <v>72</v>
      </c>
    </row>
    <row r="103" s="1" customFormat="1" ht="22.5" customHeight="1">
      <c r="B103" s="35"/>
      <c r="C103" s="179" t="s">
        <v>155</v>
      </c>
      <c r="D103" s="179" t="s">
        <v>108</v>
      </c>
      <c r="E103" s="180" t="s">
        <v>156</v>
      </c>
      <c r="F103" s="181" t="s">
        <v>157</v>
      </c>
      <c r="G103" s="182" t="s">
        <v>111</v>
      </c>
      <c r="H103" s="183">
        <v>12</v>
      </c>
      <c r="I103" s="184"/>
      <c r="J103" s="185">
        <f>ROUND(I103*H103,2)</f>
        <v>0</v>
      </c>
      <c r="K103" s="181" t="s">
        <v>112</v>
      </c>
      <c r="L103" s="186"/>
      <c r="M103" s="187" t="s">
        <v>1</v>
      </c>
      <c r="N103" s="188" t="s">
        <v>43</v>
      </c>
      <c r="O103" s="7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14" t="s">
        <v>113</v>
      </c>
      <c r="AT103" s="14" t="s">
        <v>108</v>
      </c>
      <c r="AU103" s="14" t="s">
        <v>72</v>
      </c>
      <c r="AY103" s="14" t="s">
        <v>114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4" t="s">
        <v>80</v>
      </c>
      <c r="BK103" s="191">
        <f>ROUND(I103*H103,2)</f>
        <v>0</v>
      </c>
      <c r="BL103" s="14" t="s">
        <v>115</v>
      </c>
      <c r="BM103" s="14" t="s">
        <v>158</v>
      </c>
    </row>
    <row r="104" s="1" customFormat="1">
      <c r="B104" s="35"/>
      <c r="C104" s="36"/>
      <c r="D104" s="192" t="s">
        <v>117</v>
      </c>
      <c r="E104" s="36"/>
      <c r="F104" s="193" t="s">
        <v>157</v>
      </c>
      <c r="G104" s="36"/>
      <c r="H104" s="36"/>
      <c r="I104" s="128"/>
      <c r="J104" s="36"/>
      <c r="K104" s="36"/>
      <c r="L104" s="40"/>
      <c r="M104" s="194"/>
      <c r="N104" s="76"/>
      <c r="O104" s="76"/>
      <c r="P104" s="76"/>
      <c r="Q104" s="76"/>
      <c r="R104" s="76"/>
      <c r="S104" s="76"/>
      <c r="T104" s="77"/>
      <c r="AT104" s="14" t="s">
        <v>117</v>
      </c>
      <c r="AU104" s="14" t="s">
        <v>72</v>
      </c>
    </row>
    <row r="105" s="1" customFormat="1" ht="22.5" customHeight="1">
      <c r="B105" s="35"/>
      <c r="C105" s="179" t="s">
        <v>159</v>
      </c>
      <c r="D105" s="179" t="s">
        <v>108</v>
      </c>
      <c r="E105" s="180" t="s">
        <v>160</v>
      </c>
      <c r="F105" s="181" t="s">
        <v>161</v>
      </c>
      <c r="G105" s="182" t="s">
        <v>111</v>
      </c>
      <c r="H105" s="183">
        <v>14</v>
      </c>
      <c r="I105" s="184"/>
      <c r="J105" s="185">
        <f>ROUND(I105*H105,2)</f>
        <v>0</v>
      </c>
      <c r="K105" s="181" t="s">
        <v>112</v>
      </c>
      <c r="L105" s="186"/>
      <c r="M105" s="187" t="s">
        <v>1</v>
      </c>
      <c r="N105" s="188" t="s">
        <v>43</v>
      </c>
      <c r="O105" s="7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AR105" s="14" t="s">
        <v>113</v>
      </c>
      <c r="AT105" s="14" t="s">
        <v>108</v>
      </c>
      <c r="AU105" s="14" t="s">
        <v>72</v>
      </c>
      <c r="AY105" s="14" t="s">
        <v>114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4" t="s">
        <v>80</v>
      </c>
      <c r="BK105" s="191">
        <f>ROUND(I105*H105,2)</f>
        <v>0</v>
      </c>
      <c r="BL105" s="14" t="s">
        <v>115</v>
      </c>
      <c r="BM105" s="14" t="s">
        <v>162</v>
      </c>
    </row>
    <row r="106" s="1" customFormat="1">
      <c r="B106" s="35"/>
      <c r="C106" s="36"/>
      <c r="D106" s="192" t="s">
        <v>117</v>
      </c>
      <c r="E106" s="36"/>
      <c r="F106" s="193" t="s">
        <v>161</v>
      </c>
      <c r="G106" s="36"/>
      <c r="H106" s="36"/>
      <c r="I106" s="128"/>
      <c r="J106" s="36"/>
      <c r="K106" s="36"/>
      <c r="L106" s="40"/>
      <c r="M106" s="194"/>
      <c r="N106" s="76"/>
      <c r="O106" s="76"/>
      <c r="P106" s="76"/>
      <c r="Q106" s="76"/>
      <c r="R106" s="76"/>
      <c r="S106" s="76"/>
      <c r="T106" s="77"/>
      <c r="AT106" s="14" t="s">
        <v>117</v>
      </c>
      <c r="AU106" s="14" t="s">
        <v>72</v>
      </c>
    </row>
    <row r="107" s="1" customFormat="1" ht="22.5" customHeight="1">
      <c r="B107" s="35"/>
      <c r="C107" s="179" t="s">
        <v>163</v>
      </c>
      <c r="D107" s="179" t="s">
        <v>108</v>
      </c>
      <c r="E107" s="180" t="s">
        <v>164</v>
      </c>
      <c r="F107" s="181" t="s">
        <v>165</v>
      </c>
      <c r="G107" s="182" t="s">
        <v>111</v>
      </c>
      <c r="H107" s="183">
        <v>4</v>
      </c>
      <c r="I107" s="184"/>
      <c r="J107" s="185">
        <f>ROUND(I107*H107,2)</f>
        <v>0</v>
      </c>
      <c r="K107" s="181" t="s">
        <v>112</v>
      </c>
      <c r="L107" s="186"/>
      <c r="M107" s="187" t="s">
        <v>1</v>
      </c>
      <c r="N107" s="188" t="s">
        <v>43</v>
      </c>
      <c r="O107" s="7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14" t="s">
        <v>113</v>
      </c>
      <c r="AT107" s="14" t="s">
        <v>108</v>
      </c>
      <c r="AU107" s="14" t="s">
        <v>72</v>
      </c>
      <c r="AY107" s="14" t="s">
        <v>114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4" t="s">
        <v>80</v>
      </c>
      <c r="BK107" s="191">
        <f>ROUND(I107*H107,2)</f>
        <v>0</v>
      </c>
      <c r="BL107" s="14" t="s">
        <v>115</v>
      </c>
      <c r="BM107" s="14" t="s">
        <v>166</v>
      </c>
    </row>
    <row r="108" s="1" customFormat="1">
      <c r="B108" s="35"/>
      <c r="C108" s="36"/>
      <c r="D108" s="192" t="s">
        <v>117</v>
      </c>
      <c r="E108" s="36"/>
      <c r="F108" s="193" t="s">
        <v>165</v>
      </c>
      <c r="G108" s="36"/>
      <c r="H108" s="36"/>
      <c r="I108" s="128"/>
      <c r="J108" s="36"/>
      <c r="K108" s="36"/>
      <c r="L108" s="40"/>
      <c r="M108" s="194"/>
      <c r="N108" s="76"/>
      <c r="O108" s="76"/>
      <c r="P108" s="76"/>
      <c r="Q108" s="76"/>
      <c r="R108" s="76"/>
      <c r="S108" s="76"/>
      <c r="T108" s="77"/>
      <c r="AT108" s="14" t="s">
        <v>117</v>
      </c>
      <c r="AU108" s="14" t="s">
        <v>72</v>
      </c>
    </row>
    <row r="109" s="1" customFormat="1" ht="22.5" customHeight="1">
      <c r="B109" s="35"/>
      <c r="C109" s="179" t="s">
        <v>8</v>
      </c>
      <c r="D109" s="179" t="s">
        <v>108</v>
      </c>
      <c r="E109" s="180" t="s">
        <v>167</v>
      </c>
      <c r="F109" s="181" t="s">
        <v>168</v>
      </c>
      <c r="G109" s="182" t="s">
        <v>111</v>
      </c>
      <c r="H109" s="183">
        <v>16</v>
      </c>
      <c r="I109" s="184"/>
      <c r="J109" s="185">
        <f>ROUND(I109*H109,2)</f>
        <v>0</v>
      </c>
      <c r="K109" s="181" t="s">
        <v>112</v>
      </c>
      <c r="L109" s="186"/>
      <c r="M109" s="187" t="s">
        <v>1</v>
      </c>
      <c r="N109" s="188" t="s">
        <v>43</v>
      </c>
      <c r="O109" s="7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4" t="s">
        <v>113</v>
      </c>
      <c r="AT109" s="14" t="s">
        <v>108</v>
      </c>
      <c r="AU109" s="14" t="s">
        <v>72</v>
      </c>
      <c r="AY109" s="14" t="s">
        <v>114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4" t="s">
        <v>80</v>
      </c>
      <c r="BK109" s="191">
        <f>ROUND(I109*H109,2)</f>
        <v>0</v>
      </c>
      <c r="BL109" s="14" t="s">
        <v>115</v>
      </c>
      <c r="BM109" s="14" t="s">
        <v>169</v>
      </c>
    </row>
    <row r="110" s="1" customFormat="1">
      <c r="B110" s="35"/>
      <c r="C110" s="36"/>
      <c r="D110" s="192" t="s">
        <v>117</v>
      </c>
      <c r="E110" s="36"/>
      <c r="F110" s="193" t="s">
        <v>168</v>
      </c>
      <c r="G110" s="36"/>
      <c r="H110" s="36"/>
      <c r="I110" s="128"/>
      <c r="J110" s="36"/>
      <c r="K110" s="36"/>
      <c r="L110" s="40"/>
      <c r="M110" s="194"/>
      <c r="N110" s="76"/>
      <c r="O110" s="76"/>
      <c r="P110" s="76"/>
      <c r="Q110" s="76"/>
      <c r="R110" s="76"/>
      <c r="S110" s="76"/>
      <c r="T110" s="77"/>
      <c r="AT110" s="14" t="s">
        <v>117</v>
      </c>
      <c r="AU110" s="14" t="s">
        <v>72</v>
      </c>
    </row>
    <row r="111" s="1" customFormat="1" ht="22.5" customHeight="1">
      <c r="B111" s="35"/>
      <c r="C111" s="179" t="s">
        <v>170</v>
      </c>
      <c r="D111" s="179" t="s">
        <v>108</v>
      </c>
      <c r="E111" s="180" t="s">
        <v>171</v>
      </c>
      <c r="F111" s="181" t="s">
        <v>172</v>
      </c>
      <c r="G111" s="182" t="s">
        <v>111</v>
      </c>
      <c r="H111" s="183">
        <v>2</v>
      </c>
      <c r="I111" s="184"/>
      <c r="J111" s="185">
        <f>ROUND(I111*H111,2)</f>
        <v>0</v>
      </c>
      <c r="K111" s="181" t="s">
        <v>112</v>
      </c>
      <c r="L111" s="186"/>
      <c r="M111" s="187" t="s">
        <v>1</v>
      </c>
      <c r="N111" s="188" t="s">
        <v>43</v>
      </c>
      <c r="O111" s="7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AR111" s="14" t="s">
        <v>113</v>
      </c>
      <c r="AT111" s="14" t="s">
        <v>108</v>
      </c>
      <c r="AU111" s="14" t="s">
        <v>72</v>
      </c>
      <c r="AY111" s="14" t="s">
        <v>114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4" t="s">
        <v>80</v>
      </c>
      <c r="BK111" s="191">
        <f>ROUND(I111*H111,2)</f>
        <v>0</v>
      </c>
      <c r="BL111" s="14" t="s">
        <v>115</v>
      </c>
      <c r="BM111" s="14" t="s">
        <v>173</v>
      </c>
    </row>
    <row r="112" s="1" customFormat="1">
      <c r="B112" s="35"/>
      <c r="C112" s="36"/>
      <c r="D112" s="192" t="s">
        <v>117</v>
      </c>
      <c r="E112" s="36"/>
      <c r="F112" s="193" t="s">
        <v>172</v>
      </c>
      <c r="G112" s="36"/>
      <c r="H112" s="36"/>
      <c r="I112" s="128"/>
      <c r="J112" s="36"/>
      <c r="K112" s="36"/>
      <c r="L112" s="40"/>
      <c r="M112" s="194"/>
      <c r="N112" s="76"/>
      <c r="O112" s="76"/>
      <c r="P112" s="76"/>
      <c r="Q112" s="76"/>
      <c r="R112" s="76"/>
      <c r="S112" s="76"/>
      <c r="T112" s="77"/>
      <c r="AT112" s="14" t="s">
        <v>117</v>
      </c>
      <c r="AU112" s="14" t="s">
        <v>72</v>
      </c>
    </row>
    <row r="113" s="1" customFormat="1" ht="22.5" customHeight="1">
      <c r="B113" s="35"/>
      <c r="C113" s="179" t="s">
        <v>174</v>
      </c>
      <c r="D113" s="179" t="s">
        <v>108</v>
      </c>
      <c r="E113" s="180" t="s">
        <v>175</v>
      </c>
      <c r="F113" s="181" t="s">
        <v>176</v>
      </c>
      <c r="G113" s="182" t="s">
        <v>111</v>
      </c>
      <c r="H113" s="183">
        <v>1060</v>
      </c>
      <c r="I113" s="184"/>
      <c r="J113" s="185">
        <f>ROUND(I113*H113,2)</f>
        <v>0</v>
      </c>
      <c r="K113" s="181" t="s">
        <v>112</v>
      </c>
      <c r="L113" s="186"/>
      <c r="M113" s="187" t="s">
        <v>1</v>
      </c>
      <c r="N113" s="188" t="s">
        <v>43</v>
      </c>
      <c r="O113" s="7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14" t="s">
        <v>113</v>
      </c>
      <c r="AT113" s="14" t="s">
        <v>108</v>
      </c>
      <c r="AU113" s="14" t="s">
        <v>72</v>
      </c>
      <c r="AY113" s="14" t="s">
        <v>114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4" t="s">
        <v>80</v>
      </c>
      <c r="BK113" s="191">
        <f>ROUND(I113*H113,2)</f>
        <v>0</v>
      </c>
      <c r="BL113" s="14" t="s">
        <v>115</v>
      </c>
      <c r="BM113" s="14" t="s">
        <v>177</v>
      </c>
    </row>
    <row r="114" s="1" customFormat="1">
      <c r="B114" s="35"/>
      <c r="C114" s="36"/>
      <c r="D114" s="192" t="s">
        <v>117</v>
      </c>
      <c r="E114" s="36"/>
      <c r="F114" s="193" t="s">
        <v>176</v>
      </c>
      <c r="G114" s="36"/>
      <c r="H114" s="36"/>
      <c r="I114" s="128"/>
      <c r="J114" s="36"/>
      <c r="K114" s="36"/>
      <c r="L114" s="40"/>
      <c r="M114" s="194"/>
      <c r="N114" s="76"/>
      <c r="O114" s="76"/>
      <c r="P114" s="76"/>
      <c r="Q114" s="76"/>
      <c r="R114" s="76"/>
      <c r="S114" s="76"/>
      <c r="T114" s="77"/>
      <c r="AT114" s="14" t="s">
        <v>117</v>
      </c>
      <c r="AU114" s="14" t="s">
        <v>72</v>
      </c>
    </row>
    <row r="115" s="1" customFormat="1" ht="22.5" customHeight="1">
      <c r="B115" s="35"/>
      <c r="C115" s="179" t="s">
        <v>178</v>
      </c>
      <c r="D115" s="179" t="s">
        <v>108</v>
      </c>
      <c r="E115" s="180" t="s">
        <v>179</v>
      </c>
      <c r="F115" s="181" t="s">
        <v>180</v>
      </c>
      <c r="G115" s="182" t="s">
        <v>111</v>
      </c>
      <c r="H115" s="183">
        <v>20</v>
      </c>
      <c r="I115" s="184"/>
      <c r="J115" s="185">
        <f>ROUND(I115*H115,2)</f>
        <v>0</v>
      </c>
      <c r="K115" s="181" t="s">
        <v>112</v>
      </c>
      <c r="L115" s="186"/>
      <c r="M115" s="187" t="s">
        <v>1</v>
      </c>
      <c r="N115" s="188" t="s">
        <v>43</v>
      </c>
      <c r="O115" s="7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14" t="s">
        <v>113</v>
      </c>
      <c r="AT115" s="14" t="s">
        <v>108</v>
      </c>
      <c r="AU115" s="14" t="s">
        <v>72</v>
      </c>
      <c r="AY115" s="14" t="s">
        <v>114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4" t="s">
        <v>80</v>
      </c>
      <c r="BK115" s="191">
        <f>ROUND(I115*H115,2)</f>
        <v>0</v>
      </c>
      <c r="BL115" s="14" t="s">
        <v>115</v>
      </c>
      <c r="BM115" s="14" t="s">
        <v>181</v>
      </c>
    </row>
    <row r="116" s="1" customFormat="1">
      <c r="B116" s="35"/>
      <c r="C116" s="36"/>
      <c r="D116" s="192" t="s">
        <v>117</v>
      </c>
      <c r="E116" s="36"/>
      <c r="F116" s="193" t="s">
        <v>180</v>
      </c>
      <c r="G116" s="36"/>
      <c r="H116" s="36"/>
      <c r="I116" s="128"/>
      <c r="J116" s="36"/>
      <c r="K116" s="36"/>
      <c r="L116" s="40"/>
      <c r="M116" s="194"/>
      <c r="N116" s="76"/>
      <c r="O116" s="76"/>
      <c r="P116" s="76"/>
      <c r="Q116" s="76"/>
      <c r="R116" s="76"/>
      <c r="S116" s="76"/>
      <c r="T116" s="77"/>
      <c r="AT116" s="14" t="s">
        <v>117</v>
      </c>
      <c r="AU116" s="14" t="s">
        <v>72</v>
      </c>
    </row>
    <row r="117" s="9" customFormat="1" ht="25.92" customHeight="1">
      <c r="B117" s="195"/>
      <c r="C117" s="196"/>
      <c r="D117" s="197" t="s">
        <v>71</v>
      </c>
      <c r="E117" s="198" t="s">
        <v>182</v>
      </c>
      <c r="F117" s="198" t="s">
        <v>183</v>
      </c>
      <c r="G117" s="196"/>
      <c r="H117" s="196"/>
      <c r="I117" s="199"/>
      <c r="J117" s="200">
        <f>BK117</f>
        <v>0</v>
      </c>
      <c r="K117" s="196"/>
      <c r="L117" s="201"/>
      <c r="M117" s="202"/>
      <c r="N117" s="203"/>
      <c r="O117" s="203"/>
      <c r="P117" s="204">
        <f>SUM(P118:P172)</f>
        <v>0</v>
      </c>
      <c r="Q117" s="203"/>
      <c r="R117" s="204">
        <f>SUM(R118:R172)</f>
        <v>0</v>
      </c>
      <c r="S117" s="203"/>
      <c r="T117" s="205">
        <f>SUM(T118:T172)</f>
        <v>0</v>
      </c>
      <c r="AR117" s="206" t="s">
        <v>115</v>
      </c>
      <c r="AT117" s="207" t="s">
        <v>71</v>
      </c>
      <c r="AU117" s="207" t="s">
        <v>72</v>
      </c>
      <c r="AY117" s="206" t="s">
        <v>114</v>
      </c>
      <c r="BK117" s="208">
        <f>SUM(BK118:BK172)</f>
        <v>0</v>
      </c>
    </row>
    <row r="118" s="1" customFormat="1" ht="22.5" customHeight="1">
      <c r="B118" s="35"/>
      <c r="C118" s="209" t="s">
        <v>184</v>
      </c>
      <c r="D118" s="209" t="s">
        <v>185</v>
      </c>
      <c r="E118" s="210" t="s">
        <v>186</v>
      </c>
      <c r="F118" s="211" t="s">
        <v>187</v>
      </c>
      <c r="G118" s="212" t="s">
        <v>111</v>
      </c>
      <c r="H118" s="213">
        <v>59</v>
      </c>
      <c r="I118" s="214"/>
      <c r="J118" s="215">
        <f>ROUND(I118*H118,2)</f>
        <v>0</v>
      </c>
      <c r="K118" s="211" t="s">
        <v>112</v>
      </c>
      <c r="L118" s="40"/>
      <c r="M118" s="216" t="s">
        <v>1</v>
      </c>
      <c r="N118" s="217" t="s">
        <v>43</v>
      </c>
      <c r="O118" s="7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14" t="s">
        <v>188</v>
      </c>
      <c r="AT118" s="14" t="s">
        <v>185</v>
      </c>
      <c r="AU118" s="14" t="s">
        <v>80</v>
      </c>
      <c r="AY118" s="14" t="s">
        <v>114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4" t="s">
        <v>80</v>
      </c>
      <c r="BK118" s="191">
        <f>ROUND(I118*H118,2)</f>
        <v>0</v>
      </c>
      <c r="BL118" s="14" t="s">
        <v>188</v>
      </c>
      <c r="BM118" s="14" t="s">
        <v>189</v>
      </c>
    </row>
    <row r="119" s="1" customFormat="1">
      <c r="B119" s="35"/>
      <c r="C119" s="36"/>
      <c r="D119" s="192" t="s">
        <v>117</v>
      </c>
      <c r="E119" s="36"/>
      <c r="F119" s="193" t="s">
        <v>187</v>
      </c>
      <c r="G119" s="36"/>
      <c r="H119" s="36"/>
      <c r="I119" s="128"/>
      <c r="J119" s="36"/>
      <c r="K119" s="36"/>
      <c r="L119" s="40"/>
      <c r="M119" s="194"/>
      <c r="N119" s="76"/>
      <c r="O119" s="76"/>
      <c r="P119" s="76"/>
      <c r="Q119" s="76"/>
      <c r="R119" s="76"/>
      <c r="S119" s="76"/>
      <c r="T119" s="77"/>
      <c r="AT119" s="14" t="s">
        <v>117</v>
      </c>
      <c r="AU119" s="14" t="s">
        <v>80</v>
      </c>
    </row>
    <row r="120" s="1" customFormat="1" ht="22.5" customHeight="1">
      <c r="B120" s="35"/>
      <c r="C120" s="209" t="s">
        <v>190</v>
      </c>
      <c r="D120" s="209" t="s">
        <v>185</v>
      </c>
      <c r="E120" s="210" t="s">
        <v>191</v>
      </c>
      <c r="F120" s="211" t="s">
        <v>192</v>
      </c>
      <c r="G120" s="212" t="s">
        <v>193</v>
      </c>
      <c r="H120" s="213">
        <v>62</v>
      </c>
      <c r="I120" s="214"/>
      <c r="J120" s="215">
        <f>ROUND(I120*H120,2)</f>
        <v>0</v>
      </c>
      <c r="K120" s="211" t="s">
        <v>112</v>
      </c>
      <c r="L120" s="40"/>
      <c r="M120" s="216" t="s">
        <v>1</v>
      </c>
      <c r="N120" s="217" t="s">
        <v>43</v>
      </c>
      <c r="O120" s="7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AR120" s="14" t="s">
        <v>188</v>
      </c>
      <c r="AT120" s="14" t="s">
        <v>185</v>
      </c>
      <c r="AU120" s="14" t="s">
        <v>80</v>
      </c>
      <c r="AY120" s="14" t="s">
        <v>114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4" t="s">
        <v>80</v>
      </c>
      <c r="BK120" s="191">
        <f>ROUND(I120*H120,2)</f>
        <v>0</v>
      </c>
      <c r="BL120" s="14" t="s">
        <v>188</v>
      </c>
      <c r="BM120" s="14" t="s">
        <v>194</v>
      </c>
    </row>
    <row r="121" s="1" customFormat="1">
      <c r="B121" s="35"/>
      <c r="C121" s="36"/>
      <c r="D121" s="192" t="s">
        <v>117</v>
      </c>
      <c r="E121" s="36"/>
      <c r="F121" s="193" t="s">
        <v>195</v>
      </c>
      <c r="G121" s="36"/>
      <c r="H121" s="36"/>
      <c r="I121" s="128"/>
      <c r="J121" s="36"/>
      <c r="K121" s="36"/>
      <c r="L121" s="40"/>
      <c r="M121" s="194"/>
      <c r="N121" s="76"/>
      <c r="O121" s="76"/>
      <c r="P121" s="76"/>
      <c r="Q121" s="76"/>
      <c r="R121" s="76"/>
      <c r="S121" s="76"/>
      <c r="T121" s="77"/>
      <c r="AT121" s="14" t="s">
        <v>117</v>
      </c>
      <c r="AU121" s="14" t="s">
        <v>80</v>
      </c>
    </row>
    <row r="122" s="1" customFormat="1" ht="22.5" customHeight="1">
      <c r="B122" s="35"/>
      <c r="C122" s="209" t="s">
        <v>196</v>
      </c>
      <c r="D122" s="209" t="s">
        <v>185</v>
      </c>
      <c r="E122" s="210" t="s">
        <v>197</v>
      </c>
      <c r="F122" s="211" t="s">
        <v>198</v>
      </c>
      <c r="G122" s="212" t="s">
        <v>193</v>
      </c>
      <c r="H122" s="213">
        <v>62</v>
      </c>
      <c r="I122" s="214"/>
      <c r="J122" s="215">
        <f>ROUND(I122*H122,2)</f>
        <v>0</v>
      </c>
      <c r="K122" s="211" t="s">
        <v>112</v>
      </c>
      <c r="L122" s="40"/>
      <c r="M122" s="216" t="s">
        <v>1</v>
      </c>
      <c r="N122" s="217" t="s">
        <v>43</v>
      </c>
      <c r="O122" s="7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14" t="s">
        <v>188</v>
      </c>
      <c r="AT122" s="14" t="s">
        <v>185</v>
      </c>
      <c r="AU122" s="14" t="s">
        <v>80</v>
      </c>
      <c r="AY122" s="14" t="s">
        <v>114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4" t="s">
        <v>80</v>
      </c>
      <c r="BK122" s="191">
        <f>ROUND(I122*H122,2)</f>
        <v>0</v>
      </c>
      <c r="BL122" s="14" t="s">
        <v>188</v>
      </c>
      <c r="BM122" s="14" t="s">
        <v>199</v>
      </c>
    </row>
    <row r="123" s="1" customFormat="1">
      <c r="B123" s="35"/>
      <c r="C123" s="36"/>
      <c r="D123" s="192" t="s">
        <v>117</v>
      </c>
      <c r="E123" s="36"/>
      <c r="F123" s="193" t="s">
        <v>200</v>
      </c>
      <c r="G123" s="36"/>
      <c r="H123" s="36"/>
      <c r="I123" s="128"/>
      <c r="J123" s="36"/>
      <c r="K123" s="36"/>
      <c r="L123" s="40"/>
      <c r="M123" s="194"/>
      <c r="N123" s="76"/>
      <c r="O123" s="76"/>
      <c r="P123" s="76"/>
      <c r="Q123" s="76"/>
      <c r="R123" s="76"/>
      <c r="S123" s="76"/>
      <c r="T123" s="77"/>
      <c r="AT123" s="14" t="s">
        <v>117</v>
      </c>
      <c r="AU123" s="14" t="s">
        <v>80</v>
      </c>
    </row>
    <row r="124" s="1" customFormat="1" ht="22.5" customHeight="1">
      <c r="B124" s="35"/>
      <c r="C124" s="209" t="s">
        <v>201</v>
      </c>
      <c r="D124" s="209" t="s">
        <v>185</v>
      </c>
      <c r="E124" s="210" t="s">
        <v>202</v>
      </c>
      <c r="F124" s="211" t="s">
        <v>203</v>
      </c>
      <c r="G124" s="212" t="s">
        <v>111</v>
      </c>
      <c r="H124" s="213">
        <v>824</v>
      </c>
      <c r="I124" s="214"/>
      <c r="J124" s="215">
        <f>ROUND(I124*H124,2)</f>
        <v>0</v>
      </c>
      <c r="K124" s="211" t="s">
        <v>112</v>
      </c>
      <c r="L124" s="40"/>
      <c r="M124" s="216" t="s">
        <v>1</v>
      </c>
      <c r="N124" s="217" t="s">
        <v>43</v>
      </c>
      <c r="O124" s="7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AR124" s="14" t="s">
        <v>188</v>
      </c>
      <c r="AT124" s="14" t="s">
        <v>185</v>
      </c>
      <c r="AU124" s="14" t="s">
        <v>80</v>
      </c>
      <c r="AY124" s="14" t="s">
        <v>114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4" t="s">
        <v>80</v>
      </c>
      <c r="BK124" s="191">
        <f>ROUND(I124*H124,2)</f>
        <v>0</v>
      </c>
      <c r="BL124" s="14" t="s">
        <v>188</v>
      </c>
      <c r="BM124" s="14" t="s">
        <v>204</v>
      </c>
    </row>
    <row r="125" s="1" customFormat="1">
      <c r="B125" s="35"/>
      <c r="C125" s="36"/>
      <c r="D125" s="192" t="s">
        <v>117</v>
      </c>
      <c r="E125" s="36"/>
      <c r="F125" s="193" t="s">
        <v>205</v>
      </c>
      <c r="G125" s="36"/>
      <c r="H125" s="36"/>
      <c r="I125" s="128"/>
      <c r="J125" s="36"/>
      <c r="K125" s="36"/>
      <c r="L125" s="40"/>
      <c r="M125" s="194"/>
      <c r="N125" s="76"/>
      <c r="O125" s="76"/>
      <c r="P125" s="76"/>
      <c r="Q125" s="76"/>
      <c r="R125" s="76"/>
      <c r="S125" s="76"/>
      <c r="T125" s="77"/>
      <c r="AT125" s="14" t="s">
        <v>117</v>
      </c>
      <c r="AU125" s="14" t="s">
        <v>80</v>
      </c>
    </row>
    <row r="126" s="1" customFormat="1" ht="22.5" customHeight="1">
      <c r="B126" s="35"/>
      <c r="C126" s="209" t="s">
        <v>206</v>
      </c>
      <c r="D126" s="209" t="s">
        <v>185</v>
      </c>
      <c r="E126" s="210" t="s">
        <v>207</v>
      </c>
      <c r="F126" s="211" t="s">
        <v>208</v>
      </c>
      <c r="G126" s="212" t="s">
        <v>111</v>
      </c>
      <c r="H126" s="213">
        <v>311</v>
      </c>
      <c r="I126" s="214"/>
      <c r="J126" s="215">
        <f>ROUND(I126*H126,2)</f>
        <v>0</v>
      </c>
      <c r="K126" s="211" t="s">
        <v>112</v>
      </c>
      <c r="L126" s="40"/>
      <c r="M126" s="216" t="s">
        <v>1</v>
      </c>
      <c r="N126" s="217" t="s">
        <v>43</v>
      </c>
      <c r="O126" s="7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14" t="s">
        <v>188</v>
      </c>
      <c r="AT126" s="14" t="s">
        <v>185</v>
      </c>
      <c r="AU126" s="14" t="s">
        <v>80</v>
      </c>
      <c r="AY126" s="14" t="s">
        <v>114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4" t="s">
        <v>80</v>
      </c>
      <c r="BK126" s="191">
        <f>ROUND(I126*H126,2)</f>
        <v>0</v>
      </c>
      <c r="BL126" s="14" t="s">
        <v>188</v>
      </c>
      <c r="BM126" s="14" t="s">
        <v>209</v>
      </c>
    </row>
    <row r="127" s="1" customFormat="1">
      <c r="B127" s="35"/>
      <c r="C127" s="36"/>
      <c r="D127" s="192" t="s">
        <v>117</v>
      </c>
      <c r="E127" s="36"/>
      <c r="F127" s="193" t="s">
        <v>210</v>
      </c>
      <c r="G127" s="36"/>
      <c r="H127" s="36"/>
      <c r="I127" s="128"/>
      <c r="J127" s="36"/>
      <c r="K127" s="36"/>
      <c r="L127" s="40"/>
      <c r="M127" s="194"/>
      <c r="N127" s="76"/>
      <c r="O127" s="76"/>
      <c r="P127" s="76"/>
      <c r="Q127" s="76"/>
      <c r="R127" s="76"/>
      <c r="S127" s="76"/>
      <c r="T127" s="77"/>
      <c r="AT127" s="14" t="s">
        <v>117</v>
      </c>
      <c r="AU127" s="14" t="s">
        <v>80</v>
      </c>
    </row>
    <row r="128" s="1" customFormat="1" ht="22.5" customHeight="1">
      <c r="B128" s="35"/>
      <c r="C128" s="209" t="s">
        <v>211</v>
      </c>
      <c r="D128" s="209" t="s">
        <v>185</v>
      </c>
      <c r="E128" s="210" t="s">
        <v>212</v>
      </c>
      <c r="F128" s="211" t="s">
        <v>213</v>
      </c>
      <c r="G128" s="212" t="s">
        <v>111</v>
      </c>
      <c r="H128" s="213">
        <v>12</v>
      </c>
      <c r="I128" s="214"/>
      <c r="J128" s="215">
        <f>ROUND(I128*H128,2)</f>
        <v>0</v>
      </c>
      <c r="K128" s="211" t="s">
        <v>112</v>
      </c>
      <c r="L128" s="40"/>
      <c r="M128" s="216" t="s">
        <v>1</v>
      </c>
      <c r="N128" s="217" t="s">
        <v>43</v>
      </c>
      <c r="O128" s="7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4" t="s">
        <v>188</v>
      </c>
      <c r="AT128" s="14" t="s">
        <v>185</v>
      </c>
      <c r="AU128" s="14" t="s">
        <v>80</v>
      </c>
      <c r="AY128" s="14" t="s">
        <v>114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4" t="s">
        <v>80</v>
      </c>
      <c r="BK128" s="191">
        <f>ROUND(I128*H128,2)</f>
        <v>0</v>
      </c>
      <c r="BL128" s="14" t="s">
        <v>188</v>
      </c>
      <c r="BM128" s="14" t="s">
        <v>214</v>
      </c>
    </row>
    <row r="129" s="1" customFormat="1">
      <c r="B129" s="35"/>
      <c r="C129" s="36"/>
      <c r="D129" s="192" t="s">
        <v>117</v>
      </c>
      <c r="E129" s="36"/>
      <c r="F129" s="193" t="s">
        <v>215</v>
      </c>
      <c r="G129" s="36"/>
      <c r="H129" s="36"/>
      <c r="I129" s="128"/>
      <c r="J129" s="36"/>
      <c r="K129" s="36"/>
      <c r="L129" s="40"/>
      <c r="M129" s="194"/>
      <c r="N129" s="76"/>
      <c r="O129" s="76"/>
      <c r="P129" s="76"/>
      <c r="Q129" s="76"/>
      <c r="R129" s="76"/>
      <c r="S129" s="76"/>
      <c r="T129" s="77"/>
      <c r="AT129" s="14" t="s">
        <v>117</v>
      </c>
      <c r="AU129" s="14" t="s">
        <v>80</v>
      </c>
    </row>
    <row r="130" s="1" customFormat="1" ht="22.5" customHeight="1">
      <c r="B130" s="35"/>
      <c r="C130" s="209" t="s">
        <v>216</v>
      </c>
      <c r="D130" s="209" t="s">
        <v>185</v>
      </c>
      <c r="E130" s="210" t="s">
        <v>217</v>
      </c>
      <c r="F130" s="211" t="s">
        <v>218</v>
      </c>
      <c r="G130" s="212" t="s">
        <v>111</v>
      </c>
      <c r="H130" s="213">
        <v>14</v>
      </c>
      <c r="I130" s="214"/>
      <c r="J130" s="215">
        <f>ROUND(I130*H130,2)</f>
        <v>0</v>
      </c>
      <c r="K130" s="211" t="s">
        <v>112</v>
      </c>
      <c r="L130" s="40"/>
      <c r="M130" s="216" t="s">
        <v>1</v>
      </c>
      <c r="N130" s="217" t="s">
        <v>43</v>
      </c>
      <c r="O130" s="7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AR130" s="14" t="s">
        <v>188</v>
      </c>
      <c r="AT130" s="14" t="s">
        <v>185</v>
      </c>
      <c r="AU130" s="14" t="s">
        <v>80</v>
      </c>
      <c r="AY130" s="14" t="s">
        <v>114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4" t="s">
        <v>80</v>
      </c>
      <c r="BK130" s="191">
        <f>ROUND(I130*H130,2)</f>
        <v>0</v>
      </c>
      <c r="BL130" s="14" t="s">
        <v>188</v>
      </c>
      <c r="BM130" s="14" t="s">
        <v>219</v>
      </c>
    </row>
    <row r="131" s="1" customFormat="1">
      <c r="B131" s="35"/>
      <c r="C131" s="36"/>
      <c r="D131" s="192" t="s">
        <v>117</v>
      </c>
      <c r="E131" s="36"/>
      <c r="F131" s="193" t="s">
        <v>220</v>
      </c>
      <c r="G131" s="36"/>
      <c r="H131" s="36"/>
      <c r="I131" s="128"/>
      <c r="J131" s="36"/>
      <c r="K131" s="36"/>
      <c r="L131" s="40"/>
      <c r="M131" s="194"/>
      <c r="N131" s="76"/>
      <c r="O131" s="76"/>
      <c r="P131" s="76"/>
      <c r="Q131" s="76"/>
      <c r="R131" s="76"/>
      <c r="S131" s="76"/>
      <c r="T131" s="77"/>
      <c r="AT131" s="14" t="s">
        <v>117</v>
      </c>
      <c r="AU131" s="14" t="s">
        <v>80</v>
      </c>
    </row>
    <row r="132" s="1" customFormat="1" ht="22.5" customHeight="1">
      <c r="B132" s="35"/>
      <c r="C132" s="209" t="s">
        <v>221</v>
      </c>
      <c r="D132" s="209" t="s">
        <v>185</v>
      </c>
      <c r="E132" s="210" t="s">
        <v>222</v>
      </c>
      <c r="F132" s="211" t="s">
        <v>223</v>
      </c>
      <c r="G132" s="212" t="s">
        <v>111</v>
      </c>
      <c r="H132" s="213">
        <v>20</v>
      </c>
      <c r="I132" s="214"/>
      <c r="J132" s="215">
        <f>ROUND(I132*H132,2)</f>
        <v>0</v>
      </c>
      <c r="K132" s="211" t="s">
        <v>112</v>
      </c>
      <c r="L132" s="40"/>
      <c r="M132" s="216" t="s">
        <v>1</v>
      </c>
      <c r="N132" s="217" t="s">
        <v>43</v>
      </c>
      <c r="O132" s="7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14" t="s">
        <v>188</v>
      </c>
      <c r="AT132" s="14" t="s">
        <v>185</v>
      </c>
      <c r="AU132" s="14" t="s">
        <v>80</v>
      </c>
      <c r="AY132" s="14" t="s">
        <v>114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4" t="s">
        <v>80</v>
      </c>
      <c r="BK132" s="191">
        <f>ROUND(I132*H132,2)</f>
        <v>0</v>
      </c>
      <c r="BL132" s="14" t="s">
        <v>188</v>
      </c>
      <c r="BM132" s="14" t="s">
        <v>224</v>
      </c>
    </row>
    <row r="133" s="1" customFormat="1">
      <c r="B133" s="35"/>
      <c r="C133" s="36"/>
      <c r="D133" s="192" t="s">
        <v>117</v>
      </c>
      <c r="E133" s="36"/>
      <c r="F133" s="193" t="s">
        <v>225</v>
      </c>
      <c r="G133" s="36"/>
      <c r="H133" s="36"/>
      <c r="I133" s="128"/>
      <c r="J133" s="36"/>
      <c r="K133" s="36"/>
      <c r="L133" s="40"/>
      <c r="M133" s="194"/>
      <c r="N133" s="76"/>
      <c r="O133" s="76"/>
      <c r="P133" s="76"/>
      <c r="Q133" s="76"/>
      <c r="R133" s="76"/>
      <c r="S133" s="76"/>
      <c r="T133" s="77"/>
      <c r="AT133" s="14" t="s">
        <v>117</v>
      </c>
      <c r="AU133" s="14" t="s">
        <v>80</v>
      </c>
    </row>
    <row r="134" s="1" customFormat="1" ht="22.5" customHeight="1">
      <c r="B134" s="35"/>
      <c r="C134" s="179" t="s">
        <v>226</v>
      </c>
      <c r="D134" s="179" t="s">
        <v>108</v>
      </c>
      <c r="E134" s="180" t="s">
        <v>227</v>
      </c>
      <c r="F134" s="181" t="s">
        <v>228</v>
      </c>
      <c r="G134" s="182" t="s">
        <v>111</v>
      </c>
      <c r="H134" s="183">
        <v>82</v>
      </c>
      <c r="I134" s="184"/>
      <c r="J134" s="185">
        <f>ROUND(I134*H134,2)</f>
        <v>0</v>
      </c>
      <c r="K134" s="181" t="s">
        <v>112</v>
      </c>
      <c r="L134" s="186"/>
      <c r="M134" s="187" t="s">
        <v>1</v>
      </c>
      <c r="N134" s="188" t="s">
        <v>43</v>
      </c>
      <c r="O134" s="7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4" t="s">
        <v>229</v>
      </c>
      <c r="AT134" s="14" t="s">
        <v>108</v>
      </c>
      <c r="AU134" s="14" t="s">
        <v>80</v>
      </c>
      <c r="AY134" s="14" t="s">
        <v>114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4" t="s">
        <v>80</v>
      </c>
      <c r="BK134" s="191">
        <f>ROUND(I134*H134,2)</f>
        <v>0</v>
      </c>
      <c r="BL134" s="14" t="s">
        <v>229</v>
      </c>
      <c r="BM134" s="14" t="s">
        <v>230</v>
      </c>
    </row>
    <row r="135" s="1" customFormat="1">
      <c r="B135" s="35"/>
      <c r="C135" s="36"/>
      <c r="D135" s="192" t="s">
        <v>117</v>
      </c>
      <c r="E135" s="36"/>
      <c r="F135" s="193" t="s">
        <v>228</v>
      </c>
      <c r="G135" s="36"/>
      <c r="H135" s="36"/>
      <c r="I135" s="128"/>
      <c r="J135" s="36"/>
      <c r="K135" s="36"/>
      <c r="L135" s="40"/>
      <c r="M135" s="194"/>
      <c r="N135" s="76"/>
      <c r="O135" s="76"/>
      <c r="P135" s="76"/>
      <c r="Q135" s="76"/>
      <c r="R135" s="76"/>
      <c r="S135" s="76"/>
      <c r="T135" s="77"/>
      <c r="AT135" s="14" t="s">
        <v>117</v>
      </c>
      <c r="AU135" s="14" t="s">
        <v>80</v>
      </c>
    </row>
    <row r="136" s="1" customFormat="1" ht="22.5" customHeight="1">
      <c r="B136" s="35"/>
      <c r="C136" s="179" t="s">
        <v>231</v>
      </c>
      <c r="D136" s="179" t="s">
        <v>108</v>
      </c>
      <c r="E136" s="180" t="s">
        <v>232</v>
      </c>
      <c r="F136" s="181" t="s">
        <v>233</v>
      </c>
      <c r="G136" s="182" t="s">
        <v>111</v>
      </c>
      <c r="H136" s="183">
        <v>1</v>
      </c>
      <c r="I136" s="184"/>
      <c r="J136" s="185">
        <f>ROUND(I136*H136,2)</f>
        <v>0</v>
      </c>
      <c r="K136" s="181" t="s">
        <v>112</v>
      </c>
      <c r="L136" s="186"/>
      <c r="M136" s="187" t="s">
        <v>1</v>
      </c>
      <c r="N136" s="188" t="s">
        <v>43</v>
      </c>
      <c r="O136" s="7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4" t="s">
        <v>229</v>
      </c>
      <c r="AT136" s="14" t="s">
        <v>108</v>
      </c>
      <c r="AU136" s="14" t="s">
        <v>80</v>
      </c>
      <c r="AY136" s="14" t="s">
        <v>114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4" t="s">
        <v>80</v>
      </c>
      <c r="BK136" s="191">
        <f>ROUND(I136*H136,2)</f>
        <v>0</v>
      </c>
      <c r="BL136" s="14" t="s">
        <v>229</v>
      </c>
      <c r="BM136" s="14" t="s">
        <v>234</v>
      </c>
    </row>
    <row r="137" s="1" customFormat="1">
      <c r="B137" s="35"/>
      <c r="C137" s="36"/>
      <c r="D137" s="192" t="s">
        <v>117</v>
      </c>
      <c r="E137" s="36"/>
      <c r="F137" s="193" t="s">
        <v>233</v>
      </c>
      <c r="G137" s="36"/>
      <c r="H137" s="36"/>
      <c r="I137" s="128"/>
      <c r="J137" s="36"/>
      <c r="K137" s="36"/>
      <c r="L137" s="40"/>
      <c r="M137" s="194"/>
      <c r="N137" s="76"/>
      <c r="O137" s="76"/>
      <c r="P137" s="76"/>
      <c r="Q137" s="76"/>
      <c r="R137" s="76"/>
      <c r="S137" s="76"/>
      <c r="T137" s="77"/>
      <c r="AT137" s="14" t="s">
        <v>117</v>
      </c>
      <c r="AU137" s="14" t="s">
        <v>80</v>
      </c>
    </row>
    <row r="138" s="1" customFormat="1" ht="22.5" customHeight="1">
      <c r="B138" s="35"/>
      <c r="C138" s="179" t="s">
        <v>235</v>
      </c>
      <c r="D138" s="179" t="s">
        <v>108</v>
      </c>
      <c r="E138" s="180" t="s">
        <v>236</v>
      </c>
      <c r="F138" s="181" t="s">
        <v>237</v>
      </c>
      <c r="G138" s="182" t="s">
        <v>111</v>
      </c>
      <c r="H138" s="183">
        <v>1</v>
      </c>
      <c r="I138" s="184"/>
      <c r="J138" s="185">
        <f>ROUND(I138*H138,2)</f>
        <v>0</v>
      </c>
      <c r="K138" s="181" t="s">
        <v>112</v>
      </c>
      <c r="L138" s="186"/>
      <c r="M138" s="187" t="s">
        <v>1</v>
      </c>
      <c r="N138" s="188" t="s">
        <v>43</v>
      </c>
      <c r="O138" s="7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4" t="s">
        <v>229</v>
      </c>
      <c r="AT138" s="14" t="s">
        <v>108</v>
      </c>
      <c r="AU138" s="14" t="s">
        <v>80</v>
      </c>
      <c r="AY138" s="14" t="s">
        <v>114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4" t="s">
        <v>80</v>
      </c>
      <c r="BK138" s="191">
        <f>ROUND(I138*H138,2)</f>
        <v>0</v>
      </c>
      <c r="BL138" s="14" t="s">
        <v>229</v>
      </c>
      <c r="BM138" s="14" t="s">
        <v>238</v>
      </c>
    </row>
    <row r="139" s="1" customFormat="1">
      <c r="B139" s="35"/>
      <c r="C139" s="36"/>
      <c r="D139" s="192" t="s">
        <v>117</v>
      </c>
      <c r="E139" s="36"/>
      <c r="F139" s="193" t="s">
        <v>237</v>
      </c>
      <c r="G139" s="36"/>
      <c r="H139" s="36"/>
      <c r="I139" s="128"/>
      <c r="J139" s="36"/>
      <c r="K139" s="36"/>
      <c r="L139" s="40"/>
      <c r="M139" s="194"/>
      <c r="N139" s="76"/>
      <c r="O139" s="76"/>
      <c r="P139" s="76"/>
      <c r="Q139" s="76"/>
      <c r="R139" s="76"/>
      <c r="S139" s="76"/>
      <c r="T139" s="77"/>
      <c r="AT139" s="14" t="s">
        <v>117</v>
      </c>
      <c r="AU139" s="14" t="s">
        <v>80</v>
      </c>
    </row>
    <row r="140" s="1" customFormat="1" ht="22.5" customHeight="1">
      <c r="B140" s="35"/>
      <c r="C140" s="179" t="s">
        <v>239</v>
      </c>
      <c r="D140" s="179" t="s">
        <v>108</v>
      </c>
      <c r="E140" s="180" t="s">
        <v>240</v>
      </c>
      <c r="F140" s="181" t="s">
        <v>241</v>
      </c>
      <c r="G140" s="182" t="s">
        <v>111</v>
      </c>
      <c r="H140" s="183">
        <v>1</v>
      </c>
      <c r="I140" s="184"/>
      <c r="J140" s="185">
        <f>ROUND(I140*H140,2)</f>
        <v>0</v>
      </c>
      <c r="K140" s="181" t="s">
        <v>112</v>
      </c>
      <c r="L140" s="186"/>
      <c r="M140" s="187" t="s">
        <v>1</v>
      </c>
      <c r="N140" s="188" t="s">
        <v>43</v>
      </c>
      <c r="O140" s="7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14" t="s">
        <v>229</v>
      </c>
      <c r="AT140" s="14" t="s">
        <v>108</v>
      </c>
      <c r="AU140" s="14" t="s">
        <v>80</v>
      </c>
      <c r="AY140" s="14" t="s">
        <v>114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4" t="s">
        <v>80</v>
      </c>
      <c r="BK140" s="191">
        <f>ROUND(I140*H140,2)</f>
        <v>0</v>
      </c>
      <c r="BL140" s="14" t="s">
        <v>229</v>
      </c>
      <c r="BM140" s="14" t="s">
        <v>242</v>
      </c>
    </row>
    <row r="141" s="1" customFormat="1">
      <c r="B141" s="35"/>
      <c r="C141" s="36"/>
      <c r="D141" s="192" t="s">
        <v>117</v>
      </c>
      <c r="E141" s="36"/>
      <c r="F141" s="193" t="s">
        <v>241</v>
      </c>
      <c r="G141" s="36"/>
      <c r="H141" s="36"/>
      <c r="I141" s="128"/>
      <c r="J141" s="36"/>
      <c r="K141" s="36"/>
      <c r="L141" s="40"/>
      <c r="M141" s="194"/>
      <c r="N141" s="76"/>
      <c r="O141" s="76"/>
      <c r="P141" s="76"/>
      <c r="Q141" s="76"/>
      <c r="R141" s="76"/>
      <c r="S141" s="76"/>
      <c r="T141" s="77"/>
      <c r="AT141" s="14" t="s">
        <v>117</v>
      </c>
      <c r="AU141" s="14" t="s">
        <v>80</v>
      </c>
    </row>
    <row r="142" s="1" customFormat="1" ht="22.5" customHeight="1">
      <c r="B142" s="35"/>
      <c r="C142" s="209" t="s">
        <v>243</v>
      </c>
      <c r="D142" s="209" t="s">
        <v>185</v>
      </c>
      <c r="E142" s="210" t="s">
        <v>244</v>
      </c>
      <c r="F142" s="211" t="s">
        <v>245</v>
      </c>
      <c r="G142" s="212" t="s">
        <v>111</v>
      </c>
      <c r="H142" s="213">
        <v>1060</v>
      </c>
      <c r="I142" s="214"/>
      <c r="J142" s="215">
        <f>ROUND(I142*H142,2)</f>
        <v>0</v>
      </c>
      <c r="K142" s="211" t="s">
        <v>112</v>
      </c>
      <c r="L142" s="40"/>
      <c r="M142" s="216" t="s">
        <v>1</v>
      </c>
      <c r="N142" s="217" t="s">
        <v>43</v>
      </c>
      <c r="O142" s="7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14" t="s">
        <v>188</v>
      </c>
      <c r="AT142" s="14" t="s">
        <v>185</v>
      </c>
      <c r="AU142" s="14" t="s">
        <v>80</v>
      </c>
      <c r="AY142" s="14" t="s">
        <v>114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4" t="s">
        <v>80</v>
      </c>
      <c r="BK142" s="191">
        <f>ROUND(I142*H142,2)</f>
        <v>0</v>
      </c>
      <c r="BL142" s="14" t="s">
        <v>188</v>
      </c>
      <c r="BM142" s="14" t="s">
        <v>246</v>
      </c>
    </row>
    <row r="143" s="1" customFormat="1">
      <c r="B143" s="35"/>
      <c r="C143" s="36"/>
      <c r="D143" s="192" t="s">
        <v>117</v>
      </c>
      <c r="E143" s="36"/>
      <c r="F143" s="193" t="s">
        <v>245</v>
      </c>
      <c r="G143" s="36"/>
      <c r="H143" s="36"/>
      <c r="I143" s="128"/>
      <c r="J143" s="36"/>
      <c r="K143" s="36"/>
      <c r="L143" s="40"/>
      <c r="M143" s="194"/>
      <c r="N143" s="76"/>
      <c r="O143" s="76"/>
      <c r="P143" s="76"/>
      <c r="Q143" s="76"/>
      <c r="R143" s="76"/>
      <c r="S143" s="76"/>
      <c r="T143" s="77"/>
      <c r="AT143" s="14" t="s">
        <v>117</v>
      </c>
      <c r="AU143" s="14" t="s">
        <v>80</v>
      </c>
    </row>
    <row r="144" s="1" customFormat="1" ht="22.5" customHeight="1">
      <c r="B144" s="35"/>
      <c r="C144" s="209" t="s">
        <v>247</v>
      </c>
      <c r="D144" s="209" t="s">
        <v>185</v>
      </c>
      <c r="E144" s="210" t="s">
        <v>248</v>
      </c>
      <c r="F144" s="211" t="s">
        <v>249</v>
      </c>
      <c r="G144" s="212" t="s">
        <v>111</v>
      </c>
      <c r="H144" s="213">
        <v>20</v>
      </c>
      <c r="I144" s="214"/>
      <c r="J144" s="215">
        <f>ROUND(I144*H144,2)</f>
        <v>0</v>
      </c>
      <c r="K144" s="211" t="s">
        <v>112</v>
      </c>
      <c r="L144" s="40"/>
      <c r="M144" s="216" t="s">
        <v>1</v>
      </c>
      <c r="N144" s="217" t="s">
        <v>43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4" t="s">
        <v>188</v>
      </c>
      <c r="AT144" s="14" t="s">
        <v>185</v>
      </c>
      <c r="AU144" s="14" t="s">
        <v>80</v>
      </c>
      <c r="AY144" s="14" t="s">
        <v>114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4" t="s">
        <v>80</v>
      </c>
      <c r="BK144" s="191">
        <f>ROUND(I144*H144,2)</f>
        <v>0</v>
      </c>
      <c r="BL144" s="14" t="s">
        <v>188</v>
      </c>
      <c r="BM144" s="14" t="s">
        <v>250</v>
      </c>
    </row>
    <row r="145" s="1" customFormat="1">
      <c r="B145" s="35"/>
      <c r="C145" s="36"/>
      <c r="D145" s="192" t="s">
        <v>117</v>
      </c>
      <c r="E145" s="36"/>
      <c r="F145" s="193" t="s">
        <v>249</v>
      </c>
      <c r="G145" s="36"/>
      <c r="H145" s="36"/>
      <c r="I145" s="128"/>
      <c r="J145" s="36"/>
      <c r="K145" s="36"/>
      <c r="L145" s="40"/>
      <c r="M145" s="194"/>
      <c r="N145" s="76"/>
      <c r="O145" s="76"/>
      <c r="P145" s="76"/>
      <c r="Q145" s="76"/>
      <c r="R145" s="76"/>
      <c r="S145" s="76"/>
      <c r="T145" s="77"/>
      <c r="AT145" s="14" t="s">
        <v>117</v>
      </c>
      <c r="AU145" s="14" t="s">
        <v>80</v>
      </c>
    </row>
    <row r="146" s="1" customFormat="1" ht="22.5" customHeight="1">
      <c r="B146" s="35"/>
      <c r="C146" s="209" t="s">
        <v>7</v>
      </c>
      <c r="D146" s="209" t="s">
        <v>185</v>
      </c>
      <c r="E146" s="210" t="s">
        <v>251</v>
      </c>
      <c r="F146" s="211" t="s">
        <v>252</v>
      </c>
      <c r="G146" s="212" t="s">
        <v>111</v>
      </c>
      <c r="H146" s="213">
        <v>870</v>
      </c>
      <c r="I146" s="214"/>
      <c r="J146" s="215">
        <f>ROUND(I146*H146,2)</f>
        <v>0</v>
      </c>
      <c r="K146" s="211" t="s">
        <v>112</v>
      </c>
      <c r="L146" s="40"/>
      <c r="M146" s="216" t="s">
        <v>1</v>
      </c>
      <c r="N146" s="217" t="s">
        <v>43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14" t="s">
        <v>188</v>
      </c>
      <c r="AT146" s="14" t="s">
        <v>185</v>
      </c>
      <c r="AU146" s="14" t="s">
        <v>80</v>
      </c>
      <c r="AY146" s="14" t="s">
        <v>114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4" t="s">
        <v>80</v>
      </c>
      <c r="BK146" s="191">
        <f>ROUND(I146*H146,2)</f>
        <v>0</v>
      </c>
      <c r="BL146" s="14" t="s">
        <v>188</v>
      </c>
      <c r="BM146" s="14" t="s">
        <v>253</v>
      </c>
    </row>
    <row r="147" s="1" customFormat="1">
      <c r="B147" s="35"/>
      <c r="C147" s="36"/>
      <c r="D147" s="192" t="s">
        <v>117</v>
      </c>
      <c r="E147" s="36"/>
      <c r="F147" s="193" t="s">
        <v>252</v>
      </c>
      <c r="G147" s="36"/>
      <c r="H147" s="36"/>
      <c r="I147" s="128"/>
      <c r="J147" s="36"/>
      <c r="K147" s="36"/>
      <c r="L147" s="40"/>
      <c r="M147" s="194"/>
      <c r="N147" s="76"/>
      <c r="O147" s="76"/>
      <c r="P147" s="76"/>
      <c r="Q147" s="76"/>
      <c r="R147" s="76"/>
      <c r="S147" s="76"/>
      <c r="T147" s="77"/>
      <c r="AT147" s="14" t="s">
        <v>117</v>
      </c>
      <c r="AU147" s="14" t="s">
        <v>80</v>
      </c>
    </row>
    <row r="148" s="1" customFormat="1" ht="22.5" customHeight="1">
      <c r="B148" s="35"/>
      <c r="C148" s="209" t="s">
        <v>254</v>
      </c>
      <c r="D148" s="209" t="s">
        <v>185</v>
      </c>
      <c r="E148" s="210" t="s">
        <v>255</v>
      </c>
      <c r="F148" s="211" t="s">
        <v>256</v>
      </c>
      <c r="G148" s="212" t="s">
        <v>111</v>
      </c>
      <c r="H148" s="213">
        <v>260</v>
      </c>
      <c r="I148" s="214"/>
      <c r="J148" s="215">
        <f>ROUND(I148*H148,2)</f>
        <v>0</v>
      </c>
      <c r="K148" s="211" t="s">
        <v>112</v>
      </c>
      <c r="L148" s="40"/>
      <c r="M148" s="216" t="s">
        <v>1</v>
      </c>
      <c r="N148" s="217" t="s">
        <v>43</v>
      </c>
      <c r="O148" s="7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4" t="s">
        <v>188</v>
      </c>
      <c r="AT148" s="14" t="s">
        <v>185</v>
      </c>
      <c r="AU148" s="14" t="s">
        <v>80</v>
      </c>
      <c r="AY148" s="14" t="s">
        <v>114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4" t="s">
        <v>80</v>
      </c>
      <c r="BK148" s="191">
        <f>ROUND(I148*H148,2)</f>
        <v>0</v>
      </c>
      <c r="BL148" s="14" t="s">
        <v>188</v>
      </c>
      <c r="BM148" s="14" t="s">
        <v>257</v>
      </c>
    </row>
    <row r="149" s="1" customFormat="1">
      <c r="B149" s="35"/>
      <c r="C149" s="36"/>
      <c r="D149" s="192" t="s">
        <v>117</v>
      </c>
      <c r="E149" s="36"/>
      <c r="F149" s="193" t="s">
        <v>256</v>
      </c>
      <c r="G149" s="36"/>
      <c r="H149" s="36"/>
      <c r="I149" s="128"/>
      <c r="J149" s="36"/>
      <c r="K149" s="36"/>
      <c r="L149" s="40"/>
      <c r="M149" s="194"/>
      <c r="N149" s="76"/>
      <c r="O149" s="76"/>
      <c r="P149" s="76"/>
      <c r="Q149" s="76"/>
      <c r="R149" s="76"/>
      <c r="S149" s="76"/>
      <c r="T149" s="77"/>
      <c r="AT149" s="14" t="s">
        <v>117</v>
      </c>
      <c r="AU149" s="14" t="s">
        <v>80</v>
      </c>
    </row>
    <row r="150" s="1" customFormat="1" ht="22.5" customHeight="1">
      <c r="B150" s="35"/>
      <c r="C150" s="209" t="s">
        <v>258</v>
      </c>
      <c r="D150" s="209" t="s">
        <v>185</v>
      </c>
      <c r="E150" s="210" t="s">
        <v>259</v>
      </c>
      <c r="F150" s="211" t="s">
        <v>260</v>
      </c>
      <c r="G150" s="212" t="s">
        <v>111</v>
      </c>
      <c r="H150" s="213">
        <v>12</v>
      </c>
      <c r="I150" s="214"/>
      <c r="J150" s="215">
        <f>ROUND(I150*H150,2)</f>
        <v>0</v>
      </c>
      <c r="K150" s="211" t="s">
        <v>112</v>
      </c>
      <c r="L150" s="40"/>
      <c r="M150" s="216" t="s">
        <v>1</v>
      </c>
      <c r="N150" s="217" t="s">
        <v>43</v>
      </c>
      <c r="O150" s="7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14" t="s">
        <v>188</v>
      </c>
      <c r="AT150" s="14" t="s">
        <v>185</v>
      </c>
      <c r="AU150" s="14" t="s">
        <v>80</v>
      </c>
      <c r="AY150" s="14" t="s">
        <v>114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4" t="s">
        <v>80</v>
      </c>
      <c r="BK150" s="191">
        <f>ROUND(I150*H150,2)</f>
        <v>0</v>
      </c>
      <c r="BL150" s="14" t="s">
        <v>188</v>
      </c>
      <c r="BM150" s="14" t="s">
        <v>261</v>
      </c>
    </row>
    <row r="151" s="1" customFormat="1">
      <c r="B151" s="35"/>
      <c r="C151" s="36"/>
      <c r="D151" s="192" t="s">
        <v>117</v>
      </c>
      <c r="E151" s="36"/>
      <c r="F151" s="193" t="s">
        <v>260</v>
      </c>
      <c r="G151" s="36"/>
      <c r="H151" s="36"/>
      <c r="I151" s="128"/>
      <c r="J151" s="36"/>
      <c r="K151" s="36"/>
      <c r="L151" s="40"/>
      <c r="M151" s="194"/>
      <c r="N151" s="76"/>
      <c r="O151" s="76"/>
      <c r="P151" s="76"/>
      <c r="Q151" s="76"/>
      <c r="R151" s="76"/>
      <c r="S151" s="76"/>
      <c r="T151" s="77"/>
      <c r="AT151" s="14" t="s">
        <v>117</v>
      </c>
      <c r="AU151" s="14" t="s">
        <v>80</v>
      </c>
    </row>
    <row r="152" s="1" customFormat="1" ht="22.5" customHeight="1">
      <c r="B152" s="35"/>
      <c r="C152" s="209" t="s">
        <v>262</v>
      </c>
      <c r="D152" s="209" t="s">
        <v>185</v>
      </c>
      <c r="E152" s="210" t="s">
        <v>263</v>
      </c>
      <c r="F152" s="211" t="s">
        <v>264</v>
      </c>
      <c r="G152" s="212" t="s">
        <v>111</v>
      </c>
      <c r="H152" s="213">
        <v>52</v>
      </c>
      <c r="I152" s="214"/>
      <c r="J152" s="215">
        <f>ROUND(I152*H152,2)</f>
        <v>0</v>
      </c>
      <c r="K152" s="211" t="s">
        <v>112</v>
      </c>
      <c r="L152" s="40"/>
      <c r="M152" s="216" t="s">
        <v>1</v>
      </c>
      <c r="N152" s="217" t="s">
        <v>43</v>
      </c>
      <c r="O152" s="7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14" t="s">
        <v>188</v>
      </c>
      <c r="AT152" s="14" t="s">
        <v>185</v>
      </c>
      <c r="AU152" s="14" t="s">
        <v>80</v>
      </c>
      <c r="AY152" s="14" t="s">
        <v>114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4" t="s">
        <v>80</v>
      </c>
      <c r="BK152" s="191">
        <f>ROUND(I152*H152,2)</f>
        <v>0</v>
      </c>
      <c r="BL152" s="14" t="s">
        <v>188</v>
      </c>
      <c r="BM152" s="14" t="s">
        <v>265</v>
      </c>
    </row>
    <row r="153" s="1" customFormat="1">
      <c r="B153" s="35"/>
      <c r="C153" s="36"/>
      <c r="D153" s="192" t="s">
        <v>117</v>
      </c>
      <c r="E153" s="36"/>
      <c r="F153" s="193" t="s">
        <v>264</v>
      </c>
      <c r="G153" s="36"/>
      <c r="H153" s="36"/>
      <c r="I153" s="128"/>
      <c r="J153" s="36"/>
      <c r="K153" s="36"/>
      <c r="L153" s="40"/>
      <c r="M153" s="194"/>
      <c r="N153" s="76"/>
      <c r="O153" s="76"/>
      <c r="P153" s="76"/>
      <c r="Q153" s="76"/>
      <c r="R153" s="76"/>
      <c r="S153" s="76"/>
      <c r="T153" s="77"/>
      <c r="AT153" s="14" t="s">
        <v>117</v>
      </c>
      <c r="AU153" s="14" t="s">
        <v>80</v>
      </c>
    </row>
    <row r="154" s="1" customFormat="1" ht="22.5" customHeight="1">
      <c r="B154" s="35"/>
      <c r="C154" s="209" t="s">
        <v>266</v>
      </c>
      <c r="D154" s="209" t="s">
        <v>185</v>
      </c>
      <c r="E154" s="210" t="s">
        <v>267</v>
      </c>
      <c r="F154" s="211" t="s">
        <v>268</v>
      </c>
      <c r="G154" s="212" t="s">
        <v>111</v>
      </c>
      <c r="H154" s="213">
        <v>24</v>
      </c>
      <c r="I154" s="214"/>
      <c r="J154" s="215">
        <f>ROUND(I154*H154,2)</f>
        <v>0</v>
      </c>
      <c r="K154" s="211" t="s">
        <v>112</v>
      </c>
      <c r="L154" s="40"/>
      <c r="M154" s="216" t="s">
        <v>1</v>
      </c>
      <c r="N154" s="217" t="s">
        <v>43</v>
      </c>
      <c r="O154" s="7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4" t="s">
        <v>188</v>
      </c>
      <c r="AT154" s="14" t="s">
        <v>185</v>
      </c>
      <c r="AU154" s="14" t="s">
        <v>80</v>
      </c>
      <c r="AY154" s="14" t="s">
        <v>114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4" t="s">
        <v>80</v>
      </c>
      <c r="BK154" s="191">
        <f>ROUND(I154*H154,2)</f>
        <v>0</v>
      </c>
      <c r="BL154" s="14" t="s">
        <v>188</v>
      </c>
      <c r="BM154" s="14" t="s">
        <v>269</v>
      </c>
    </row>
    <row r="155" s="1" customFormat="1">
      <c r="B155" s="35"/>
      <c r="C155" s="36"/>
      <c r="D155" s="192" t="s">
        <v>117</v>
      </c>
      <c r="E155" s="36"/>
      <c r="F155" s="193" t="s">
        <v>268</v>
      </c>
      <c r="G155" s="36"/>
      <c r="H155" s="36"/>
      <c r="I155" s="128"/>
      <c r="J155" s="36"/>
      <c r="K155" s="36"/>
      <c r="L155" s="40"/>
      <c r="M155" s="194"/>
      <c r="N155" s="76"/>
      <c r="O155" s="76"/>
      <c r="P155" s="76"/>
      <c r="Q155" s="76"/>
      <c r="R155" s="76"/>
      <c r="S155" s="76"/>
      <c r="T155" s="77"/>
      <c r="AT155" s="14" t="s">
        <v>117</v>
      </c>
      <c r="AU155" s="14" t="s">
        <v>80</v>
      </c>
    </row>
    <row r="156" s="1" customFormat="1" ht="22.5" customHeight="1">
      <c r="B156" s="35"/>
      <c r="C156" s="209" t="s">
        <v>270</v>
      </c>
      <c r="D156" s="209" t="s">
        <v>185</v>
      </c>
      <c r="E156" s="210" t="s">
        <v>271</v>
      </c>
      <c r="F156" s="211" t="s">
        <v>272</v>
      </c>
      <c r="G156" s="212" t="s">
        <v>111</v>
      </c>
      <c r="H156" s="213">
        <v>83</v>
      </c>
      <c r="I156" s="214"/>
      <c r="J156" s="215">
        <f>ROUND(I156*H156,2)</f>
        <v>0</v>
      </c>
      <c r="K156" s="211" t="s">
        <v>112</v>
      </c>
      <c r="L156" s="40"/>
      <c r="M156" s="216" t="s">
        <v>1</v>
      </c>
      <c r="N156" s="217" t="s">
        <v>43</v>
      </c>
      <c r="O156" s="7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4" t="s">
        <v>188</v>
      </c>
      <c r="AT156" s="14" t="s">
        <v>185</v>
      </c>
      <c r="AU156" s="14" t="s">
        <v>80</v>
      </c>
      <c r="AY156" s="14" t="s">
        <v>114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4" t="s">
        <v>80</v>
      </c>
      <c r="BK156" s="191">
        <f>ROUND(I156*H156,2)</f>
        <v>0</v>
      </c>
      <c r="BL156" s="14" t="s">
        <v>188</v>
      </c>
      <c r="BM156" s="14" t="s">
        <v>273</v>
      </c>
    </row>
    <row r="157" s="1" customFormat="1">
      <c r="B157" s="35"/>
      <c r="C157" s="36"/>
      <c r="D157" s="192" t="s">
        <v>117</v>
      </c>
      <c r="E157" s="36"/>
      <c r="F157" s="193" t="s">
        <v>274</v>
      </c>
      <c r="G157" s="36"/>
      <c r="H157" s="36"/>
      <c r="I157" s="128"/>
      <c r="J157" s="36"/>
      <c r="K157" s="36"/>
      <c r="L157" s="40"/>
      <c r="M157" s="194"/>
      <c r="N157" s="76"/>
      <c r="O157" s="76"/>
      <c r="P157" s="76"/>
      <c r="Q157" s="76"/>
      <c r="R157" s="76"/>
      <c r="S157" s="76"/>
      <c r="T157" s="77"/>
      <c r="AT157" s="14" t="s">
        <v>117</v>
      </c>
      <c r="AU157" s="14" t="s">
        <v>80</v>
      </c>
    </row>
    <row r="158" s="1" customFormat="1" ht="22.5" customHeight="1">
      <c r="B158" s="35"/>
      <c r="C158" s="209" t="s">
        <v>275</v>
      </c>
      <c r="D158" s="209" t="s">
        <v>185</v>
      </c>
      <c r="E158" s="210" t="s">
        <v>276</v>
      </c>
      <c r="F158" s="211" t="s">
        <v>277</v>
      </c>
      <c r="G158" s="212" t="s">
        <v>111</v>
      </c>
      <c r="H158" s="213">
        <v>2</v>
      </c>
      <c r="I158" s="214"/>
      <c r="J158" s="215">
        <f>ROUND(I158*H158,2)</f>
        <v>0</v>
      </c>
      <c r="K158" s="211" t="s">
        <v>112</v>
      </c>
      <c r="L158" s="40"/>
      <c r="M158" s="216" t="s">
        <v>1</v>
      </c>
      <c r="N158" s="217" t="s">
        <v>43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4" t="s">
        <v>188</v>
      </c>
      <c r="AT158" s="14" t="s">
        <v>185</v>
      </c>
      <c r="AU158" s="14" t="s">
        <v>80</v>
      </c>
      <c r="AY158" s="14" t="s">
        <v>114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4" t="s">
        <v>80</v>
      </c>
      <c r="BK158" s="191">
        <f>ROUND(I158*H158,2)</f>
        <v>0</v>
      </c>
      <c r="BL158" s="14" t="s">
        <v>188</v>
      </c>
      <c r="BM158" s="14" t="s">
        <v>278</v>
      </c>
    </row>
    <row r="159" s="1" customFormat="1">
      <c r="B159" s="35"/>
      <c r="C159" s="36"/>
      <c r="D159" s="192" t="s">
        <v>117</v>
      </c>
      <c r="E159" s="36"/>
      <c r="F159" s="193" t="s">
        <v>279</v>
      </c>
      <c r="G159" s="36"/>
      <c r="H159" s="36"/>
      <c r="I159" s="128"/>
      <c r="J159" s="36"/>
      <c r="K159" s="36"/>
      <c r="L159" s="40"/>
      <c r="M159" s="194"/>
      <c r="N159" s="76"/>
      <c r="O159" s="76"/>
      <c r="P159" s="76"/>
      <c r="Q159" s="76"/>
      <c r="R159" s="76"/>
      <c r="S159" s="76"/>
      <c r="T159" s="77"/>
      <c r="AT159" s="14" t="s">
        <v>117</v>
      </c>
      <c r="AU159" s="14" t="s">
        <v>80</v>
      </c>
    </row>
    <row r="160" s="1" customFormat="1" ht="22.5" customHeight="1">
      <c r="B160" s="35"/>
      <c r="C160" s="209" t="s">
        <v>280</v>
      </c>
      <c r="D160" s="209" t="s">
        <v>185</v>
      </c>
      <c r="E160" s="210" t="s">
        <v>281</v>
      </c>
      <c r="F160" s="211" t="s">
        <v>282</v>
      </c>
      <c r="G160" s="212" t="s">
        <v>111</v>
      </c>
      <c r="H160" s="213">
        <v>48</v>
      </c>
      <c r="I160" s="214"/>
      <c r="J160" s="215">
        <f>ROUND(I160*H160,2)</f>
        <v>0</v>
      </c>
      <c r="K160" s="211" t="s">
        <v>112</v>
      </c>
      <c r="L160" s="40"/>
      <c r="M160" s="216" t="s">
        <v>1</v>
      </c>
      <c r="N160" s="217" t="s">
        <v>43</v>
      </c>
      <c r="O160" s="7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4" t="s">
        <v>188</v>
      </c>
      <c r="AT160" s="14" t="s">
        <v>185</v>
      </c>
      <c r="AU160" s="14" t="s">
        <v>80</v>
      </c>
      <c r="AY160" s="14" t="s">
        <v>114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4" t="s">
        <v>80</v>
      </c>
      <c r="BK160" s="191">
        <f>ROUND(I160*H160,2)</f>
        <v>0</v>
      </c>
      <c r="BL160" s="14" t="s">
        <v>188</v>
      </c>
      <c r="BM160" s="14" t="s">
        <v>283</v>
      </c>
    </row>
    <row r="161" s="1" customFormat="1">
      <c r="B161" s="35"/>
      <c r="C161" s="36"/>
      <c r="D161" s="192" t="s">
        <v>117</v>
      </c>
      <c r="E161" s="36"/>
      <c r="F161" s="193" t="s">
        <v>282</v>
      </c>
      <c r="G161" s="36"/>
      <c r="H161" s="36"/>
      <c r="I161" s="128"/>
      <c r="J161" s="36"/>
      <c r="K161" s="36"/>
      <c r="L161" s="40"/>
      <c r="M161" s="194"/>
      <c r="N161" s="76"/>
      <c r="O161" s="76"/>
      <c r="P161" s="76"/>
      <c r="Q161" s="76"/>
      <c r="R161" s="76"/>
      <c r="S161" s="76"/>
      <c r="T161" s="77"/>
      <c r="AT161" s="14" t="s">
        <v>117</v>
      </c>
      <c r="AU161" s="14" t="s">
        <v>80</v>
      </c>
    </row>
    <row r="162" s="1" customFormat="1" ht="22.5" customHeight="1">
      <c r="B162" s="35"/>
      <c r="C162" s="209" t="s">
        <v>284</v>
      </c>
      <c r="D162" s="209" t="s">
        <v>185</v>
      </c>
      <c r="E162" s="210" t="s">
        <v>285</v>
      </c>
      <c r="F162" s="211" t="s">
        <v>286</v>
      </c>
      <c r="G162" s="212" t="s">
        <v>111</v>
      </c>
      <c r="H162" s="213">
        <v>2</v>
      </c>
      <c r="I162" s="214"/>
      <c r="J162" s="215">
        <f>ROUND(I162*H162,2)</f>
        <v>0</v>
      </c>
      <c r="K162" s="211" t="s">
        <v>112</v>
      </c>
      <c r="L162" s="40"/>
      <c r="M162" s="216" t="s">
        <v>1</v>
      </c>
      <c r="N162" s="217" t="s">
        <v>43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AR162" s="14" t="s">
        <v>188</v>
      </c>
      <c r="AT162" s="14" t="s">
        <v>185</v>
      </c>
      <c r="AU162" s="14" t="s">
        <v>80</v>
      </c>
      <c r="AY162" s="14" t="s">
        <v>114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4" t="s">
        <v>80</v>
      </c>
      <c r="BK162" s="191">
        <f>ROUND(I162*H162,2)</f>
        <v>0</v>
      </c>
      <c r="BL162" s="14" t="s">
        <v>188</v>
      </c>
      <c r="BM162" s="14" t="s">
        <v>287</v>
      </c>
    </row>
    <row r="163" s="1" customFormat="1">
      <c r="B163" s="35"/>
      <c r="C163" s="36"/>
      <c r="D163" s="192" t="s">
        <v>117</v>
      </c>
      <c r="E163" s="36"/>
      <c r="F163" s="193" t="s">
        <v>286</v>
      </c>
      <c r="G163" s="36"/>
      <c r="H163" s="36"/>
      <c r="I163" s="128"/>
      <c r="J163" s="36"/>
      <c r="K163" s="36"/>
      <c r="L163" s="40"/>
      <c r="M163" s="194"/>
      <c r="N163" s="76"/>
      <c r="O163" s="76"/>
      <c r="P163" s="76"/>
      <c r="Q163" s="76"/>
      <c r="R163" s="76"/>
      <c r="S163" s="76"/>
      <c r="T163" s="77"/>
      <c r="AT163" s="14" t="s">
        <v>117</v>
      </c>
      <c r="AU163" s="14" t="s">
        <v>80</v>
      </c>
    </row>
    <row r="164" s="1" customFormat="1" ht="22.5" customHeight="1">
      <c r="B164" s="35"/>
      <c r="C164" s="209" t="s">
        <v>288</v>
      </c>
      <c r="D164" s="209" t="s">
        <v>185</v>
      </c>
      <c r="E164" s="210" t="s">
        <v>289</v>
      </c>
      <c r="F164" s="211" t="s">
        <v>290</v>
      </c>
      <c r="G164" s="212" t="s">
        <v>111</v>
      </c>
      <c r="H164" s="213">
        <v>6</v>
      </c>
      <c r="I164" s="214"/>
      <c r="J164" s="215">
        <f>ROUND(I164*H164,2)</f>
        <v>0</v>
      </c>
      <c r="K164" s="211" t="s">
        <v>112</v>
      </c>
      <c r="L164" s="40"/>
      <c r="M164" s="216" t="s">
        <v>1</v>
      </c>
      <c r="N164" s="217" t="s">
        <v>43</v>
      </c>
      <c r="O164" s="7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4" t="s">
        <v>188</v>
      </c>
      <c r="AT164" s="14" t="s">
        <v>185</v>
      </c>
      <c r="AU164" s="14" t="s">
        <v>80</v>
      </c>
      <c r="AY164" s="14" t="s">
        <v>114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4" t="s">
        <v>80</v>
      </c>
      <c r="BK164" s="191">
        <f>ROUND(I164*H164,2)</f>
        <v>0</v>
      </c>
      <c r="BL164" s="14" t="s">
        <v>188</v>
      </c>
      <c r="BM164" s="14" t="s">
        <v>291</v>
      </c>
    </row>
    <row r="165" s="1" customFormat="1">
      <c r="B165" s="35"/>
      <c r="C165" s="36"/>
      <c r="D165" s="192" t="s">
        <v>117</v>
      </c>
      <c r="E165" s="36"/>
      <c r="F165" s="193" t="s">
        <v>292</v>
      </c>
      <c r="G165" s="36"/>
      <c r="H165" s="36"/>
      <c r="I165" s="128"/>
      <c r="J165" s="36"/>
      <c r="K165" s="36"/>
      <c r="L165" s="40"/>
      <c r="M165" s="194"/>
      <c r="N165" s="76"/>
      <c r="O165" s="76"/>
      <c r="P165" s="76"/>
      <c r="Q165" s="76"/>
      <c r="R165" s="76"/>
      <c r="S165" s="76"/>
      <c r="T165" s="77"/>
      <c r="AT165" s="14" t="s">
        <v>117</v>
      </c>
      <c r="AU165" s="14" t="s">
        <v>80</v>
      </c>
    </row>
    <row r="166" s="1" customFormat="1">
      <c r="B166" s="35"/>
      <c r="C166" s="36"/>
      <c r="D166" s="192" t="s">
        <v>293</v>
      </c>
      <c r="E166" s="36"/>
      <c r="F166" s="218" t="s">
        <v>294</v>
      </c>
      <c r="G166" s="36"/>
      <c r="H166" s="36"/>
      <c r="I166" s="128"/>
      <c r="J166" s="36"/>
      <c r="K166" s="36"/>
      <c r="L166" s="40"/>
      <c r="M166" s="194"/>
      <c r="N166" s="76"/>
      <c r="O166" s="76"/>
      <c r="P166" s="76"/>
      <c r="Q166" s="76"/>
      <c r="R166" s="76"/>
      <c r="S166" s="76"/>
      <c r="T166" s="77"/>
      <c r="AT166" s="14" t="s">
        <v>293</v>
      </c>
      <c r="AU166" s="14" t="s">
        <v>80</v>
      </c>
    </row>
    <row r="167" s="1" customFormat="1" ht="22.5" customHeight="1">
      <c r="B167" s="35"/>
      <c r="C167" s="209" t="s">
        <v>295</v>
      </c>
      <c r="D167" s="209" t="s">
        <v>185</v>
      </c>
      <c r="E167" s="210" t="s">
        <v>296</v>
      </c>
      <c r="F167" s="211" t="s">
        <v>297</v>
      </c>
      <c r="G167" s="212" t="s">
        <v>298</v>
      </c>
      <c r="H167" s="213">
        <v>20.026</v>
      </c>
      <c r="I167" s="214"/>
      <c r="J167" s="215">
        <f>ROUND(I167*H167,2)</f>
        <v>0</v>
      </c>
      <c r="K167" s="211" t="s">
        <v>112</v>
      </c>
      <c r="L167" s="40"/>
      <c r="M167" s="216" t="s">
        <v>1</v>
      </c>
      <c r="N167" s="217" t="s">
        <v>43</v>
      </c>
      <c r="O167" s="7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AR167" s="14" t="s">
        <v>188</v>
      </c>
      <c r="AT167" s="14" t="s">
        <v>185</v>
      </c>
      <c r="AU167" s="14" t="s">
        <v>80</v>
      </c>
      <c r="AY167" s="14" t="s">
        <v>114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4" t="s">
        <v>80</v>
      </c>
      <c r="BK167" s="191">
        <f>ROUND(I167*H167,2)</f>
        <v>0</v>
      </c>
      <c r="BL167" s="14" t="s">
        <v>188</v>
      </c>
      <c r="BM167" s="14" t="s">
        <v>299</v>
      </c>
    </row>
    <row r="168" s="1" customFormat="1">
      <c r="B168" s="35"/>
      <c r="C168" s="36"/>
      <c r="D168" s="192" t="s">
        <v>117</v>
      </c>
      <c r="E168" s="36"/>
      <c r="F168" s="193" t="s">
        <v>300</v>
      </c>
      <c r="G168" s="36"/>
      <c r="H168" s="36"/>
      <c r="I168" s="128"/>
      <c r="J168" s="36"/>
      <c r="K168" s="36"/>
      <c r="L168" s="40"/>
      <c r="M168" s="194"/>
      <c r="N168" s="76"/>
      <c r="O168" s="76"/>
      <c r="P168" s="76"/>
      <c r="Q168" s="76"/>
      <c r="R168" s="76"/>
      <c r="S168" s="76"/>
      <c r="T168" s="77"/>
      <c r="AT168" s="14" t="s">
        <v>117</v>
      </c>
      <c r="AU168" s="14" t="s">
        <v>80</v>
      </c>
    </row>
    <row r="169" s="10" customFormat="1">
      <c r="B169" s="219"/>
      <c r="C169" s="220"/>
      <c r="D169" s="192" t="s">
        <v>301</v>
      </c>
      <c r="E169" s="221" t="s">
        <v>1</v>
      </c>
      <c r="F169" s="222" t="s">
        <v>302</v>
      </c>
      <c r="G169" s="220"/>
      <c r="H169" s="221" t="s">
        <v>1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301</v>
      </c>
      <c r="AU169" s="228" t="s">
        <v>80</v>
      </c>
      <c r="AV169" s="10" t="s">
        <v>80</v>
      </c>
      <c r="AW169" s="10" t="s">
        <v>35</v>
      </c>
      <c r="AX169" s="10" t="s">
        <v>72</v>
      </c>
      <c r="AY169" s="228" t="s">
        <v>114</v>
      </c>
    </row>
    <row r="170" s="11" customFormat="1">
      <c r="B170" s="229"/>
      <c r="C170" s="230"/>
      <c r="D170" s="192" t="s">
        <v>301</v>
      </c>
      <c r="E170" s="231" t="s">
        <v>1</v>
      </c>
      <c r="F170" s="232" t="s">
        <v>303</v>
      </c>
      <c r="G170" s="230"/>
      <c r="H170" s="233">
        <v>20.026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301</v>
      </c>
      <c r="AU170" s="239" t="s">
        <v>80</v>
      </c>
      <c r="AV170" s="11" t="s">
        <v>82</v>
      </c>
      <c r="AW170" s="11" t="s">
        <v>35</v>
      </c>
      <c r="AX170" s="11" t="s">
        <v>80</v>
      </c>
      <c r="AY170" s="239" t="s">
        <v>114</v>
      </c>
    </row>
    <row r="171" s="1" customFormat="1" ht="22.5" customHeight="1">
      <c r="B171" s="35"/>
      <c r="C171" s="209" t="s">
        <v>304</v>
      </c>
      <c r="D171" s="209" t="s">
        <v>185</v>
      </c>
      <c r="E171" s="210" t="s">
        <v>305</v>
      </c>
      <c r="F171" s="211" t="s">
        <v>306</v>
      </c>
      <c r="G171" s="212" t="s">
        <v>298</v>
      </c>
      <c r="H171" s="213">
        <v>10.013</v>
      </c>
      <c r="I171" s="214"/>
      <c r="J171" s="215">
        <f>ROUND(I171*H171,2)</f>
        <v>0</v>
      </c>
      <c r="K171" s="211" t="s">
        <v>112</v>
      </c>
      <c r="L171" s="40"/>
      <c r="M171" s="216" t="s">
        <v>1</v>
      </c>
      <c r="N171" s="217" t="s">
        <v>43</v>
      </c>
      <c r="O171" s="7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4" t="s">
        <v>188</v>
      </c>
      <c r="AT171" s="14" t="s">
        <v>185</v>
      </c>
      <c r="AU171" s="14" t="s">
        <v>80</v>
      </c>
      <c r="AY171" s="14" t="s">
        <v>114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4" t="s">
        <v>80</v>
      </c>
      <c r="BK171" s="191">
        <f>ROUND(I171*H171,2)</f>
        <v>0</v>
      </c>
      <c r="BL171" s="14" t="s">
        <v>188</v>
      </c>
      <c r="BM171" s="14" t="s">
        <v>307</v>
      </c>
    </row>
    <row r="172" s="1" customFormat="1">
      <c r="B172" s="35"/>
      <c r="C172" s="36"/>
      <c r="D172" s="192" t="s">
        <v>117</v>
      </c>
      <c r="E172" s="36"/>
      <c r="F172" s="193" t="s">
        <v>308</v>
      </c>
      <c r="G172" s="36"/>
      <c r="H172" s="36"/>
      <c r="I172" s="128"/>
      <c r="J172" s="36"/>
      <c r="K172" s="36"/>
      <c r="L172" s="40"/>
      <c r="M172" s="240"/>
      <c r="N172" s="241"/>
      <c r="O172" s="241"/>
      <c r="P172" s="241"/>
      <c r="Q172" s="241"/>
      <c r="R172" s="241"/>
      <c r="S172" s="241"/>
      <c r="T172" s="242"/>
      <c r="AT172" s="14" t="s">
        <v>117</v>
      </c>
      <c r="AU172" s="14" t="s">
        <v>80</v>
      </c>
    </row>
    <row r="173" s="1" customFormat="1" ht="6.96" customHeight="1">
      <c r="B173" s="54"/>
      <c r="C173" s="55"/>
      <c r="D173" s="55"/>
      <c r="E173" s="55"/>
      <c r="F173" s="55"/>
      <c r="G173" s="55"/>
      <c r="H173" s="55"/>
      <c r="I173" s="152"/>
      <c r="J173" s="55"/>
      <c r="K173" s="55"/>
      <c r="L173" s="40"/>
    </row>
  </sheetData>
  <sheetProtection sheet="1" autoFilter="0" formatColumns="0" formatRows="0" objects="1" scenarios="1" spinCount="100000" saltValue="2nhdi+2xkI456t1j4uwnU4LyqbI5ndnzNsJlLQtPCdDrcRsTTgN0fxu+vaSYOwPURk5ii/thVs9bhf3GJUMLYw==" hashValue="MQn5pQ75yzMCk38VScMbtkWwO4hF2a1YMc9ACSltGGj9EHc0eGeFGL0VllpvDDG4teTOziUlrzAq46CmYR8eyA==" algorithmName="SHA-512" password="CC35"/>
  <autoFilter ref="C79:K17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1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85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82</v>
      </c>
    </row>
    <row r="4" ht="24.96" customHeight="1">
      <c r="B4" s="17"/>
      <c r="D4" s="125" t="s">
        <v>86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6.5" customHeight="1">
      <c r="B7" s="17"/>
      <c r="E7" s="127" t="str">
        <f>'Rekapitulace stavby'!K6</f>
        <v>Oprava napájecích zdrojů v obvodu SSZT Ústí n.L.</v>
      </c>
      <c r="F7" s="126"/>
      <c r="G7" s="126"/>
      <c r="H7" s="126"/>
      <c r="L7" s="17"/>
    </row>
    <row r="8" s="1" customFormat="1" ht="12" customHeight="1">
      <c r="B8" s="40"/>
      <c r="D8" s="126" t="s">
        <v>87</v>
      </c>
      <c r="I8" s="128"/>
      <c r="L8" s="40"/>
    </row>
    <row r="9" s="1" customFormat="1" ht="36.96" customHeight="1">
      <c r="B9" s="40"/>
      <c r="E9" s="129" t="s">
        <v>309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19</v>
      </c>
      <c r="I11" s="130" t="s">
        <v>20</v>
      </c>
      <c r="J11" s="14" t="s">
        <v>1</v>
      </c>
      <c r="L11" s="40"/>
    </row>
    <row r="12" s="1" customFormat="1" ht="12" customHeight="1">
      <c r="B12" s="40"/>
      <c r="D12" s="126" t="s">
        <v>22</v>
      </c>
      <c r="F12" s="14" t="s">
        <v>23</v>
      </c>
      <c r="I12" s="130" t="s">
        <v>24</v>
      </c>
      <c r="J12" s="131" t="str">
        <f>'Rekapitulace stavby'!AN8</f>
        <v>2. 4. 2019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26</v>
      </c>
      <c r="I14" s="130" t="s">
        <v>27</v>
      </c>
      <c r="J14" s="14" t="s">
        <v>28</v>
      </c>
      <c r="L14" s="40"/>
    </row>
    <row r="15" s="1" customFormat="1" ht="18" customHeight="1">
      <c r="B15" s="40"/>
      <c r="E15" s="14" t="s">
        <v>29</v>
      </c>
      <c r="I15" s="130" t="s">
        <v>30</v>
      </c>
      <c r="J15" s="14" t="s">
        <v>31</v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32</v>
      </c>
      <c r="I17" s="130" t="s">
        <v>27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30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34</v>
      </c>
      <c r="I20" s="130" t="s">
        <v>27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 xml:space="preserve"> </v>
      </c>
      <c r="I21" s="130" t="s">
        <v>30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36</v>
      </c>
      <c r="I23" s="130" t="s">
        <v>27</v>
      </c>
      <c r="J23" s="14" t="str">
        <f>IF('Rekapitulace stavby'!AN19="","",'Rekapitulace stavby'!AN19)</f>
        <v/>
      </c>
      <c r="L23" s="40"/>
    </row>
    <row r="24" s="1" customFormat="1" ht="18" customHeight="1">
      <c r="B24" s="40"/>
      <c r="E24" s="14" t="str">
        <f>IF('Rekapitulace stavby'!E20="","",'Rekapitulace stavby'!E20)</f>
        <v xml:space="preserve"> </v>
      </c>
      <c r="I24" s="130" t="s">
        <v>30</v>
      </c>
      <c r="J24" s="14" t="str">
        <f>IF('Rekapitulace stavby'!AN20="","",'Rekapitulace stavby'!AN20)</f>
        <v/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37</v>
      </c>
      <c r="I26" s="128"/>
      <c r="L26" s="40"/>
    </row>
    <row r="27" s="6" customFormat="1" ht="16.5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38</v>
      </c>
      <c r="I30" s="128"/>
      <c r="J30" s="137">
        <f>ROUND(J81,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40</v>
      </c>
      <c r="I32" s="139" t="s">
        <v>39</v>
      </c>
      <c r="J32" s="138" t="s">
        <v>41</v>
      </c>
      <c r="L32" s="40"/>
    </row>
    <row r="33" s="1" customFormat="1" ht="14.4" customHeight="1">
      <c r="B33" s="40"/>
      <c r="D33" s="126" t="s">
        <v>42</v>
      </c>
      <c r="E33" s="126" t="s">
        <v>43</v>
      </c>
      <c r="F33" s="140">
        <f>ROUND((SUM(BE81:BE86)),  2)</f>
        <v>0</v>
      </c>
      <c r="I33" s="141">
        <v>0.20999999999999999</v>
      </c>
      <c r="J33" s="140">
        <f>ROUND(((SUM(BE81:BE86))*I33),  2)</f>
        <v>0</v>
      </c>
      <c r="L33" s="40"/>
    </row>
    <row r="34" s="1" customFormat="1" ht="14.4" customHeight="1">
      <c r="B34" s="40"/>
      <c r="E34" s="126" t="s">
        <v>44</v>
      </c>
      <c r="F34" s="140">
        <f>ROUND((SUM(BF81:BF86)),  2)</f>
        <v>0</v>
      </c>
      <c r="I34" s="141">
        <v>0.14999999999999999</v>
      </c>
      <c r="J34" s="140">
        <f>ROUND(((SUM(BF81:BF86))*I34),  2)</f>
        <v>0</v>
      </c>
      <c r="L34" s="40"/>
    </row>
    <row r="35" hidden="1" s="1" customFormat="1" ht="14.4" customHeight="1">
      <c r="B35" s="40"/>
      <c r="E35" s="126" t="s">
        <v>45</v>
      </c>
      <c r="F35" s="140">
        <f>ROUND((SUM(BG81:BG86)),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46</v>
      </c>
      <c r="F36" s="140">
        <f>ROUND((SUM(BH81:BH86)),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47</v>
      </c>
      <c r="F37" s="140">
        <f>ROUND((SUM(BI81:BI86)),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89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6.5" customHeight="1">
      <c r="B48" s="35"/>
      <c r="C48" s="36"/>
      <c r="D48" s="36"/>
      <c r="E48" s="156" t="str">
        <f>E7</f>
        <v>Oprava napájecích zdrojů v obvodu SSZT Ústí n.L.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87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02 - VON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22</v>
      </c>
      <c r="D52" s="36"/>
      <c r="E52" s="36"/>
      <c r="F52" s="24" t="str">
        <f>F12</f>
        <v xml:space="preserve"> </v>
      </c>
      <c r="G52" s="36"/>
      <c r="H52" s="36"/>
      <c r="I52" s="130" t="s">
        <v>24</v>
      </c>
      <c r="J52" s="64" t="str">
        <f>IF(J12="","",J12)</f>
        <v>2. 4. 2019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65" customHeight="1">
      <c r="B54" s="35"/>
      <c r="C54" s="29" t="s">
        <v>26</v>
      </c>
      <c r="D54" s="36"/>
      <c r="E54" s="36"/>
      <c r="F54" s="24" t="str">
        <f>E15</f>
        <v>OŘ Ústí n.L.</v>
      </c>
      <c r="G54" s="36"/>
      <c r="H54" s="36"/>
      <c r="I54" s="130" t="s">
        <v>34</v>
      </c>
      <c r="J54" s="33" t="str">
        <f>E21</f>
        <v xml:space="preserve"> </v>
      </c>
      <c r="K54" s="36"/>
      <c r="L54" s="40"/>
    </row>
    <row r="55" s="1" customFormat="1" ht="13.65" customHeight="1">
      <c r="B55" s="35"/>
      <c r="C55" s="29" t="s">
        <v>32</v>
      </c>
      <c r="D55" s="36"/>
      <c r="E55" s="36"/>
      <c r="F55" s="24" t="str">
        <f>IF(E18="","",E18)</f>
        <v>Vyplň údaj</v>
      </c>
      <c r="G55" s="36"/>
      <c r="H55" s="36"/>
      <c r="I55" s="130" t="s">
        <v>36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90</v>
      </c>
      <c r="D57" s="158"/>
      <c r="E57" s="158"/>
      <c r="F57" s="158"/>
      <c r="G57" s="158"/>
      <c r="H57" s="158"/>
      <c r="I57" s="159"/>
      <c r="J57" s="160" t="s">
        <v>91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92</v>
      </c>
      <c r="D59" s="36"/>
      <c r="E59" s="36"/>
      <c r="F59" s="36"/>
      <c r="G59" s="36"/>
      <c r="H59" s="36"/>
      <c r="I59" s="128"/>
      <c r="J59" s="95">
        <f>J81</f>
        <v>0</v>
      </c>
      <c r="K59" s="36"/>
      <c r="L59" s="40"/>
      <c r="AU59" s="14" t="s">
        <v>93</v>
      </c>
    </row>
    <row r="60" s="7" customFormat="1" ht="24.96" customHeight="1">
      <c r="B60" s="162"/>
      <c r="C60" s="163"/>
      <c r="D60" s="164" t="s">
        <v>310</v>
      </c>
      <c r="E60" s="165"/>
      <c r="F60" s="165"/>
      <c r="G60" s="165"/>
      <c r="H60" s="165"/>
      <c r="I60" s="166"/>
      <c r="J60" s="167">
        <f>J82</f>
        <v>0</v>
      </c>
      <c r="K60" s="163"/>
      <c r="L60" s="168"/>
    </row>
    <row r="61" s="12" customFormat="1" ht="19.92" customHeight="1">
      <c r="B61" s="243"/>
      <c r="C61" s="244"/>
      <c r="D61" s="245" t="s">
        <v>311</v>
      </c>
      <c r="E61" s="246"/>
      <c r="F61" s="246"/>
      <c r="G61" s="246"/>
      <c r="H61" s="246"/>
      <c r="I61" s="247"/>
      <c r="J61" s="248">
        <f>J83</f>
        <v>0</v>
      </c>
      <c r="K61" s="244"/>
      <c r="L61" s="249"/>
    </row>
    <row r="62" s="1" customFormat="1" ht="21.84" customHeight="1">
      <c r="B62" s="35"/>
      <c r="C62" s="36"/>
      <c r="D62" s="36"/>
      <c r="E62" s="36"/>
      <c r="F62" s="36"/>
      <c r="G62" s="36"/>
      <c r="H62" s="36"/>
      <c r="I62" s="128"/>
      <c r="J62" s="36"/>
      <c r="K62" s="36"/>
      <c r="L62" s="40"/>
    </row>
    <row r="63" s="1" customFormat="1" ht="6.96" customHeight="1">
      <c r="B63" s="54"/>
      <c r="C63" s="55"/>
      <c r="D63" s="55"/>
      <c r="E63" s="55"/>
      <c r="F63" s="55"/>
      <c r="G63" s="55"/>
      <c r="H63" s="55"/>
      <c r="I63" s="152"/>
      <c r="J63" s="55"/>
      <c r="K63" s="55"/>
      <c r="L63" s="40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155"/>
      <c r="J67" s="57"/>
      <c r="K67" s="57"/>
      <c r="L67" s="40"/>
    </row>
    <row r="68" s="1" customFormat="1" ht="24.96" customHeight="1">
      <c r="B68" s="35"/>
      <c r="C68" s="20" t="s">
        <v>95</v>
      </c>
      <c r="D68" s="36"/>
      <c r="E68" s="36"/>
      <c r="F68" s="36"/>
      <c r="G68" s="36"/>
      <c r="H68" s="36"/>
      <c r="I68" s="128"/>
      <c r="J68" s="36"/>
      <c r="K68" s="36"/>
      <c r="L68" s="40"/>
    </row>
    <row r="69" s="1" customFormat="1" ht="6.96" customHeight="1">
      <c r="B69" s="35"/>
      <c r="C69" s="36"/>
      <c r="D69" s="36"/>
      <c r="E69" s="36"/>
      <c r="F69" s="36"/>
      <c r="G69" s="36"/>
      <c r="H69" s="36"/>
      <c r="I69" s="128"/>
      <c r="J69" s="36"/>
      <c r="K69" s="36"/>
      <c r="L69" s="40"/>
    </row>
    <row r="70" s="1" customFormat="1" ht="12" customHeight="1">
      <c r="B70" s="35"/>
      <c r="C70" s="29" t="s">
        <v>16</v>
      </c>
      <c r="D70" s="36"/>
      <c r="E70" s="36"/>
      <c r="F70" s="36"/>
      <c r="G70" s="36"/>
      <c r="H70" s="36"/>
      <c r="I70" s="128"/>
      <c r="J70" s="36"/>
      <c r="K70" s="36"/>
      <c r="L70" s="40"/>
    </row>
    <row r="71" s="1" customFormat="1" ht="16.5" customHeight="1">
      <c r="B71" s="35"/>
      <c r="C71" s="36"/>
      <c r="D71" s="36"/>
      <c r="E71" s="156" t="str">
        <f>E7</f>
        <v>Oprava napájecích zdrojů v obvodu SSZT Ústí n.L.</v>
      </c>
      <c r="F71" s="29"/>
      <c r="G71" s="29"/>
      <c r="H71" s="29"/>
      <c r="I71" s="128"/>
      <c r="J71" s="36"/>
      <c r="K71" s="36"/>
      <c r="L71" s="40"/>
    </row>
    <row r="72" s="1" customFormat="1" ht="12" customHeight="1">
      <c r="B72" s="35"/>
      <c r="C72" s="29" t="s">
        <v>87</v>
      </c>
      <c r="D72" s="36"/>
      <c r="E72" s="36"/>
      <c r="F72" s="36"/>
      <c r="G72" s="36"/>
      <c r="H72" s="36"/>
      <c r="I72" s="128"/>
      <c r="J72" s="36"/>
      <c r="K72" s="36"/>
      <c r="L72" s="40"/>
    </row>
    <row r="73" s="1" customFormat="1" ht="16.5" customHeight="1">
      <c r="B73" s="35"/>
      <c r="C73" s="36"/>
      <c r="D73" s="36"/>
      <c r="E73" s="61" t="str">
        <f>E9</f>
        <v>02 - VON</v>
      </c>
      <c r="F73" s="36"/>
      <c r="G73" s="36"/>
      <c r="H73" s="36"/>
      <c r="I73" s="128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28"/>
      <c r="J74" s="36"/>
      <c r="K74" s="36"/>
      <c r="L74" s="40"/>
    </row>
    <row r="75" s="1" customFormat="1" ht="12" customHeight="1">
      <c r="B75" s="35"/>
      <c r="C75" s="29" t="s">
        <v>22</v>
      </c>
      <c r="D75" s="36"/>
      <c r="E75" s="36"/>
      <c r="F75" s="24" t="str">
        <f>F12</f>
        <v xml:space="preserve"> </v>
      </c>
      <c r="G75" s="36"/>
      <c r="H75" s="36"/>
      <c r="I75" s="130" t="s">
        <v>24</v>
      </c>
      <c r="J75" s="64" t="str">
        <f>IF(J12="","",J12)</f>
        <v>2. 4. 2019</v>
      </c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8"/>
      <c r="J76" s="36"/>
      <c r="K76" s="36"/>
      <c r="L76" s="40"/>
    </row>
    <row r="77" s="1" customFormat="1" ht="13.65" customHeight="1">
      <c r="B77" s="35"/>
      <c r="C77" s="29" t="s">
        <v>26</v>
      </c>
      <c r="D77" s="36"/>
      <c r="E77" s="36"/>
      <c r="F77" s="24" t="str">
        <f>E15</f>
        <v>OŘ Ústí n.L.</v>
      </c>
      <c r="G77" s="36"/>
      <c r="H77" s="36"/>
      <c r="I77" s="130" t="s">
        <v>34</v>
      </c>
      <c r="J77" s="33" t="str">
        <f>E21</f>
        <v xml:space="preserve"> </v>
      </c>
      <c r="K77" s="36"/>
      <c r="L77" s="40"/>
    </row>
    <row r="78" s="1" customFormat="1" ht="13.65" customHeight="1">
      <c r="B78" s="35"/>
      <c r="C78" s="29" t="s">
        <v>32</v>
      </c>
      <c r="D78" s="36"/>
      <c r="E78" s="36"/>
      <c r="F78" s="24" t="str">
        <f>IF(E18="","",E18)</f>
        <v>Vyplň údaj</v>
      </c>
      <c r="G78" s="36"/>
      <c r="H78" s="36"/>
      <c r="I78" s="130" t="s">
        <v>36</v>
      </c>
      <c r="J78" s="33" t="str">
        <f>E24</f>
        <v xml:space="preserve"> </v>
      </c>
      <c r="K78" s="36"/>
      <c r="L78" s="40"/>
    </row>
    <row r="79" s="1" customFormat="1" ht="10.32" customHeight="1">
      <c r="B79" s="35"/>
      <c r="C79" s="36"/>
      <c r="D79" s="36"/>
      <c r="E79" s="36"/>
      <c r="F79" s="36"/>
      <c r="G79" s="36"/>
      <c r="H79" s="36"/>
      <c r="I79" s="128"/>
      <c r="J79" s="36"/>
      <c r="K79" s="36"/>
      <c r="L79" s="40"/>
    </row>
    <row r="80" s="8" customFormat="1" ht="29.28" customHeight="1">
      <c r="B80" s="169"/>
      <c r="C80" s="170" t="s">
        <v>96</v>
      </c>
      <c r="D80" s="171" t="s">
        <v>57</v>
      </c>
      <c r="E80" s="171" t="s">
        <v>53</v>
      </c>
      <c r="F80" s="171" t="s">
        <v>54</v>
      </c>
      <c r="G80" s="171" t="s">
        <v>97</v>
      </c>
      <c r="H80" s="171" t="s">
        <v>98</v>
      </c>
      <c r="I80" s="172" t="s">
        <v>99</v>
      </c>
      <c r="J80" s="171" t="s">
        <v>91</v>
      </c>
      <c r="K80" s="173" t="s">
        <v>100</v>
      </c>
      <c r="L80" s="174"/>
      <c r="M80" s="85" t="s">
        <v>1</v>
      </c>
      <c r="N80" s="86" t="s">
        <v>42</v>
      </c>
      <c r="O80" s="86" t="s">
        <v>101</v>
      </c>
      <c r="P80" s="86" t="s">
        <v>102</v>
      </c>
      <c r="Q80" s="86" t="s">
        <v>103</v>
      </c>
      <c r="R80" s="86" t="s">
        <v>104</v>
      </c>
      <c r="S80" s="86" t="s">
        <v>105</v>
      </c>
      <c r="T80" s="87" t="s">
        <v>106</v>
      </c>
    </row>
    <row r="81" s="1" customFormat="1" ht="22.8" customHeight="1">
      <c r="B81" s="35"/>
      <c r="C81" s="92" t="s">
        <v>107</v>
      </c>
      <c r="D81" s="36"/>
      <c r="E81" s="36"/>
      <c r="F81" s="36"/>
      <c r="G81" s="36"/>
      <c r="H81" s="36"/>
      <c r="I81" s="128"/>
      <c r="J81" s="175">
        <f>BK81</f>
        <v>0</v>
      </c>
      <c r="K81" s="36"/>
      <c r="L81" s="40"/>
      <c r="M81" s="88"/>
      <c r="N81" s="89"/>
      <c r="O81" s="89"/>
      <c r="P81" s="176">
        <f>P82</f>
        <v>0</v>
      </c>
      <c r="Q81" s="89"/>
      <c r="R81" s="176">
        <f>R82</f>
        <v>0</v>
      </c>
      <c r="S81" s="89"/>
      <c r="T81" s="177">
        <f>T82</f>
        <v>0</v>
      </c>
      <c r="AT81" s="14" t="s">
        <v>71</v>
      </c>
      <c r="AU81" s="14" t="s">
        <v>93</v>
      </c>
      <c r="BK81" s="178">
        <f>BK82</f>
        <v>0</v>
      </c>
    </row>
    <row r="82" s="9" customFormat="1" ht="25.92" customHeight="1">
      <c r="B82" s="195"/>
      <c r="C82" s="196"/>
      <c r="D82" s="197" t="s">
        <v>71</v>
      </c>
      <c r="E82" s="198" t="s">
        <v>312</v>
      </c>
      <c r="F82" s="198" t="s">
        <v>313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P83</f>
        <v>0</v>
      </c>
      <c r="Q82" s="203"/>
      <c r="R82" s="204">
        <f>R83</f>
        <v>0</v>
      </c>
      <c r="S82" s="203"/>
      <c r="T82" s="205">
        <f>T83</f>
        <v>0</v>
      </c>
      <c r="AR82" s="206" t="s">
        <v>128</v>
      </c>
      <c r="AT82" s="207" t="s">
        <v>71</v>
      </c>
      <c r="AU82" s="207" t="s">
        <v>72</v>
      </c>
      <c r="AY82" s="206" t="s">
        <v>114</v>
      </c>
      <c r="BK82" s="208">
        <f>BK83</f>
        <v>0</v>
      </c>
    </row>
    <row r="83" s="9" customFormat="1" ht="22.8" customHeight="1">
      <c r="B83" s="195"/>
      <c r="C83" s="196"/>
      <c r="D83" s="197" t="s">
        <v>71</v>
      </c>
      <c r="E83" s="250" t="s">
        <v>314</v>
      </c>
      <c r="F83" s="250" t="s">
        <v>315</v>
      </c>
      <c r="G83" s="196"/>
      <c r="H83" s="196"/>
      <c r="I83" s="199"/>
      <c r="J83" s="251">
        <f>BK83</f>
        <v>0</v>
      </c>
      <c r="K83" s="196"/>
      <c r="L83" s="201"/>
      <c r="M83" s="202"/>
      <c r="N83" s="203"/>
      <c r="O83" s="203"/>
      <c r="P83" s="204">
        <f>SUM(P84:P86)</f>
        <v>0</v>
      </c>
      <c r="Q83" s="203"/>
      <c r="R83" s="204">
        <f>SUM(R84:R86)</f>
        <v>0</v>
      </c>
      <c r="S83" s="203"/>
      <c r="T83" s="205">
        <f>SUM(T84:T86)</f>
        <v>0</v>
      </c>
      <c r="AR83" s="206" t="s">
        <v>128</v>
      </c>
      <c r="AT83" s="207" t="s">
        <v>71</v>
      </c>
      <c r="AU83" s="207" t="s">
        <v>80</v>
      </c>
      <c r="AY83" s="206" t="s">
        <v>114</v>
      </c>
      <c r="BK83" s="208">
        <f>SUM(BK84:BK86)</f>
        <v>0</v>
      </c>
    </row>
    <row r="84" s="1" customFormat="1" ht="16.5" customHeight="1">
      <c r="B84" s="35"/>
      <c r="C84" s="209" t="s">
        <v>80</v>
      </c>
      <c r="D84" s="209" t="s">
        <v>185</v>
      </c>
      <c r="E84" s="210" t="s">
        <v>316</v>
      </c>
      <c r="F84" s="211" t="s">
        <v>317</v>
      </c>
      <c r="G84" s="212" t="s">
        <v>318</v>
      </c>
      <c r="H84" s="213">
        <v>62</v>
      </c>
      <c r="I84" s="214"/>
      <c r="J84" s="215">
        <f>ROUND(I84*H84,2)</f>
        <v>0</v>
      </c>
      <c r="K84" s="211" t="s">
        <v>319</v>
      </c>
      <c r="L84" s="40"/>
      <c r="M84" s="216" t="s">
        <v>1</v>
      </c>
      <c r="N84" s="217" t="s">
        <v>43</v>
      </c>
      <c r="O84" s="76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AR84" s="14" t="s">
        <v>320</v>
      </c>
      <c r="AT84" s="14" t="s">
        <v>185</v>
      </c>
      <c r="AU84" s="14" t="s">
        <v>82</v>
      </c>
      <c r="AY84" s="14" t="s">
        <v>114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14" t="s">
        <v>80</v>
      </c>
      <c r="BK84" s="191">
        <f>ROUND(I84*H84,2)</f>
        <v>0</v>
      </c>
      <c r="BL84" s="14" t="s">
        <v>320</v>
      </c>
      <c r="BM84" s="14" t="s">
        <v>321</v>
      </c>
    </row>
    <row r="85" s="1" customFormat="1">
      <c r="B85" s="35"/>
      <c r="C85" s="36"/>
      <c r="D85" s="192" t="s">
        <v>117</v>
      </c>
      <c r="E85" s="36"/>
      <c r="F85" s="193" t="s">
        <v>317</v>
      </c>
      <c r="G85" s="36"/>
      <c r="H85" s="36"/>
      <c r="I85" s="128"/>
      <c r="J85" s="36"/>
      <c r="K85" s="36"/>
      <c r="L85" s="40"/>
      <c r="M85" s="194"/>
      <c r="N85" s="76"/>
      <c r="O85" s="76"/>
      <c r="P85" s="76"/>
      <c r="Q85" s="76"/>
      <c r="R85" s="76"/>
      <c r="S85" s="76"/>
      <c r="T85" s="77"/>
      <c r="AT85" s="14" t="s">
        <v>117</v>
      </c>
      <c r="AU85" s="14" t="s">
        <v>82</v>
      </c>
    </row>
    <row r="86" s="1" customFormat="1">
      <c r="B86" s="35"/>
      <c r="C86" s="36"/>
      <c r="D86" s="192" t="s">
        <v>293</v>
      </c>
      <c r="E86" s="36"/>
      <c r="F86" s="218" t="s">
        <v>322</v>
      </c>
      <c r="G86" s="36"/>
      <c r="H86" s="36"/>
      <c r="I86" s="128"/>
      <c r="J86" s="36"/>
      <c r="K86" s="36"/>
      <c r="L86" s="40"/>
      <c r="M86" s="240"/>
      <c r="N86" s="241"/>
      <c r="O86" s="241"/>
      <c r="P86" s="241"/>
      <c r="Q86" s="241"/>
      <c r="R86" s="241"/>
      <c r="S86" s="241"/>
      <c r="T86" s="242"/>
      <c r="AT86" s="14" t="s">
        <v>293</v>
      </c>
      <c r="AU86" s="14" t="s">
        <v>82</v>
      </c>
    </row>
    <row r="87" s="1" customFormat="1" ht="6.96" customHeight="1">
      <c r="B87" s="54"/>
      <c r="C87" s="55"/>
      <c r="D87" s="55"/>
      <c r="E87" s="55"/>
      <c r="F87" s="55"/>
      <c r="G87" s="55"/>
      <c r="H87" s="55"/>
      <c r="I87" s="152"/>
      <c r="J87" s="55"/>
      <c r="K87" s="55"/>
      <c r="L87" s="40"/>
    </row>
  </sheetData>
  <sheetProtection sheet="1" autoFilter="0" formatColumns="0" formatRows="0" objects="1" scenarios="1" spinCount="100000" saltValue="rF+7eSJArHzieE1eZskErHsK3cYRGxngu+58l/RnvyfOUvOnL5GtHcC8WwM3qNMkHNHYvJXICCbUnBv6ujCCVA==" hashValue="tWE2FvnhMlPciCc/B61OlYKMU8UNppFXx7lZQffyjjFAIMdGKi2NKn/Y7nkj++enGfw92K/MLvUSXtMTDgkpXA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2019-04-02T12:09:14Z</dcterms:created>
  <dcterms:modified xsi:type="dcterms:W3CDTF">2019-04-02T12:09:15Z</dcterms:modified>
</cp:coreProperties>
</file>