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stavby" sheetId="1" r:id="rId1"/>
    <sheet name="A.1 - Práce na ŽSv (Sborn..." sheetId="2" r:id="rId2"/>
    <sheet name="A.2 - Materiál zajištěný ..." sheetId="3" r:id="rId3"/>
    <sheet name="A.3 - Práce na ŽSp (Sborn..." sheetId="4" r:id="rId4"/>
    <sheet name="A.4 - Práce na přejezdu k..." sheetId="5" r:id="rId5"/>
    <sheet name="A.5 - Provizorní komunika..." sheetId="6" r:id="rId6"/>
    <sheet name="A.6 - Ochrana inženýrskýc..." sheetId="7" r:id="rId7"/>
    <sheet name="A.7 - Úprava železničního..." sheetId="8" r:id="rId8"/>
    <sheet name="A.8 - Přepravy a manipula..." sheetId="9" r:id="rId9"/>
    <sheet name="A.9 - VON" sheetId="10" r:id="rId10"/>
  </sheets>
  <definedNames>
    <definedName name="_xlnm._FilterDatabase" localSheetId="1" hidden="1">'A.1 - Práce na ŽSv (Sborn...'!$C$78:$K$186</definedName>
    <definedName name="_xlnm._FilterDatabase" localSheetId="2" hidden="1">'A.2 - Materiál zajištěný ...'!$C$78:$K$83</definedName>
    <definedName name="_xlnm._FilterDatabase" localSheetId="3" hidden="1">'A.3 - Práce na ŽSp (Sborn...'!$C$78:$K$212</definedName>
    <definedName name="_xlnm._FilterDatabase" localSheetId="4" hidden="1">'A.4 - Práce na přejezdu k...'!$C$78:$K$198</definedName>
    <definedName name="_xlnm._FilterDatabase" localSheetId="5" hidden="1">'A.5 - Provizorní komunika...'!$C$78:$K$200</definedName>
    <definedName name="_xlnm._FilterDatabase" localSheetId="6" hidden="1">'A.6 - Ochrana inženýrskýc...'!$C$78:$K$88</definedName>
    <definedName name="_xlnm._FilterDatabase" localSheetId="7" hidden="1">'A.7 - Úprava železničního...'!$C$78:$K$123</definedName>
    <definedName name="_xlnm._FilterDatabase" localSheetId="8" hidden="1">'A.8 - Přepravy a manipula...'!$C$78:$K$191</definedName>
    <definedName name="_xlnm._FilterDatabase" localSheetId="9" hidden="1">'A.9 - VON'!$C$78:$K$109</definedName>
    <definedName name="_xlnm.Print_Titles" localSheetId="1">'A.1 - Práce na ŽSv (Sborn...'!$78:$78</definedName>
    <definedName name="_xlnm.Print_Titles" localSheetId="2">'A.2 - Materiál zajištěný ...'!$78:$78</definedName>
    <definedName name="_xlnm.Print_Titles" localSheetId="3">'A.3 - Práce na ŽSp (Sborn...'!$78:$78</definedName>
    <definedName name="_xlnm.Print_Titles" localSheetId="4">'A.4 - Práce na přejezdu k...'!$78:$78</definedName>
    <definedName name="_xlnm.Print_Titles" localSheetId="5">'A.5 - Provizorní komunika...'!$78:$78</definedName>
    <definedName name="_xlnm.Print_Titles" localSheetId="6">'A.6 - Ochrana inženýrskýc...'!$78:$78</definedName>
    <definedName name="_xlnm.Print_Titles" localSheetId="7">'A.7 - Úprava železničního...'!$78:$78</definedName>
    <definedName name="_xlnm.Print_Titles" localSheetId="8">'A.8 - Přepravy a manipula...'!$78:$78</definedName>
    <definedName name="_xlnm.Print_Titles" localSheetId="9">'A.9 - VON'!$78:$78</definedName>
    <definedName name="_xlnm.Print_Titles" localSheetId="0">'Rekapitulace stavby'!$52:$52</definedName>
    <definedName name="_xlnm.Print_Area" localSheetId="1">'A.1 - Práce na ŽSv (Sborn...'!$C$4:$J$39,'A.1 - Práce na ŽSv (Sborn...'!$C$45:$J$60,'A.1 - Práce na ŽSv (Sborn...'!$C$66:$K$186</definedName>
    <definedName name="_xlnm.Print_Area" localSheetId="2">'A.2 - Materiál zajištěný ...'!$C$4:$J$39,'A.2 - Materiál zajištěný ...'!$C$45:$J$60,'A.2 - Materiál zajištěný ...'!$C$66:$K$83</definedName>
    <definedName name="_xlnm.Print_Area" localSheetId="3">'A.3 - Práce na ŽSp (Sborn...'!$C$4:$J$39,'A.3 - Práce na ŽSp (Sborn...'!$C$45:$J$60,'A.3 - Práce na ŽSp (Sborn...'!$C$66:$K$212</definedName>
    <definedName name="_xlnm.Print_Area" localSheetId="4">'A.4 - Práce na přejezdu k...'!$C$4:$J$39,'A.4 - Práce na přejezdu k...'!$C$45:$J$60,'A.4 - Práce na přejezdu k...'!$C$66:$K$198</definedName>
    <definedName name="_xlnm.Print_Area" localSheetId="5">'A.5 - Provizorní komunika...'!$C$4:$J$39,'A.5 - Provizorní komunika...'!$C$45:$J$60,'A.5 - Provizorní komunika...'!$C$66:$K$200</definedName>
    <definedName name="_xlnm.Print_Area" localSheetId="6">'A.6 - Ochrana inženýrskýc...'!$C$4:$J$39,'A.6 - Ochrana inženýrskýc...'!$C$45:$J$60,'A.6 - Ochrana inženýrskýc...'!$C$66:$K$88</definedName>
    <definedName name="_xlnm.Print_Area" localSheetId="7">'A.7 - Úprava železničního...'!$C$4:$J$39,'A.7 - Úprava železničního...'!$C$45:$J$60,'A.7 - Úprava železničního...'!$C$66:$K$123</definedName>
    <definedName name="_xlnm.Print_Area" localSheetId="8">'A.8 - Přepravy a manipula...'!$C$4:$J$39,'A.8 - Přepravy a manipula...'!$C$45:$J$60,'A.8 - Přepravy a manipula...'!$C$66:$K$191</definedName>
    <definedName name="_xlnm.Print_Area" localSheetId="9">'A.9 - VON'!$C$4:$J$39,'A.9 - VON'!$C$45:$J$60,'A.9 - VON'!$C$66:$K$109</definedName>
    <definedName name="_xlnm.Print_Area" localSheetId="0">'Rekapitulace stavby'!$D$4:$AO$36,'Rekapitulace stavby'!$C$42:$AQ$64</definedName>
  </definedNames>
  <calcPr calcId="145621"/>
</workbook>
</file>

<file path=xl/calcChain.xml><?xml version="1.0" encoding="utf-8"?>
<calcChain xmlns="http://schemas.openxmlformats.org/spreadsheetml/2006/main">
  <c r="J37" i="10" l="1"/>
  <c r="J36" i="10"/>
  <c r="AY63" i="1" s="1"/>
  <c r="J35" i="10"/>
  <c r="AX63" i="1"/>
  <c r="BI107" i="10"/>
  <c r="BH107" i="10"/>
  <c r="BG107" i="10"/>
  <c r="BF107" i="10"/>
  <c r="T107" i="10"/>
  <c r="R107" i="10"/>
  <c r="P107" i="10"/>
  <c r="BK107" i="10"/>
  <c r="J107" i="10"/>
  <c r="BE107" i="10" s="1"/>
  <c r="BI104" i="10"/>
  <c r="BH104" i="10"/>
  <c r="BG104" i="10"/>
  <c r="BF104" i="10"/>
  <c r="J34" i="10" s="1"/>
  <c r="AW63" i="1" s="1"/>
  <c r="T104" i="10"/>
  <c r="R104" i="10"/>
  <c r="R79" i="10" s="1"/>
  <c r="P104" i="10"/>
  <c r="BK104" i="10"/>
  <c r="J104" i="10"/>
  <c r="BE104" i="10" s="1"/>
  <c r="BI101" i="10"/>
  <c r="BH101" i="10"/>
  <c r="BG101" i="10"/>
  <c r="BF101" i="10"/>
  <c r="T101" i="10"/>
  <c r="R101" i="10"/>
  <c r="P101" i="10"/>
  <c r="BK101" i="10"/>
  <c r="J101" i="10"/>
  <c r="BE101" i="10" s="1"/>
  <c r="BI98" i="10"/>
  <c r="BH98" i="10"/>
  <c r="BG98" i="10"/>
  <c r="BF98" i="10"/>
  <c r="T98" i="10"/>
  <c r="R98" i="10"/>
  <c r="P98" i="10"/>
  <c r="BK98" i="10"/>
  <c r="J98" i="10"/>
  <c r="BE98" i="10"/>
  <c r="BI92" i="10"/>
  <c r="BH92" i="10"/>
  <c r="BG92" i="10"/>
  <c r="BF92" i="10"/>
  <c r="T92" i="10"/>
  <c r="R92" i="10"/>
  <c r="P92" i="10"/>
  <c r="BK92" i="10"/>
  <c r="J92" i="10"/>
  <c r="BE92" i="10" s="1"/>
  <c r="BI85" i="10"/>
  <c r="BH85" i="10"/>
  <c r="BG85" i="10"/>
  <c r="BF85" i="10"/>
  <c r="T85" i="10"/>
  <c r="R85" i="10"/>
  <c r="P85" i="10"/>
  <c r="BK85" i="10"/>
  <c r="J85" i="10"/>
  <c r="BE85" i="10"/>
  <c r="BI82" i="10"/>
  <c r="F37" i="10" s="1"/>
  <c r="BD63" i="1" s="1"/>
  <c r="BH82" i="10"/>
  <c r="BG82" i="10"/>
  <c r="BF82" i="10"/>
  <c r="T82" i="10"/>
  <c r="R82" i="10"/>
  <c r="P82" i="10"/>
  <c r="BK82" i="10"/>
  <c r="J82" i="10"/>
  <c r="BE82" i="10" s="1"/>
  <c r="BI80" i="10"/>
  <c r="BH80" i="10"/>
  <c r="BG80" i="10"/>
  <c r="BF80" i="10"/>
  <c r="F34" i="10" s="1"/>
  <c r="BA63" i="1" s="1"/>
  <c r="T80" i="10"/>
  <c r="R80" i="10"/>
  <c r="P80" i="10"/>
  <c r="BK80" i="10"/>
  <c r="BK79" i="10"/>
  <c r="J79" i="10" s="1"/>
  <c r="J80" i="10"/>
  <c r="BE80" i="10"/>
  <c r="J76" i="10"/>
  <c r="F75" i="10"/>
  <c r="F73" i="10"/>
  <c r="E71" i="10"/>
  <c r="J55" i="10"/>
  <c r="F54" i="10"/>
  <c r="F52" i="10"/>
  <c r="E50" i="10"/>
  <c r="J21" i="10"/>
  <c r="E21" i="10"/>
  <c r="J54" i="10" s="1"/>
  <c r="J75" i="10"/>
  <c r="J20" i="10"/>
  <c r="J18" i="10"/>
  <c r="E18" i="10"/>
  <c r="F76" i="10" s="1"/>
  <c r="F55" i="10"/>
  <c r="J17" i="10"/>
  <c r="J12" i="10"/>
  <c r="J73" i="10" s="1"/>
  <c r="J52" i="10"/>
  <c r="E7" i="10"/>
  <c r="E48" i="10" s="1"/>
  <c r="E69" i="10"/>
  <c r="J37" i="9"/>
  <c r="J36" i="9"/>
  <c r="AY62" i="1"/>
  <c r="J35" i="9"/>
  <c r="AX62" i="1"/>
  <c r="BI181" i="9"/>
  <c r="BH181" i="9"/>
  <c r="BG181" i="9"/>
  <c r="BF181" i="9"/>
  <c r="T181" i="9"/>
  <c r="R181" i="9"/>
  <c r="P181" i="9"/>
  <c r="BK181" i="9"/>
  <c r="J181" i="9"/>
  <c r="BE181" i="9"/>
  <c r="BI178" i="9"/>
  <c r="BH178" i="9"/>
  <c r="BG178" i="9"/>
  <c r="BF178" i="9"/>
  <c r="T178" i="9"/>
  <c r="R178" i="9"/>
  <c r="P178" i="9"/>
  <c r="BK178" i="9"/>
  <c r="J178" i="9"/>
  <c r="BE178" i="9"/>
  <c r="BI159" i="9"/>
  <c r="BH159" i="9"/>
  <c r="BG159" i="9"/>
  <c r="BF159" i="9"/>
  <c r="T159" i="9"/>
  <c r="R159" i="9"/>
  <c r="P159" i="9"/>
  <c r="BK159" i="9"/>
  <c r="J159" i="9"/>
  <c r="BE159" i="9"/>
  <c r="BI156" i="9"/>
  <c r="BH156" i="9"/>
  <c r="BG156" i="9"/>
  <c r="BF156" i="9"/>
  <c r="T156" i="9"/>
  <c r="R156" i="9"/>
  <c r="P156" i="9"/>
  <c r="BK156" i="9"/>
  <c r="J156" i="9"/>
  <c r="BE156" i="9"/>
  <c r="BI150" i="9"/>
  <c r="BH150" i="9"/>
  <c r="BG150" i="9"/>
  <c r="BF150" i="9"/>
  <c r="T150" i="9"/>
  <c r="R150" i="9"/>
  <c r="P150" i="9"/>
  <c r="BK150" i="9"/>
  <c r="J150" i="9"/>
  <c r="BE150" i="9"/>
  <c r="BI142" i="9"/>
  <c r="BH142" i="9"/>
  <c r="BG142" i="9"/>
  <c r="BF142" i="9"/>
  <c r="T142" i="9"/>
  <c r="R142" i="9"/>
  <c r="P142" i="9"/>
  <c r="BK142" i="9"/>
  <c r="J142" i="9"/>
  <c r="BE142" i="9"/>
  <c r="BI136" i="9"/>
  <c r="BH136" i="9"/>
  <c r="BG136" i="9"/>
  <c r="BF136" i="9"/>
  <c r="T136" i="9"/>
  <c r="R136" i="9"/>
  <c r="P136" i="9"/>
  <c r="BK136" i="9"/>
  <c r="J136" i="9"/>
  <c r="BE136" i="9"/>
  <c r="BI126" i="9"/>
  <c r="BH126" i="9"/>
  <c r="BG126" i="9"/>
  <c r="BF126" i="9"/>
  <c r="T126" i="9"/>
  <c r="R126" i="9"/>
  <c r="P126" i="9"/>
  <c r="BK126" i="9"/>
  <c r="J126" i="9"/>
  <c r="BE126" i="9"/>
  <c r="BI120" i="9"/>
  <c r="BH120" i="9"/>
  <c r="BG120" i="9"/>
  <c r="BF120" i="9"/>
  <c r="T120" i="9"/>
  <c r="R120" i="9"/>
  <c r="P120" i="9"/>
  <c r="BK120" i="9"/>
  <c r="J120" i="9"/>
  <c r="BE120" i="9"/>
  <c r="BI114" i="9"/>
  <c r="BH114" i="9"/>
  <c r="BG114" i="9"/>
  <c r="BF114" i="9"/>
  <c r="T114" i="9"/>
  <c r="R114" i="9"/>
  <c r="P114" i="9"/>
  <c r="BK114" i="9"/>
  <c r="J114" i="9"/>
  <c r="BE114" i="9"/>
  <c r="BI106" i="9"/>
  <c r="BH106" i="9"/>
  <c r="BG106" i="9"/>
  <c r="BF106" i="9"/>
  <c r="T106" i="9"/>
  <c r="R106" i="9"/>
  <c r="P106" i="9"/>
  <c r="BK106" i="9"/>
  <c r="J106" i="9"/>
  <c r="BE106" i="9"/>
  <c r="BI98" i="9"/>
  <c r="BH98" i="9"/>
  <c r="BG98" i="9"/>
  <c r="BF98" i="9"/>
  <c r="T98" i="9"/>
  <c r="R98" i="9"/>
  <c r="P98" i="9"/>
  <c r="BK98" i="9"/>
  <c r="J98" i="9"/>
  <c r="BE98" i="9"/>
  <c r="BI90" i="9"/>
  <c r="BH90" i="9"/>
  <c r="BG90" i="9"/>
  <c r="BF90" i="9"/>
  <c r="T90" i="9"/>
  <c r="R90" i="9"/>
  <c r="P90" i="9"/>
  <c r="BK90" i="9"/>
  <c r="J90" i="9"/>
  <c r="BE90" i="9"/>
  <c r="BI80" i="9"/>
  <c r="F37" i="9"/>
  <c r="BD62" i="1" s="1"/>
  <c r="BH80" i="9"/>
  <c r="F36" i="9" s="1"/>
  <c r="BC62" i="1" s="1"/>
  <c r="BG80" i="9"/>
  <c r="F35" i="9"/>
  <c r="BB62" i="1" s="1"/>
  <c r="BF80" i="9"/>
  <c r="F34" i="9" s="1"/>
  <c r="BA62" i="1" s="1"/>
  <c r="T80" i="9"/>
  <c r="T79" i="9"/>
  <c r="R80" i="9"/>
  <c r="R79" i="9"/>
  <c r="P80" i="9"/>
  <c r="P79" i="9"/>
  <c r="AU62" i="1" s="1"/>
  <c r="BK80" i="9"/>
  <c r="BK79" i="9" s="1"/>
  <c r="J79" i="9" s="1"/>
  <c r="J80" i="9"/>
  <c r="BE80" i="9" s="1"/>
  <c r="J76" i="9"/>
  <c r="F75" i="9"/>
  <c r="F73" i="9"/>
  <c r="E71" i="9"/>
  <c r="J55" i="9"/>
  <c r="F54" i="9"/>
  <c r="F52" i="9"/>
  <c r="E50" i="9"/>
  <c r="J21" i="9"/>
  <c r="E21" i="9"/>
  <c r="J75" i="9" s="1"/>
  <c r="J54" i="9"/>
  <c r="J20" i="9"/>
  <c r="J18" i="9"/>
  <c r="E18" i="9"/>
  <c r="F55" i="9" s="1"/>
  <c r="F76" i="9"/>
  <c r="J17" i="9"/>
  <c r="J12" i="9"/>
  <c r="J52" i="9" s="1"/>
  <c r="J73" i="9"/>
  <c r="E7" i="9"/>
  <c r="E69" i="9" s="1"/>
  <c r="E48" i="9"/>
  <c r="J37" i="8"/>
  <c r="J36" i="8"/>
  <c r="AY61" i="1" s="1"/>
  <c r="J35" i="8"/>
  <c r="AX61" i="1" s="1"/>
  <c r="BI122" i="8"/>
  <c r="BH122" i="8"/>
  <c r="BG122" i="8"/>
  <c r="BF122" i="8"/>
  <c r="T122" i="8"/>
  <c r="R122" i="8"/>
  <c r="P122" i="8"/>
  <c r="BK122" i="8"/>
  <c r="J122" i="8"/>
  <c r="BE122" i="8" s="1"/>
  <c r="BI120" i="8"/>
  <c r="BH120" i="8"/>
  <c r="BG120" i="8"/>
  <c r="BF120" i="8"/>
  <c r="T120" i="8"/>
  <c r="R120" i="8"/>
  <c r="P120" i="8"/>
  <c r="BK120" i="8"/>
  <c r="J120" i="8"/>
  <c r="BE120" i="8" s="1"/>
  <c r="BI118" i="8"/>
  <c r="BH118" i="8"/>
  <c r="BG118" i="8"/>
  <c r="BF118" i="8"/>
  <c r="T118" i="8"/>
  <c r="R118" i="8"/>
  <c r="P118" i="8"/>
  <c r="BK118" i="8"/>
  <c r="J118" i="8"/>
  <c r="BE118" i="8" s="1"/>
  <c r="BI116" i="8"/>
  <c r="BH116" i="8"/>
  <c r="BG116" i="8"/>
  <c r="BF116" i="8"/>
  <c r="T116" i="8"/>
  <c r="R116" i="8"/>
  <c r="P116" i="8"/>
  <c r="BK116" i="8"/>
  <c r="J116" i="8"/>
  <c r="BE116" i="8" s="1"/>
  <c r="BI114" i="8"/>
  <c r="BH114" i="8"/>
  <c r="BG114" i="8"/>
  <c r="BF114" i="8"/>
  <c r="T114" i="8"/>
  <c r="R114" i="8"/>
  <c r="P114" i="8"/>
  <c r="BK114" i="8"/>
  <c r="J114" i="8"/>
  <c r="BE114" i="8" s="1"/>
  <c r="BI112" i="8"/>
  <c r="BH112" i="8"/>
  <c r="BG112" i="8"/>
  <c r="BF112" i="8"/>
  <c r="T112" i="8"/>
  <c r="R112" i="8"/>
  <c r="P112" i="8"/>
  <c r="BK112" i="8"/>
  <c r="J112" i="8"/>
  <c r="BE112" i="8" s="1"/>
  <c r="BI110" i="8"/>
  <c r="BH110" i="8"/>
  <c r="BG110" i="8"/>
  <c r="BF110" i="8"/>
  <c r="T110" i="8"/>
  <c r="R110" i="8"/>
  <c r="P110" i="8"/>
  <c r="BK110" i="8"/>
  <c r="J110" i="8"/>
  <c r="BE110" i="8" s="1"/>
  <c r="BI108" i="8"/>
  <c r="BH108" i="8"/>
  <c r="BG108" i="8"/>
  <c r="BF108" i="8"/>
  <c r="T108" i="8"/>
  <c r="R108" i="8"/>
  <c r="P108" i="8"/>
  <c r="BK108" i="8"/>
  <c r="J108" i="8"/>
  <c r="BE108" i="8" s="1"/>
  <c r="BI106" i="8"/>
  <c r="BH106" i="8"/>
  <c r="BG106" i="8"/>
  <c r="BF106" i="8"/>
  <c r="T106" i="8"/>
  <c r="R106" i="8"/>
  <c r="P106" i="8"/>
  <c r="BK106" i="8"/>
  <c r="J106" i="8"/>
  <c r="BE106" i="8" s="1"/>
  <c r="BI104" i="8"/>
  <c r="BH104" i="8"/>
  <c r="BG104" i="8"/>
  <c r="BF104" i="8"/>
  <c r="T104" i="8"/>
  <c r="R104" i="8"/>
  <c r="P104" i="8"/>
  <c r="BK104" i="8"/>
  <c r="J104" i="8"/>
  <c r="BE104" i="8" s="1"/>
  <c r="BI102" i="8"/>
  <c r="BH102" i="8"/>
  <c r="BG102" i="8"/>
  <c r="BF102" i="8"/>
  <c r="T102" i="8"/>
  <c r="R102" i="8"/>
  <c r="P102" i="8"/>
  <c r="BK102" i="8"/>
  <c r="J102" i="8"/>
  <c r="BE102" i="8" s="1"/>
  <c r="BI100" i="8"/>
  <c r="BH100" i="8"/>
  <c r="BG100" i="8"/>
  <c r="BF100" i="8"/>
  <c r="T100" i="8"/>
  <c r="R100" i="8"/>
  <c r="P100" i="8"/>
  <c r="BK100" i="8"/>
  <c r="J100" i="8"/>
  <c r="BE100" i="8" s="1"/>
  <c r="BI98" i="8"/>
  <c r="BH98" i="8"/>
  <c r="BG98" i="8"/>
  <c r="BF98" i="8"/>
  <c r="T98" i="8"/>
  <c r="R98" i="8"/>
  <c r="P98" i="8"/>
  <c r="BK98" i="8"/>
  <c r="J98" i="8"/>
  <c r="BE98" i="8" s="1"/>
  <c r="BI96" i="8"/>
  <c r="BH96" i="8"/>
  <c r="BG96" i="8"/>
  <c r="BF96" i="8"/>
  <c r="T96" i="8"/>
  <c r="R96" i="8"/>
  <c r="P96" i="8"/>
  <c r="BK96" i="8"/>
  <c r="J96" i="8"/>
  <c r="BE96" i="8" s="1"/>
  <c r="BI94" i="8"/>
  <c r="BH94" i="8"/>
  <c r="BG94" i="8"/>
  <c r="BF94" i="8"/>
  <c r="T94" i="8"/>
  <c r="R94" i="8"/>
  <c r="P94" i="8"/>
  <c r="BK94" i="8"/>
  <c r="J94" i="8"/>
  <c r="BE94" i="8" s="1"/>
  <c r="BI92" i="8"/>
  <c r="BH92" i="8"/>
  <c r="BG92" i="8"/>
  <c r="BF92" i="8"/>
  <c r="T92" i="8"/>
  <c r="R92" i="8"/>
  <c r="P92" i="8"/>
  <c r="BK92" i="8"/>
  <c r="J92" i="8"/>
  <c r="BE92" i="8" s="1"/>
  <c r="BI90" i="8"/>
  <c r="BH90" i="8"/>
  <c r="BG90" i="8"/>
  <c r="BF90" i="8"/>
  <c r="T90" i="8"/>
  <c r="R90" i="8"/>
  <c r="P90" i="8"/>
  <c r="BK90" i="8"/>
  <c r="J90" i="8"/>
  <c r="BE90" i="8" s="1"/>
  <c r="BI88" i="8"/>
  <c r="BH88" i="8"/>
  <c r="BG88" i="8"/>
  <c r="BF88" i="8"/>
  <c r="T88" i="8"/>
  <c r="R88" i="8"/>
  <c r="P88" i="8"/>
  <c r="BK88" i="8"/>
  <c r="J88" i="8"/>
  <c r="BE88" i="8" s="1"/>
  <c r="BI86" i="8"/>
  <c r="BH86" i="8"/>
  <c r="BG86" i="8"/>
  <c r="BF86" i="8"/>
  <c r="T86" i="8"/>
  <c r="R86" i="8"/>
  <c r="P86" i="8"/>
  <c r="BK86" i="8"/>
  <c r="J86" i="8"/>
  <c r="BE86" i="8" s="1"/>
  <c r="BI84" i="8"/>
  <c r="BH84" i="8"/>
  <c r="BG84" i="8"/>
  <c r="BF84" i="8"/>
  <c r="T84" i="8"/>
  <c r="R84" i="8"/>
  <c r="P84" i="8"/>
  <c r="BK84" i="8"/>
  <c r="J84" i="8"/>
  <c r="BE84" i="8" s="1"/>
  <c r="BI82" i="8"/>
  <c r="BH82" i="8"/>
  <c r="BG82" i="8"/>
  <c r="BF82" i="8"/>
  <c r="T82" i="8"/>
  <c r="R82" i="8"/>
  <c r="P82" i="8"/>
  <c r="BK82" i="8"/>
  <c r="J82" i="8"/>
  <c r="BE82" i="8" s="1"/>
  <c r="BI80" i="8"/>
  <c r="F37" i="8" s="1"/>
  <c r="BD61" i="1" s="1"/>
  <c r="BH80" i="8"/>
  <c r="F36" i="8"/>
  <c r="BC61" i="1" s="1"/>
  <c r="BG80" i="8"/>
  <c r="F35" i="8" s="1"/>
  <c r="BB61" i="1" s="1"/>
  <c r="BF80" i="8"/>
  <c r="J34" i="8"/>
  <c r="AW61" i="1" s="1"/>
  <c r="F34" i="8"/>
  <c r="BA61" i="1" s="1"/>
  <c r="T80" i="8"/>
  <c r="T79" i="8" s="1"/>
  <c r="R80" i="8"/>
  <c r="R79" i="8" s="1"/>
  <c r="P80" i="8"/>
  <c r="P79" i="8" s="1"/>
  <c r="AU61" i="1" s="1"/>
  <c r="BK80" i="8"/>
  <c r="BK79" i="8"/>
  <c r="J79" i="8" s="1"/>
  <c r="J80" i="8"/>
  <c r="BE80" i="8"/>
  <c r="J76" i="8"/>
  <c r="F75" i="8"/>
  <c r="F73" i="8"/>
  <c r="E71" i="8"/>
  <c r="J55" i="8"/>
  <c r="F54" i="8"/>
  <c r="F52" i="8"/>
  <c r="E50" i="8"/>
  <c r="J21" i="8"/>
  <c r="E21" i="8"/>
  <c r="J54" i="8" s="1"/>
  <c r="J75" i="8"/>
  <c r="J20" i="8"/>
  <c r="J18" i="8"/>
  <c r="E18" i="8"/>
  <c r="F76" i="8" s="1"/>
  <c r="J17" i="8"/>
  <c r="J12" i="8"/>
  <c r="J73" i="8" s="1"/>
  <c r="E7" i="8"/>
  <c r="E48" i="8" s="1"/>
  <c r="E69" i="8"/>
  <c r="J37" i="7"/>
  <c r="J36" i="7"/>
  <c r="AY60" i="1"/>
  <c r="J35" i="7"/>
  <c r="AX60" i="1"/>
  <c r="BI86" i="7"/>
  <c r="BH86" i="7"/>
  <c r="BG86" i="7"/>
  <c r="BF86" i="7"/>
  <c r="T86" i="7"/>
  <c r="R86" i="7"/>
  <c r="P86" i="7"/>
  <c r="BK86" i="7"/>
  <c r="J86" i="7"/>
  <c r="BE86" i="7"/>
  <c r="BI83" i="7"/>
  <c r="BH83" i="7"/>
  <c r="BG83" i="7"/>
  <c r="BF83" i="7"/>
  <c r="T83" i="7"/>
  <c r="R83" i="7"/>
  <c r="P83" i="7"/>
  <c r="BK83" i="7"/>
  <c r="J83" i="7"/>
  <c r="BE83" i="7"/>
  <c r="BI80" i="7"/>
  <c r="F37" i="7"/>
  <c r="BD60" i="1" s="1"/>
  <c r="BH80" i="7"/>
  <c r="F36" i="7" s="1"/>
  <c r="BC60" i="1" s="1"/>
  <c r="BG80" i="7"/>
  <c r="F35" i="7"/>
  <c r="BB60" i="1" s="1"/>
  <c r="BF80" i="7"/>
  <c r="F34" i="7" s="1"/>
  <c r="BA60" i="1" s="1"/>
  <c r="T80" i="7"/>
  <c r="T79" i="7"/>
  <c r="R80" i="7"/>
  <c r="R79" i="7"/>
  <c r="P80" i="7"/>
  <c r="P79" i="7"/>
  <c r="AU60" i="1" s="1"/>
  <c r="BK80" i="7"/>
  <c r="BK79" i="7" s="1"/>
  <c r="J79" i="7" s="1"/>
  <c r="J80" i="7"/>
  <c r="BE80" i="7" s="1"/>
  <c r="J76" i="7"/>
  <c r="F75" i="7"/>
  <c r="F73" i="7"/>
  <c r="E71" i="7"/>
  <c r="J55" i="7"/>
  <c r="F54" i="7"/>
  <c r="F52" i="7"/>
  <c r="E50" i="7"/>
  <c r="J21" i="7"/>
  <c r="E21" i="7"/>
  <c r="J75" i="7" s="1"/>
  <c r="J54" i="7"/>
  <c r="J20" i="7"/>
  <c r="J18" i="7"/>
  <c r="E18" i="7"/>
  <c r="F55" i="7" s="1"/>
  <c r="F76" i="7"/>
  <c r="J17" i="7"/>
  <c r="J12" i="7"/>
  <c r="J52" i="7" s="1"/>
  <c r="J73" i="7"/>
  <c r="E7" i="7"/>
  <c r="E69" i="7" s="1"/>
  <c r="E48" i="7"/>
  <c r="J37" i="6"/>
  <c r="J36" i="6"/>
  <c r="AY59" i="1" s="1"/>
  <c r="J35" i="6"/>
  <c r="AX59" i="1" s="1"/>
  <c r="BI198" i="6"/>
  <c r="BH198" i="6"/>
  <c r="BG198" i="6"/>
  <c r="BF198" i="6"/>
  <c r="T198" i="6"/>
  <c r="R198" i="6"/>
  <c r="P198" i="6"/>
  <c r="BK198" i="6"/>
  <c r="J198" i="6"/>
  <c r="BE198" i="6" s="1"/>
  <c r="BI196" i="6"/>
  <c r="BH196" i="6"/>
  <c r="BG196" i="6"/>
  <c r="BF196" i="6"/>
  <c r="T196" i="6"/>
  <c r="R196" i="6"/>
  <c r="P196" i="6"/>
  <c r="BK196" i="6"/>
  <c r="J196" i="6"/>
  <c r="BE196" i="6" s="1"/>
  <c r="BI188" i="6"/>
  <c r="BH188" i="6"/>
  <c r="BG188" i="6"/>
  <c r="BF188" i="6"/>
  <c r="T188" i="6"/>
  <c r="R188" i="6"/>
  <c r="P188" i="6"/>
  <c r="BK188" i="6"/>
  <c r="J188" i="6"/>
  <c r="BE188" i="6" s="1"/>
  <c r="BI179" i="6"/>
  <c r="BH179" i="6"/>
  <c r="BG179" i="6"/>
  <c r="BF179" i="6"/>
  <c r="T179" i="6"/>
  <c r="R179" i="6"/>
  <c r="P179" i="6"/>
  <c r="BK179" i="6"/>
  <c r="J179" i="6"/>
  <c r="BE179" i="6" s="1"/>
  <c r="BI173" i="6"/>
  <c r="BH173" i="6"/>
  <c r="BG173" i="6"/>
  <c r="BF173" i="6"/>
  <c r="T173" i="6"/>
  <c r="R173" i="6"/>
  <c r="P173" i="6"/>
  <c r="BK173" i="6"/>
  <c r="J173" i="6"/>
  <c r="BE173" i="6" s="1"/>
  <c r="BI164" i="6"/>
  <c r="BH164" i="6"/>
  <c r="BG164" i="6"/>
  <c r="BF164" i="6"/>
  <c r="T164" i="6"/>
  <c r="R164" i="6"/>
  <c r="P164" i="6"/>
  <c r="BK164" i="6"/>
  <c r="J164" i="6"/>
  <c r="BE164" i="6" s="1"/>
  <c r="BI151" i="6"/>
  <c r="BH151" i="6"/>
  <c r="BG151" i="6"/>
  <c r="BF151" i="6"/>
  <c r="T151" i="6"/>
  <c r="R151" i="6"/>
  <c r="P151" i="6"/>
  <c r="BK151" i="6"/>
  <c r="J151" i="6"/>
  <c r="BE151" i="6" s="1"/>
  <c r="BI149" i="6"/>
  <c r="BH149" i="6"/>
  <c r="BG149" i="6"/>
  <c r="BF149" i="6"/>
  <c r="T149" i="6"/>
  <c r="R149" i="6"/>
  <c r="P149" i="6"/>
  <c r="BK149" i="6"/>
  <c r="J149" i="6"/>
  <c r="BE149" i="6" s="1"/>
  <c r="BI142" i="6"/>
  <c r="BH142" i="6"/>
  <c r="BG142" i="6"/>
  <c r="BF142" i="6"/>
  <c r="T142" i="6"/>
  <c r="R142" i="6"/>
  <c r="P142" i="6"/>
  <c r="BK142" i="6"/>
  <c r="J142" i="6"/>
  <c r="BE142" i="6" s="1"/>
  <c r="BI135" i="6"/>
  <c r="BH135" i="6"/>
  <c r="BG135" i="6"/>
  <c r="BF135" i="6"/>
  <c r="T135" i="6"/>
  <c r="R135" i="6"/>
  <c r="P135" i="6"/>
  <c r="BK135" i="6"/>
  <c r="J135" i="6"/>
  <c r="BE135" i="6" s="1"/>
  <c r="BI132" i="6"/>
  <c r="BH132" i="6"/>
  <c r="BG132" i="6"/>
  <c r="BF132" i="6"/>
  <c r="T132" i="6"/>
  <c r="R132" i="6"/>
  <c r="P132" i="6"/>
  <c r="BK132" i="6"/>
  <c r="J132" i="6"/>
  <c r="BE132" i="6" s="1"/>
  <c r="BI129" i="6"/>
  <c r="BH129" i="6"/>
  <c r="BG129" i="6"/>
  <c r="BF129" i="6"/>
  <c r="T129" i="6"/>
  <c r="R129" i="6"/>
  <c r="P129" i="6"/>
  <c r="BK129" i="6"/>
  <c r="J129" i="6"/>
  <c r="BE129" i="6" s="1"/>
  <c r="BI126" i="6"/>
  <c r="BH126" i="6"/>
  <c r="BG126" i="6"/>
  <c r="BF126" i="6"/>
  <c r="T126" i="6"/>
  <c r="R126" i="6"/>
  <c r="P126" i="6"/>
  <c r="BK126" i="6"/>
  <c r="J126" i="6"/>
  <c r="BE126" i="6" s="1"/>
  <c r="BI123" i="6"/>
  <c r="BH123" i="6"/>
  <c r="BG123" i="6"/>
  <c r="BF123" i="6"/>
  <c r="T123" i="6"/>
  <c r="R123" i="6"/>
  <c r="P123" i="6"/>
  <c r="BK123" i="6"/>
  <c r="J123" i="6"/>
  <c r="BE123" i="6" s="1"/>
  <c r="BI119" i="6"/>
  <c r="BH119" i="6"/>
  <c r="BG119" i="6"/>
  <c r="BF119" i="6"/>
  <c r="T119" i="6"/>
  <c r="R119" i="6"/>
  <c r="P119" i="6"/>
  <c r="BK119" i="6"/>
  <c r="J119" i="6"/>
  <c r="BE119" i="6" s="1"/>
  <c r="BI114" i="6"/>
  <c r="BH114" i="6"/>
  <c r="BG114" i="6"/>
  <c r="BF114" i="6"/>
  <c r="T114" i="6"/>
  <c r="R114" i="6"/>
  <c r="P114" i="6"/>
  <c r="BK114" i="6"/>
  <c r="J114" i="6"/>
  <c r="BE114" i="6" s="1"/>
  <c r="BI109" i="6"/>
  <c r="BH109" i="6"/>
  <c r="BG109" i="6"/>
  <c r="BF109" i="6"/>
  <c r="T109" i="6"/>
  <c r="R109" i="6"/>
  <c r="P109" i="6"/>
  <c r="BK109" i="6"/>
  <c r="J109" i="6"/>
  <c r="BE109" i="6"/>
  <c r="BI106" i="6"/>
  <c r="BH106" i="6"/>
  <c r="BG106" i="6"/>
  <c r="BF106" i="6"/>
  <c r="T106" i="6"/>
  <c r="R106" i="6"/>
  <c r="P106" i="6"/>
  <c r="BK106" i="6"/>
  <c r="J106" i="6"/>
  <c r="BE106" i="6" s="1"/>
  <c r="BI103" i="6"/>
  <c r="BH103" i="6"/>
  <c r="BG103" i="6"/>
  <c r="BF103" i="6"/>
  <c r="T103" i="6"/>
  <c r="R103" i="6"/>
  <c r="P103" i="6"/>
  <c r="BK103" i="6"/>
  <c r="J103" i="6"/>
  <c r="BE103" i="6"/>
  <c r="BI100" i="6"/>
  <c r="BH100" i="6"/>
  <c r="BG100" i="6"/>
  <c r="BF100" i="6"/>
  <c r="T100" i="6"/>
  <c r="R100" i="6"/>
  <c r="P100" i="6"/>
  <c r="BK100" i="6"/>
  <c r="J100" i="6"/>
  <c r="BE100" i="6" s="1"/>
  <c r="BI97" i="6"/>
  <c r="BH97" i="6"/>
  <c r="BG97" i="6"/>
  <c r="BF97" i="6"/>
  <c r="T97" i="6"/>
  <c r="R97" i="6"/>
  <c r="P97" i="6"/>
  <c r="BK97" i="6"/>
  <c r="J97" i="6"/>
  <c r="BE97" i="6"/>
  <c r="BI94" i="6"/>
  <c r="BH94" i="6"/>
  <c r="BG94" i="6"/>
  <c r="BF94" i="6"/>
  <c r="T94" i="6"/>
  <c r="R94" i="6"/>
  <c r="P94" i="6"/>
  <c r="BK94" i="6"/>
  <c r="J94" i="6"/>
  <c r="BE94" i="6" s="1"/>
  <c r="BI92" i="6"/>
  <c r="BH92" i="6"/>
  <c r="BG92" i="6"/>
  <c r="BF92" i="6"/>
  <c r="T92" i="6"/>
  <c r="R92" i="6"/>
  <c r="P92" i="6"/>
  <c r="BK92" i="6"/>
  <c r="J92" i="6"/>
  <c r="BE92" i="6"/>
  <c r="BI89" i="6"/>
  <c r="BH89" i="6"/>
  <c r="BG89" i="6"/>
  <c r="BF89" i="6"/>
  <c r="T89" i="6"/>
  <c r="R89" i="6"/>
  <c r="P89" i="6"/>
  <c r="BK89" i="6"/>
  <c r="J89" i="6"/>
  <c r="BE89" i="6" s="1"/>
  <c r="BI87" i="6"/>
  <c r="BH87" i="6"/>
  <c r="BG87" i="6"/>
  <c r="BF87" i="6"/>
  <c r="T87" i="6"/>
  <c r="R87" i="6"/>
  <c r="P87" i="6"/>
  <c r="BK87" i="6"/>
  <c r="J87" i="6"/>
  <c r="BE87" i="6"/>
  <c r="BI84" i="6"/>
  <c r="BH84" i="6"/>
  <c r="BG84" i="6"/>
  <c r="BF84" i="6"/>
  <c r="T84" i="6"/>
  <c r="R84" i="6"/>
  <c r="P84" i="6"/>
  <c r="BK84" i="6"/>
  <c r="J84" i="6"/>
  <c r="BE84" i="6" s="1"/>
  <c r="BI82" i="6"/>
  <c r="BH82" i="6"/>
  <c r="BG82" i="6"/>
  <c r="F35" i="6" s="1"/>
  <c r="BB59" i="1" s="1"/>
  <c r="BF82" i="6"/>
  <c r="T82" i="6"/>
  <c r="R82" i="6"/>
  <c r="P82" i="6"/>
  <c r="BK82" i="6"/>
  <c r="J82" i="6"/>
  <c r="BE82" i="6"/>
  <c r="BI80" i="6"/>
  <c r="F37" i="6" s="1"/>
  <c r="BD59" i="1" s="1"/>
  <c r="BH80" i="6"/>
  <c r="F36" i="6"/>
  <c r="BC59" i="1" s="1"/>
  <c r="BG80" i="6"/>
  <c r="BF80" i="6"/>
  <c r="J34" i="6"/>
  <c r="AW59" i="1" s="1"/>
  <c r="F34" i="6"/>
  <c r="BA59" i="1" s="1"/>
  <c r="T80" i="6"/>
  <c r="T79" i="6" s="1"/>
  <c r="R80" i="6"/>
  <c r="R79" i="6" s="1"/>
  <c r="P80" i="6"/>
  <c r="P79" i="6" s="1"/>
  <c r="AU59" i="1" s="1"/>
  <c r="BK80" i="6"/>
  <c r="BK79" i="6"/>
  <c r="J79" i="6" s="1"/>
  <c r="J80" i="6"/>
  <c r="BE80" i="6"/>
  <c r="F33" i="6" s="1"/>
  <c r="AZ59" i="1" s="1"/>
  <c r="J76" i="6"/>
  <c r="F75" i="6"/>
  <c r="F73" i="6"/>
  <c r="E71" i="6"/>
  <c r="J55" i="6"/>
  <c r="F54" i="6"/>
  <c r="F52" i="6"/>
  <c r="E50" i="6"/>
  <c r="J21" i="6"/>
  <c r="E21" i="6"/>
  <c r="J54" i="6" s="1"/>
  <c r="J75" i="6"/>
  <c r="J20" i="6"/>
  <c r="J18" i="6"/>
  <c r="E18" i="6"/>
  <c r="F76" i="6" s="1"/>
  <c r="J17" i="6"/>
  <c r="J12" i="6"/>
  <c r="J73" i="6" s="1"/>
  <c r="E7" i="6"/>
  <c r="E48" i="6" s="1"/>
  <c r="E69" i="6"/>
  <c r="J37" i="5"/>
  <c r="J36" i="5"/>
  <c r="AY58" i="1"/>
  <c r="J35" i="5"/>
  <c r="AX58" i="1"/>
  <c r="BI196" i="5"/>
  <c r="BH196" i="5"/>
  <c r="BG196" i="5"/>
  <c r="BF196" i="5"/>
  <c r="T196" i="5"/>
  <c r="R196" i="5"/>
  <c r="P196" i="5"/>
  <c r="BK196" i="5"/>
  <c r="J196" i="5"/>
  <c r="BE196" i="5"/>
  <c r="BI192" i="5"/>
  <c r="BH192" i="5"/>
  <c r="BG192" i="5"/>
  <c r="BF192" i="5"/>
  <c r="T192" i="5"/>
  <c r="R192" i="5"/>
  <c r="P192" i="5"/>
  <c r="BK192" i="5"/>
  <c r="J192" i="5"/>
  <c r="BE192" i="5"/>
  <c r="BI188" i="5"/>
  <c r="BH188" i="5"/>
  <c r="BG188" i="5"/>
  <c r="BF188" i="5"/>
  <c r="T188" i="5"/>
  <c r="R188" i="5"/>
  <c r="P188" i="5"/>
  <c r="BK188" i="5"/>
  <c r="J188" i="5"/>
  <c r="BE188" i="5"/>
  <c r="BI184" i="5"/>
  <c r="BH184" i="5"/>
  <c r="BG184" i="5"/>
  <c r="BF184" i="5"/>
  <c r="T184" i="5"/>
  <c r="R184" i="5"/>
  <c r="P184" i="5"/>
  <c r="BK184" i="5"/>
  <c r="J184" i="5"/>
  <c r="BE184" i="5"/>
  <c r="BI179" i="5"/>
  <c r="BH179" i="5"/>
  <c r="BG179" i="5"/>
  <c r="BF179" i="5"/>
  <c r="T179" i="5"/>
  <c r="R179" i="5"/>
  <c r="P179" i="5"/>
  <c r="BK179" i="5"/>
  <c r="J179" i="5"/>
  <c r="BE179" i="5"/>
  <c r="BI174" i="5"/>
  <c r="BH174" i="5"/>
  <c r="BG174" i="5"/>
  <c r="BF174" i="5"/>
  <c r="T174" i="5"/>
  <c r="R174" i="5"/>
  <c r="P174" i="5"/>
  <c r="BK174" i="5"/>
  <c r="J174" i="5"/>
  <c r="BE174" i="5"/>
  <c r="BI169" i="5"/>
  <c r="BH169" i="5"/>
  <c r="BG169" i="5"/>
  <c r="BF169" i="5"/>
  <c r="T169" i="5"/>
  <c r="R169" i="5"/>
  <c r="P169" i="5"/>
  <c r="BK169" i="5"/>
  <c r="J169" i="5"/>
  <c r="BE169" i="5"/>
  <c r="BI167" i="5"/>
  <c r="BH167" i="5"/>
  <c r="BG167" i="5"/>
  <c r="BF167" i="5"/>
  <c r="T167" i="5"/>
  <c r="R167" i="5"/>
  <c r="P167" i="5"/>
  <c r="BK167" i="5"/>
  <c r="J167" i="5"/>
  <c r="BE167" i="5"/>
  <c r="BI165" i="5"/>
  <c r="BH165" i="5"/>
  <c r="BG165" i="5"/>
  <c r="BF165" i="5"/>
  <c r="T165" i="5"/>
  <c r="R165" i="5"/>
  <c r="P165" i="5"/>
  <c r="BK165" i="5"/>
  <c r="J165" i="5"/>
  <c r="BE165" i="5"/>
  <c r="BI162" i="5"/>
  <c r="BH162" i="5"/>
  <c r="BG162" i="5"/>
  <c r="BF162" i="5"/>
  <c r="T162" i="5"/>
  <c r="R162" i="5"/>
  <c r="P162" i="5"/>
  <c r="BK162" i="5"/>
  <c r="J162" i="5"/>
  <c r="BE162" i="5"/>
  <c r="BI160" i="5"/>
  <c r="BH160" i="5"/>
  <c r="BG160" i="5"/>
  <c r="BF160" i="5"/>
  <c r="T160" i="5"/>
  <c r="R160" i="5"/>
  <c r="P160" i="5"/>
  <c r="BK160" i="5"/>
  <c r="J160" i="5"/>
  <c r="BE160" i="5"/>
  <c r="BI158" i="5"/>
  <c r="BH158" i="5"/>
  <c r="BG158" i="5"/>
  <c r="BF158" i="5"/>
  <c r="T158" i="5"/>
  <c r="R158" i="5"/>
  <c r="P158" i="5"/>
  <c r="BK158" i="5"/>
  <c r="J158" i="5"/>
  <c r="BE158" i="5"/>
  <c r="BI152" i="5"/>
  <c r="BH152" i="5"/>
  <c r="BG152" i="5"/>
  <c r="BF152" i="5"/>
  <c r="T152" i="5"/>
  <c r="R152" i="5"/>
  <c r="P152" i="5"/>
  <c r="BK152" i="5"/>
  <c r="J152" i="5"/>
  <c r="BE152" i="5"/>
  <c r="BI146" i="5"/>
  <c r="BH146" i="5"/>
  <c r="BG146" i="5"/>
  <c r="BF146" i="5"/>
  <c r="T146" i="5"/>
  <c r="R146" i="5"/>
  <c r="P146" i="5"/>
  <c r="BK146" i="5"/>
  <c r="J146" i="5"/>
  <c r="BE146" i="5"/>
  <c r="BI140" i="5"/>
  <c r="BH140" i="5"/>
  <c r="BG140" i="5"/>
  <c r="BF140" i="5"/>
  <c r="T140" i="5"/>
  <c r="R140" i="5"/>
  <c r="P140" i="5"/>
  <c r="BK140" i="5"/>
  <c r="J140" i="5"/>
  <c r="BE140" i="5"/>
  <c r="BI133" i="5"/>
  <c r="BH133" i="5"/>
  <c r="BG133" i="5"/>
  <c r="BF133" i="5"/>
  <c r="T133" i="5"/>
  <c r="R133" i="5"/>
  <c r="P133" i="5"/>
  <c r="BK133" i="5"/>
  <c r="J133" i="5"/>
  <c r="BE133" i="5"/>
  <c r="BI126" i="5"/>
  <c r="BH126" i="5"/>
  <c r="BG126" i="5"/>
  <c r="BF126" i="5"/>
  <c r="T126" i="5"/>
  <c r="R126" i="5"/>
  <c r="P126" i="5"/>
  <c r="BK126" i="5"/>
  <c r="J126" i="5"/>
  <c r="BE126" i="5"/>
  <c r="BI114" i="5"/>
  <c r="BH114" i="5"/>
  <c r="BG114" i="5"/>
  <c r="BF114" i="5"/>
  <c r="T114" i="5"/>
  <c r="R114" i="5"/>
  <c r="P114" i="5"/>
  <c r="BK114" i="5"/>
  <c r="J114" i="5"/>
  <c r="BE114" i="5"/>
  <c r="BI109" i="5"/>
  <c r="BH109" i="5"/>
  <c r="BG109" i="5"/>
  <c r="BF109" i="5"/>
  <c r="T109" i="5"/>
  <c r="R109" i="5"/>
  <c r="P109" i="5"/>
  <c r="BK109" i="5"/>
  <c r="J109" i="5"/>
  <c r="BE109" i="5"/>
  <c r="BI101" i="5"/>
  <c r="BH101" i="5"/>
  <c r="BG101" i="5"/>
  <c r="BF101" i="5"/>
  <c r="T101" i="5"/>
  <c r="R101" i="5"/>
  <c r="P101" i="5"/>
  <c r="BK101" i="5"/>
  <c r="J101" i="5"/>
  <c r="BE101" i="5"/>
  <c r="BI96" i="5"/>
  <c r="BH96" i="5"/>
  <c r="BG96" i="5"/>
  <c r="BF96" i="5"/>
  <c r="T96" i="5"/>
  <c r="R96" i="5"/>
  <c r="P96" i="5"/>
  <c r="BK96" i="5"/>
  <c r="J96" i="5"/>
  <c r="BE96" i="5"/>
  <c r="BI94" i="5"/>
  <c r="BH94" i="5"/>
  <c r="BG94" i="5"/>
  <c r="BF94" i="5"/>
  <c r="T94" i="5"/>
  <c r="R94" i="5"/>
  <c r="P94" i="5"/>
  <c r="BK94" i="5"/>
  <c r="J94" i="5"/>
  <c r="BE94" i="5"/>
  <c r="BI92" i="5"/>
  <c r="BH92" i="5"/>
  <c r="BG92" i="5"/>
  <c r="BF92" i="5"/>
  <c r="T92" i="5"/>
  <c r="R92" i="5"/>
  <c r="P92" i="5"/>
  <c r="BK92" i="5"/>
  <c r="J92" i="5"/>
  <c r="BE92" i="5"/>
  <c r="BI88" i="5"/>
  <c r="BH88" i="5"/>
  <c r="BG88" i="5"/>
  <c r="BF88" i="5"/>
  <c r="T88" i="5"/>
  <c r="R88" i="5"/>
  <c r="P88" i="5"/>
  <c r="BK88" i="5"/>
  <c r="J88" i="5"/>
  <c r="BE88" i="5"/>
  <c r="BI84" i="5"/>
  <c r="BH84" i="5"/>
  <c r="BG84" i="5"/>
  <c r="BF84" i="5"/>
  <c r="T84" i="5"/>
  <c r="R84" i="5"/>
  <c r="R79" i="5" s="1"/>
  <c r="P84" i="5"/>
  <c r="BK84" i="5"/>
  <c r="J84" i="5"/>
  <c r="BE84" i="5"/>
  <c r="BI80" i="5"/>
  <c r="F37" i="5"/>
  <c r="BD58" i="1" s="1"/>
  <c r="BH80" i="5"/>
  <c r="F36" i="5" s="1"/>
  <c r="BC58" i="1" s="1"/>
  <c r="BG80" i="5"/>
  <c r="F35" i="5"/>
  <c r="BB58" i="1" s="1"/>
  <c r="BF80" i="5"/>
  <c r="J34" i="5" s="1"/>
  <c r="AW58" i="1" s="1"/>
  <c r="AT58" i="1" s="1"/>
  <c r="T80" i="5"/>
  <c r="T79" i="5"/>
  <c r="R80" i="5"/>
  <c r="P80" i="5"/>
  <c r="P79" i="5"/>
  <c r="AU58" i="1" s="1"/>
  <c r="BK80" i="5"/>
  <c r="BK79" i="5" s="1"/>
  <c r="J79" i="5" s="1"/>
  <c r="J80" i="5"/>
  <c r="BE80" i="5" s="1"/>
  <c r="J33" i="5" s="1"/>
  <c r="AV58" i="1" s="1"/>
  <c r="F33" i="5"/>
  <c r="AZ58" i="1" s="1"/>
  <c r="J76" i="5"/>
  <c r="F75" i="5"/>
  <c r="F73" i="5"/>
  <c r="E71" i="5"/>
  <c r="J55" i="5"/>
  <c r="F54" i="5"/>
  <c r="F52" i="5"/>
  <c r="E50" i="5"/>
  <c r="J21" i="5"/>
  <c r="E21" i="5"/>
  <c r="J20" i="5"/>
  <c r="J18" i="5"/>
  <c r="E18" i="5"/>
  <c r="F55" i="5" s="1"/>
  <c r="F76" i="5"/>
  <c r="J17" i="5"/>
  <c r="J12" i="5"/>
  <c r="J52" i="5" s="1"/>
  <c r="J73" i="5"/>
  <c r="E7" i="5"/>
  <c r="J37" i="4"/>
  <c r="J36" i="4"/>
  <c r="AY57" i="1" s="1"/>
  <c r="J35" i="4"/>
  <c r="AX57" i="1" s="1"/>
  <c r="BI211" i="4"/>
  <c r="BH211" i="4"/>
  <c r="BG211" i="4"/>
  <c r="BF211" i="4"/>
  <c r="T211" i="4"/>
  <c r="R211" i="4"/>
  <c r="P211" i="4"/>
  <c r="BK211" i="4"/>
  <c r="J211" i="4"/>
  <c r="BE211" i="4" s="1"/>
  <c r="BI208" i="4"/>
  <c r="BH208" i="4"/>
  <c r="BG208" i="4"/>
  <c r="BF208" i="4"/>
  <c r="T208" i="4"/>
  <c r="R208" i="4"/>
  <c r="P208" i="4"/>
  <c r="BK208" i="4"/>
  <c r="J208" i="4"/>
  <c r="BE208" i="4" s="1"/>
  <c r="BI205" i="4"/>
  <c r="BH205" i="4"/>
  <c r="BG205" i="4"/>
  <c r="BF205" i="4"/>
  <c r="T205" i="4"/>
  <c r="R205" i="4"/>
  <c r="P205" i="4"/>
  <c r="BK205" i="4"/>
  <c r="J205" i="4"/>
  <c r="BE205" i="4" s="1"/>
  <c r="BI202" i="4"/>
  <c r="BH202" i="4"/>
  <c r="BG202" i="4"/>
  <c r="BF202" i="4"/>
  <c r="T202" i="4"/>
  <c r="R202" i="4"/>
  <c r="P202" i="4"/>
  <c r="BK202" i="4"/>
  <c r="J202" i="4"/>
  <c r="BE202" i="4" s="1"/>
  <c r="BI198" i="4"/>
  <c r="BH198" i="4"/>
  <c r="BG198" i="4"/>
  <c r="BF198" i="4"/>
  <c r="T198" i="4"/>
  <c r="R198" i="4"/>
  <c r="P198" i="4"/>
  <c r="BK198" i="4"/>
  <c r="J198" i="4"/>
  <c r="BE198" i="4" s="1"/>
  <c r="BI193" i="4"/>
  <c r="BH193" i="4"/>
  <c r="BG193" i="4"/>
  <c r="BF193" i="4"/>
  <c r="T193" i="4"/>
  <c r="R193" i="4"/>
  <c r="P193" i="4"/>
  <c r="BK193" i="4"/>
  <c r="J193" i="4"/>
  <c r="BE193" i="4" s="1"/>
  <c r="BI186" i="4"/>
  <c r="BH186" i="4"/>
  <c r="BG186" i="4"/>
  <c r="BF186" i="4"/>
  <c r="T186" i="4"/>
  <c r="R186" i="4"/>
  <c r="P186" i="4"/>
  <c r="BK186" i="4"/>
  <c r="J186" i="4"/>
  <c r="BE186" i="4"/>
  <c r="BI179" i="4"/>
  <c r="BH179" i="4"/>
  <c r="BG179" i="4"/>
  <c r="BF179" i="4"/>
  <c r="T179" i="4"/>
  <c r="R179" i="4"/>
  <c r="P179" i="4"/>
  <c r="BK179" i="4"/>
  <c r="J179" i="4"/>
  <c r="BE179" i="4" s="1"/>
  <c r="BI170" i="4"/>
  <c r="BH170" i="4"/>
  <c r="BG170" i="4"/>
  <c r="BF170" i="4"/>
  <c r="T170" i="4"/>
  <c r="R170" i="4"/>
  <c r="P170" i="4"/>
  <c r="BK170" i="4"/>
  <c r="J170" i="4"/>
  <c r="BE170" i="4"/>
  <c r="BI165" i="4"/>
  <c r="BH165" i="4"/>
  <c r="BG165" i="4"/>
  <c r="BF165" i="4"/>
  <c r="T165" i="4"/>
  <c r="R165" i="4"/>
  <c r="P165" i="4"/>
  <c r="BK165" i="4"/>
  <c r="J165" i="4"/>
  <c r="BE165" i="4" s="1"/>
  <c r="BI160" i="4"/>
  <c r="BH160" i="4"/>
  <c r="BG160" i="4"/>
  <c r="BF160" i="4"/>
  <c r="T160" i="4"/>
  <c r="R160" i="4"/>
  <c r="P160" i="4"/>
  <c r="BK160" i="4"/>
  <c r="J160" i="4"/>
  <c r="BE160" i="4"/>
  <c r="BI153" i="4"/>
  <c r="BH153" i="4"/>
  <c r="BG153" i="4"/>
  <c r="BF153" i="4"/>
  <c r="T153" i="4"/>
  <c r="R153" i="4"/>
  <c r="P153" i="4"/>
  <c r="BK153" i="4"/>
  <c r="J153" i="4"/>
  <c r="BE153" i="4"/>
  <c r="BI151" i="4"/>
  <c r="BH151" i="4"/>
  <c r="BG151" i="4"/>
  <c r="BF151" i="4"/>
  <c r="T151" i="4"/>
  <c r="R151" i="4"/>
  <c r="P151" i="4"/>
  <c r="BK151" i="4"/>
  <c r="J151" i="4"/>
  <c r="BE151" i="4"/>
  <c r="BI149" i="4"/>
  <c r="BH149" i="4"/>
  <c r="BG149" i="4"/>
  <c r="BF149" i="4"/>
  <c r="T149" i="4"/>
  <c r="R149" i="4"/>
  <c r="P149" i="4"/>
  <c r="BK149" i="4"/>
  <c r="J149" i="4"/>
  <c r="BE149" i="4"/>
  <c r="BI147" i="4"/>
  <c r="BH147" i="4"/>
  <c r="BG147" i="4"/>
  <c r="BF147" i="4"/>
  <c r="T147" i="4"/>
  <c r="R147" i="4"/>
  <c r="P147" i="4"/>
  <c r="BK147" i="4"/>
  <c r="J147" i="4"/>
  <c r="BE147" i="4"/>
  <c r="BI145" i="4"/>
  <c r="BH145" i="4"/>
  <c r="BG145" i="4"/>
  <c r="BF145" i="4"/>
  <c r="T145" i="4"/>
  <c r="R145" i="4"/>
  <c r="P145" i="4"/>
  <c r="BK145" i="4"/>
  <c r="J145" i="4"/>
  <c r="BE145" i="4"/>
  <c r="BI143" i="4"/>
  <c r="BH143" i="4"/>
  <c r="BG143" i="4"/>
  <c r="BF143" i="4"/>
  <c r="T143" i="4"/>
  <c r="R143" i="4"/>
  <c r="P143" i="4"/>
  <c r="BK143" i="4"/>
  <c r="J143" i="4"/>
  <c r="BE143" i="4"/>
  <c r="BI140" i="4"/>
  <c r="BH140" i="4"/>
  <c r="BG140" i="4"/>
  <c r="BF140" i="4"/>
  <c r="T140" i="4"/>
  <c r="R140" i="4"/>
  <c r="P140" i="4"/>
  <c r="BK140" i="4"/>
  <c r="J140" i="4"/>
  <c r="BE140" i="4"/>
  <c r="BI138" i="4"/>
  <c r="BH138" i="4"/>
  <c r="BG138" i="4"/>
  <c r="BF138" i="4"/>
  <c r="T138" i="4"/>
  <c r="R138" i="4"/>
  <c r="P138" i="4"/>
  <c r="BK138" i="4"/>
  <c r="J138" i="4"/>
  <c r="BE138" i="4"/>
  <c r="BI133" i="4"/>
  <c r="BH133" i="4"/>
  <c r="BG133" i="4"/>
  <c r="BF133" i="4"/>
  <c r="T133" i="4"/>
  <c r="R133" i="4"/>
  <c r="P133" i="4"/>
  <c r="BK133" i="4"/>
  <c r="J133" i="4"/>
  <c r="BE133" i="4"/>
  <c r="BI131" i="4"/>
  <c r="BH131" i="4"/>
  <c r="BG131" i="4"/>
  <c r="BF131" i="4"/>
  <c r="T131" i="4"/>
  <c r="R131" i="4"/>
  <c r="P131" i="4"/>
  <c r="BK131" i="4"/>
  <c r="J131" i="4"/>
  <c r="BE131" i="4"/>
  <c r="BI126" i="4"/>
  <c r="BH126" i="4"/>
  <c r="BG126" i="4"/>
  <c r="BF126" i="4"/>
  <c r="T126" i="4"/>
  <c r="R126" i="4"/>
  <c r="P126" i="4"/>
  <c r="BK126" i="4"/>
  <c r="J126" i="4"/>
  <c r="BE126" i="4"/>
  <c r="BI119" i="4"/>
  <c r="BH119" i="4"/>
  <c r="BG119" i="4"/>
  <c r="BF119" i="4"/>
  <c r="T119" i="4"/>
  <c r="R119" i="4"/>
  <c r="P119" i="4"/>
  <c r="BK119" i="4"/>
  <c r="J119" i="4"/>
  <c r="BE119" i="4"/>
  <c r="BI116" i="4"/>
  <c r="BH116" i="4"/>
  <c r="BG116" i="4"/>
  <c r="BF116" i="4"/>
  <c r="T116" i="4"/>
  <c r="R116" i="4"/>
  <c r="P116" i="4"/>
  <c r="BK116" i="4"/>
  <c r="J116" i="4"/>
  <c r="BE116" i="4"/>
  <c r="BI110" i="4"/>
  <c r="BH110" i="4"/>
  <c r="BG110" i="4"/>
  <c r="BF110" i="4"/>
  <c r="T110" i="4"/>
  <c r="R110" i="4"/>
  <c r="P110" i="4"/>
  <c r="BK110" i="4"/>
  <c r="J110" i="4"/>
  <c r="BE110" i="4"/>
  <c r="BI107" i="4"/>
  <c r="BH107" i="4"/>
  <c r="BG107" i="4"/>
  <c r="BF107" i="4"/>
  <c r="T107" i="4"/>
  <c r="R107" i="4"/>
  <c r="P107" i="4"/>
  <c r="BK107" i="4"/>
  <c r="J107" i="4"/>
  <c r="BE107" i="4"/>
  <c r="BI105" i="4"/>
  <c r="BH105" i="4"/>
  <c r="BG105" i="4"/>
  <c r="BF105" i="4"/>
  <c r="T105" i="4"/>
  <c r="R105" i="4"/>
  <c r="P105" i="4"/>
  <c r="BK105" i="4"/>
  <c r="J105" i="4"/>
  <c r="BE105" i="4"/>
  <c r="BI103" i="4"/>
  <c r="BH103" i="4"/>
  <c r="BG103" i="4"/>
  <c r="BF103" i="4"/>
  <c r="T103" i="4"/>
  <c r="R103" i="4"/>
  <c r="P103" i="4"/>
  <c r="BK103" i="4"/>
  <c r="J103" i="4"/>
  <c r="BE103" i="4"/>
  <c r="BI101" i="4"/>
  <c r="BH101" i="4"/>
  <c r="BG101" i="4"/>
  <c r="BF101" i="4"/>
  <c r="T101" i="4"/>
  <c r="R101" i="4"/>
  <c r="P101" i="4"/>
  <c r="BK101" i="4"/>
  <c r="J101" i="4"/>
  <c r="BE101" i="4"/>
  <c r="BI98" i="4"/>
  <c r="BH98" i="4"/>
  <c r="BG98" i="4"/>
  <c r="BF98" i="4"/>
  <c r="T98" i="4"/>
  <c r="R98" i="4"/>
  <c r="P98" i="4"/>
  <c r="BK98" i="4"/>
  <c r="J98" i="4"/>
  <c r="BE98" i="4"/>
  <c r="BI96" i="4"/>
  <c r="BH96" i="4"/>
  <c r="BG96" i="4"/>
  <c r="BF96" i="4"/>
  <c r="T96" i="4"/>
  <c r="R96" i="4"/>
  <c r="P96" i="4"/>
  <c r="BK96" i="4"/>
  <c r="J96" i="4"/>
  <c r="BE96" i="4"/>
  <c r="BI87" i="4"/>
  <c r="BH87" i="4"/>
  <c r="BG87" i="4"/>
  <c r="BF87" i="4"/>
  <c r="T87" i="4"/>
  <c r="R87" i="4"/>
  <c r="P87" i="4"/>
  <c r="BK87" i="4"/>
  <c r="J87" i="4"/>
  <c r="BE87" i="4"/>
  <c r="BI85" i="4"/>
  <c r="BH85" i="4"/>
  <c r="BG85" i="4"/>
  <c r="BF85" i="4"/>
  <c r="T85" i="4"/>
  <c r="R85" i="4"/>
  <c r="P85" i="4"/>
  <c r="BK85" i="4"/>
  <c r="J85" i="4"/>
  <c r="BE85" i="4"/>
  <c r="BI80" i="4"/>
  <c r="F37" i="4"/>
  <c r="BD57" i="1" s="1"/>
  <c r="BH80" i="4"/>
  <c r="F36" i="4" s="1"/>
  <c r="BC57" i="1" s="1"/>
  <c r="BG80" i="4"/>
  <c r="F35" i="4"/>
  <c r="BB57" i="1" s="1"/>
  <c r="BF80" i="4"/>
  <c r="F34" i="4" s="1"/>
  <c r="BA57" i="1" s="1"/>
  <c r="T80" i="4"/>
  <c r="T79" i="4"/>
  <c r="R80" i="4"/>
  <c r="R79" i="4"/>
  <c r="P80" i="4"/>
  <c r="P79" i="4"/>
  <c r="AU57" i="1" s="1"/>
  <c r="BK80" i="4"/>
  <c r="BK79" i="4" s="1"/>
  <c r="J79" i="4" s="1"/>
  <c r="J80" i="4"/>
  <c r="BE80" i="4" s="1"/>
  <c r="J76" i="4"/>
  <c r="F75" i="4"/>
  <c r="F73" i="4"/>
  <c r="E71" i="4"/>
  <c r="J55" i="4"/>
  <c r="F54" i="4"/>
  <c r="F52" i="4"/>
  <c r="E50" i="4"/>
  <c r="J21" i="4"/>
  <c r="E21" i="4"/>
  <c r="J75" i="4" s="1"/>
  <c r="J20" i="4"/>
  <c r="J18" i="4"/>
  <c r="E18" i="4"/>
  <c r="F55" i="4" s="1"/>
  <c r="F76" i="4"/>
  <c r="J17" i="4"/>
  <c r="J12" i="4"/>
  <c r="J52" i="4" s="1"/>
  <c r="J73" i="4"/>
  <c r="E7" i="4"/>
  <c r="E69" i="4" s="1"/>
  <c r="J37" i="3"/>
  <c r="J36" i="3"/>
  <c r="AY56" i="1" s="1"/>
  <c r="J35" i="3"/>
  <c r="AX56" i="1" s="1"/>
  <c r="BI82" i="3"/>
  <c r="BH82" i="3"/>
  <c r="BG82" i="3"/>
  <c r="BF82" i="3"/>
  <c r="T82" i="3"/>
  <c r="R82" i="3"/>
  <c r="P82" i="3"/>
  <c r="BK82" i="3"/>
  <c r="J82" i="3"/>
  <c r="BE82" i="3" s="1"/>
  <c r="BI80" i="3"/>
  <c r="F37" i="3" s="1"/>
  <c r="BD56" i="1" s="1"/>
  <c r="BH80" i="3"/>
  <c r="F36" i="3"/>
  <c r="BC56" i="1" s="1"/>
  <c r="BG80" i="3"/>
  <c r="F35" i="3" s="1"/>
  <c r="BB56" i="1" s="1"/>
  <c r="BF80" i="3"/>
  <c r="J34" i="3"/>
  <c r="AW56" i="1" s="1"/>
  <c r="F34" i="3"/>
  <c r="BA56" i="1" s="1"/>
  <c r="T80" i="3"/>
  <c r="T79" i="3" s="1"/>
  <c r="R80" i="3"/>
  <c r="R79" i="3" s="1"/>
  <c r="P80" i="3"/>
  <c r="P79" i="3" s="1"/>
  <c r="AU56" i="1" s="1"/>
  <c r="BK80" i="3"/>
  <c r="BK79" i="3"/>
  <c r="J79" i="3" s="1"/>
  <c r="J80" i="3"/>
  <c r="BE80" i="3"/>
  <c r="J76" i="3"/>
  <c r="F75" i="3"/>
  <c r="F73" i="3"/>
  <c r="E71" i="3"/>
  <c r="J55" i="3"/>
  <c r="F54" i="3"/>
  <c r="F52" i="3"/>
  <c r="E50" i="3"/>
  <c r="J21" i="3"/>
  <c r="E21" i="3"/>
  <c r="J54" i="3" s="1"/>
  <c r="J75" i="3"/>
  <c r="J20" i="3"/>
  <c r="J18" i="3"/>
  <c r="E18" i="3"/>
  <c r="F76" i="3" s="1"/>
  <c r="F55" i="3"/>
  <c r="J17" i="3"/>
  <c r="J12" i="3"/>
  <c r="J73" i="3" s="1"/>
  <c r="J52" i="3"/>
  <c r="E7" i="3"/>
  <c r="E48" i="3" s="1"/>
  <c r="E69" i="3"/>
  <c r="J37" i="2"/>
  <c r="J36" i="2"/>
  <c r="AY55" i="1"/>
  <c r="J35" i="2"/>
  <c r="AX55" i="1"/>
  <c r="BI185" i="2"/>
  <c r="BH185" i="2"/>
  <c r="BG185" i="2"/>
  <c r="BF185" i="2"/>
  <c r="T185" i="2"/>
  <c r="R185" i="2"/>
  <c r="P185" i="2"/>
  <c r="BK185" i="2"/>
  <c r="J185" i="2"/>
  <c r="BE185" i="2"/>
  <c r="BI180" i="2"/>
  <c r="BH180" i="2"/>
  <c r="BG180" i="2"/>
  <c r="BF180" i="2"/>
  <c r="T180" i="2"/>
  <c r="R180" i="2"/>
  <c r="P180" i="2"/>
  <c r="BK180" i="2"/>
  <c r="J180" i="2"/>
  <c r="BE180" i="2"/>
  <c r="BI176" i="2"/>
  <c r="BH176" i="2"/>
  <c r="BG176" i="2"/>
  <c r="BF176" i="2"/>
  <c r="T176" i="2"/>
  <c r="R176" i="2"/>
  <c r="P176" i="2"/>
  <c r="BK176" i="2"/>
  <c r="J176" i="2"/>
  <c r="BE176" i="2"/>
  <c r="BI169" i="2"/>
  <c r="BH169" i="2"/>
  <c r="BG169" i="2"/>
  <c r="BF169" i="2"/>
  <c r="T169" i="2"/>
  <c r="R169" i="2"/>
  <c r="P169" i="2"/>
  <c r="BK169" i="2"/>
  <c r="J169" i="2"/>
  <c r="BE169" i="2"/>
  <c r="BI167" i="2"/>
  <c r="BH167" i="2"/>
  <c r="BG167" i="2"/>
  <c r="BF167" i="2"/>
  <c r="T167" i="2"/>
  <c r="R167" i="2"/>
  <c r="P167" i="2"/>
  <c r="BK167" i="2"/>
  <c r="J167" i="2"/>
  <c r="BE167" i="2"/>
  <c r="BI162" i="2"/>
  <c r="BH162" i="2"/>
  <c r="BG162" i="2"/>
  <c r="BF162" i="2"/>
  <c r="T162" i="2"/>
  <c r="R162" i="2"/>
  <c r="P162" i="2"/>
  <c r="BK162" i="2"/>
  <c r="J162" i="2"/>
  <c r="BE162" i="2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R154" i="2"/>
  <c r="P154" i="2"/>
  <c r="BK154" i="2"/>
  <c r="J154" i="2"/>
  <c r="BE154" i="2"/>
  <c r="BI152" i="2"/>
  <c r="BH152" i="2"/>
  <c r="BG152" i="2"/>
  <c r="BF152" i="2"/>
  <c r="T152" i="2"/>
  <c r="R152" i="2"/>
  <c r="P152" i="2"/>
  <c r="BK152" i="2"/>
  <c r="J152" i="2"/>
  <c r="BE152" i="2"/>
  <c r="BI149" i="2"/>
  <c r="BH149" i="2"/>
  <c r="BG149" i="2"/>
  <c r="BF149" i="2"/>
  <c r="T149" i="2"/>
  <c r="R149" i="2"/>
  <c r="P149" i="2"/>
  <c r="BK149" i="2"/>
  <c r="J149" i="2"/>
  <c r="BE149" i="2"/>
  <c r="BI141" i="2"/>
  <c r="BH141" i="2"/>
  <c r="BG141" i="2"/>
  <c r="BF141" i="2"/>
  <c r="T141" i="2"/>
  <c r="R141" i="2"/>
  <c r="P141" i="2"/>
  <c r="BK141" i="2"/>
  <c r="J141" i="2"/>
  <c r="BE141" i="2"/>
  <c r="BI136" i="2"/>
  <c r="BH136" i="2"/>
  <c r="BG136" i="2"/>
  <c r="BF136" i="2"/>
  <c r="T136" i="2"/>
  <c r="R136" i="2"/>
  <c r="P136" i="2"/>
  <c r="BK136" i="2"/>
  <c r="J136" i="2"/>
  <c r="BE136" i="2"/>
  <c r="BI129" i="2"/>
  <c r="BH129" i="2"/>
  <c r="BG129" i="2"/>
  <c r="BF129" i="2"/>
  <c r="T129" i="2"/>
  <c r="R129" i="2"/>
  <c r="P129" i="2"/>
  <c r="BK129" i="2"/>
  <c r="J129" i="2"/>
  <c r="BE129" i="2"/>
  <c r="BI124" i="2"/>
  <c r="BH124" i="2"/>
  <c r="BG124" i="2"/>
  <c r="BF124" i="2"/>
  <c r="T124" i="2"/>
  <c r="R124" i="2"/>
  <c r="P124" i="2"/>
  <c r="BK124" i="2"/>
  <c r="J124" i="2"/>
  <c r="BE124" i="2"/>
  <c r="BI121" i="2"/>
  <c r="BH121" i="2"/>
  <c r="BG121" i="2"/>
  <c r="BF121" i="2"/>
  <c r="T121" i="2"/>
  <c r="R121" i="2"/>
  <c r="P121" i="2"/>
  <c r="BK121" i="2"/>
  <c r="J121" i="2"/>
  <c r="BE121" i="2"/>
  <c r="BI118" i="2"/>
  <c r="BH118" i="2"/>
  <c r="BG118" i="2"/>
  <c r="BF118" i="2"/>
  <c r="T118" i="2"/>
  <c r="R118" i="2"/>
  <c r="P118" i="2"/>
  <c r="BK118" i="2"/>
  <c r="J118" i="2"/>
  <c r="BE118" i="2"/>
  <c r="BI115" i="2"/>
  <c r="BH115" i="2"/>
  <c r="BG115" i="2"/>
  <c r="BF115" i="2"/>
  <c r="T115" i="2"/>
  <c r="R115" i="2"/>
  <c r="P115" i="2"/>
  <c r="BK115" i="2"/>
  <c r="J115" i="2"/>
  <c r="BE115" i="2"/>
  <c r="BI112" i="2"/>
  <c r="BH112" i="2"/>
  <c r="BG112" i="2"/>
  <c r="BF112" i="2"/>
  <c r="T112" i="2"/>
  <c r="R112" i="2"/>
  <c r="P112" i="2"/>
  <c r="BK112" i="2"/>
  <c r="J112" i="2"/>
  <c r="BE112" i="2"/>
  <c r="BI110" i="2"/>
  <c r="BH110" i="2"/>
  <c r="BG110" i="2"/>
  <c r="BF110" i="2"/>
  <c r="T110" i="2"/>
  <c r="R110" i="2"/>
  <c r="P110" i="2"/>
  <c r="BK110" i="2"/>
  <c r="J110" i="2"/>
  <c r="BE110" i="2"/>
  <c r="BI108" i="2"/>
  <c r="BH108" i="2"/>
  <c r="BG108" i="2"/>
  <c r="BF108" i="2"/>
  <c r="T108" i="2"/>
  <c r="R108" i="2"/>
  <c r="P108" i="2"/>
  <c r="BK108" i="2"/>
  <c r="J108" i="2"/>
  <c r="BE108" i="2"/>
  <c r="BI106" i="2"/>
  <c r="BH106" i="2"/>
  <c r="BG106" i="2"/>
  <c r="BF106" i="2"/>
  <c r="T106" i="2"/>
  <c r="R106" i="2"/>
  <c r="P106" i="2"/>
  <c r="BK106" i="2"/>
  <c r="J106" i="2"/>
  <c r="BE106" i="2"/>
  <c r="BI101" i="2"/>
  <c r="BH101" i="2"/>
  <c r="BG101" i="2"/>
  <c r="BF101" i="2"/>
  <c r="T101" i="2"/>
  <c r="R101" i="2"/>
  <c r="P101" i="2"/>
  <c r="BK101" i="2"/>
  <c r="J101" i="2"/>
  <c r="BE101" i="2"/>
  <c r="BI94" i="2"/>
  <c r="BH94" i="2"/>
  <c r="BG94" i="2"/>
  <c r="BF94" i="2"/>
  <c r="T94" i="2"/>
  <c r="R94" i="2"/>
  <c r="P94" i="2"/>
  <c r="BK94" i="2"/>
  <c r="J94" i="2"/>
  <c r="BE94" i="2"/>
  <c r="BI86" i="2"/>
  <c r="BH86" i="2"/>
  <c r="BG86" i="2"/>
  <c r="BF86" i="2"/>
  <c r="T86" i="2"/>
  <c r="R86" i="2"/>
  <c r="P86" i="2"/>
  <c r="BK86" i="2"/>
  <c r="J86" i="2"/>
  <c r="BE86" i="2"/>
  <c r="BI83" i="2"/>
  <c r="BH83" i="2"/>
  <c r="BG83" i="2"/>
  <c r="BF83" i="2"/>
  <c r="T83" i="2"/>
  <c r="R83" i="2"/>
  <c r="P83" i="2"/>
  <c r="BK83" i="2"/>
  <c r="J83" i="2"/>
  <c r="BE83" i="2"/>
  <c r="BI80" i="2"/>
  <c r="F37" i="2"/>
  <c r="BD55" i="1" s="1"/>
  <c r="BD54" i="1" s="1"/>
  <c r="W33" i="1" s="1"/>
  <c r="BH80" i="2"/>
  <c r="F36" i="2" s="1"/>
  <c r="BC55" i="1" s="1"/>
  <c r="BG80" i="2"/>
  <c r="F35" i="2"/>
  <c r="BB55" i="1" s="1"/>
  <c r="BF80" i="2"/>
  <c r="J34" i="2" s="1"/>
  <c r="AW55" i="1" s="1"/>
  <c r="T80" i="2"/>
  <c r="T79" i="2"/>
  <c r="R80" i="2"/>
  <c r="R79" i="2"/>
  <c r="P80" i="2"/>
  <c r="P79" i="2"/>
  <c r="AU55" i="1" s="1"/>
  <c r="BK80" i="2"/>
  <c r="BK79" i="2" s="1"/>
  <c r="J79" i="2" s="1"/>
  <c r="J80" i="2"/>
  <c r="BE80" i="2" s="1"/>
  <c r="J76" i="2"/>
  <c r="F75" i="2"/>
  <c r="F73" i="2"/>
  <c r="E71" i="2"/>
  <c r="J55" i="2"/>
  <c r="F54" i="2"/>
  <c r="F52" i="2"/>
  <c r="E50" i="2"/>
  <c r="J21" i="2"/>
  <c r="E21" i="2"/>
  <c r="J75" i="2" s="1"/>
  <c r="J54" i="2"/>
  <c r="J20" i="2"/>
  <c r="J18" i="2"/>
  <c r="E18" i="2"/>
  <c r="F76" i="2"/>
  <c r="F55" i="2"/>
  <c r="J17" i="2"/>
  <c r="J12" i="2"/>
  <c r="J73" i="2"/>
  <c r="J52" i="2"/>
  <c r="E7" i="2"/>
  <c r="E69" i="2" s="1"/>
  <c r="E48" i="2"/>
  <c r="AS54" i="1"/>
  <c r="L50" i="1"/>
  <c r="AM50" i="1"/>
  <c r="AM49" i="1"/>
  <c r="L49" i="1"/>
  <c r="AM47" i="1"/>
  <c r="L47" i="1"/>
  <c r="L45" i="1"/>
  <c r="L44" i="1"/>
  <c r="J33" i="10" l="1"/>
  <c r="AV63" i="1" s="1"/>
  <c r="AT63" i="1" s="1"/>
  <c r="P79" i="10"/>
  <c r="AU63" i="1" s="1"/>
  <c r="AU54" i="1" s="1"/>
  <c r="F35" i="10"/>
  <c r="BB63" i="1" s="1"/>
  <c r="BB54" i="1" s="1"/>
  <c r="T79" i="10"/>
  <c r="F36" i="10"/>
  <c r="BC63" i="1" s="1"/>
  <c r="BC54" i="1" s="1"/>
  <c r="AY54" i="1" s="1"/>
  <c r="J59" i="3"/>
  <c r="J30" i="3"/>
  <c r="J59" i="4"/>
  <c r="J30" i="4"/>
  <c r="F33" i="2"/>
  <c r="AZ55" i="1" s="1"/>
  <c r="J33" i="2"/>
  <c r="AV55" i="1" s="1"/>
  <c r="AT55" i="1" s="1"/>
  <c r="J59" i="5"/>
  <c r="J30" i="5"/>
  <c r="J59" i="2"/>
  <c r="J30" i="2"/>
  <c r="F33" i="3"/>
  <c r="AZ56" i="1" s="1"/>
  <c r="J33" i="4"/>
  <c r="AV57" i="1" s="1"/>
  <c r="F33" i="4"/>
  <c r="AZ57" i="1" s="1"/>
  <c r="E69" i="5"/>
  <c r="E48" i="5"/>
  <c r="J75" i="5"/>
  <c r="J54" i="5"/>
  <c r="J59" i="8"/>
  <c r="J30" i="8"/>
  <c r="J33" i="9"/>
  <c r="AV62" i="1" s="1"/>
  <c r="F33" i="9"/>
  <c r="AZ62" i="1" s="1"/>
  <c r="F34" i="2"/>
  <c r="BA55" i="1" s="1"/>
  <c r="J33" i="3"/>
  <c r="AV56" i="1" s="1"/>
  <c r="AT56" i="1" s="1"/>
  <c r="J34" i="4"/>
  <c r="AW57" i="1" s="1"/>
  <c r="J59" i="6"/>
  <c r="J30" i="6"/>
  <c r="J33" i="7"/>
  <c r="AV60" i="1" s="1"/>
  <c r="F33" i="7"/>
  <c r="AZ60" i="1" s="1"/>
  <c r="J59" i="9"/>
  <c r="J30" i="9"/>
  <c r="E48" i="4"/>
  <c r="J54" i="4"/>
  <c r="J59" i="7"/>
  <c r="J30" i="7"/>
  <c r="F33" i="8"/>
  <c r="AZ61" i="1" s="1"/>
  <c r="J30" i="10"/>
  <c r="J59" i="10"/>
  <c r="J52" i="6"/>
  <c r="F55" i="6"/>
  <c r="J52" i="8"/>
  <c r="F55" i="8"/>
  <c r="F34" i="5"/>
  <c r="BA58" i="1" s="1"/>
  <c r="J33" i="6"/>
  <c r="AV59" i="1" s="1"/>
  <c r="AT59" i="1" s="1"/>
  <c r="J34" i="7"/>
  <c r="AW60" i="1" s="1"/>
  <c r="J33" i="8"/>
  <c r="AV61" i="1" s="1"/>
  <c r="AT61" i="1" s="1"/>
  <c r="J34" i="9"/>
  <c r="AW62" i="1" s="1"/>
  <c r="F33" i="10"/>
  <c r="AZ63" i="1" s="1"/>
  <c r="W32" i="1" l="1"/>
  <c r="J39" i="10"/>
  <c r="AG63" i="1"/>
  <c r="AN63" i="1" s="1"/>
  <c r="AT62" i="1"/>
  <c r="AT57" i="1"/>
  <c r="AZ54" i="1"/>
  <c r="AT60" i="1"/>
  <c r="J39" i="8"/>
  <c r="AG61" i="1"/>
  <c r="AN61" i="1" s="1"/>
  <c r="AG58" i="1"/>
  <c r="AN58" i="1" s="1"/>
  <c r="J39" i="5"/>
  <c r="J39" i="7"/>
  <c r="AG60" i="1"/>
  <c r="AN60" i="1" s="1"/>
  <c r="J39" i="9"/>
  <c r="AG62" i="1"/>
  <c r="J39" i="6"/>
  <c r="AG59" i="1"/>
  <c r="AN59" i="1" s="1"/>
  <c r="BA54" i="1"/>
  <c r="W31" i="1"/>
  <c r="AX54" i="1"/>
  <c r="J39" i="3"/>
  <c r="AG56" i="1"/>
  <c r="AN56" i="1" s="1"/>
  <c r="AG55" i="1"/>
  <c r="J39" i="2"/>
  <c r="J39" i="4"/>
  <c r="AG57" i="1"/>
  <c r="AN57" i="1" s="1"/>
  <c r="AN55" i="1" l="1"/>
  <c r="AG54" i="1"/>
  <c r="AN62" i="1"/>
  <c r="AW54" i="1"/>
  <c r="AK30" i="1" s="1"/>
  <c r="W30" i="1"/>
  <c r="W29" i="1"/>
  <c r="AV54" i="1"/>
  <c r="AT54" i="1" l="1"/>
  <c r="AN54" i="1" s="1"/>
  <c r="AK29" i="1"/>
  <c r="AK26" i="1"/>
  <c r="AK35" i="1" l="1"/>
</calcChain>
</file>

<file path=xl/sharedStrings.xml><?xml version="1.0" encoding="utf-8"?>
<sst xmlns="http://schemas.openxmlformats.org/spreadsheetml/2006/main" count="7051" uniqueCount="945">
  <si>
    <t>Export Komplet</t>
  </si>
  <si>
    <t/>
  </si>
  <si>
    <t>2.0</t>
  </si>
  <si>
    <t>ZAMOK</t>
  </si>
  <si>
    <t>False</t>
  </si>
  <si>
    <t>{be43d64a-a66d-4ba6-b81d-307252ce3247}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</si>
  <si>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</si>
  <si>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</si>
  <si>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</si>
  <si>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</si>
  <si>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</si>
  <si>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</si>
  <si>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</si>
  <si>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</si>
  <si>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650180156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</si>
  <si>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</si>
  <si>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</si>
  <si>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přejezdu v km 66,164 (8,342) v úsecích Františkovy Lázně - Vojtanov a Františkovy Lázně - Aš</t>
  </si>
  <si>
    <t>KSO:</t>
  </si>
  <si>
    <t>CC-CZ:</t>
  </si>
  <si>
    <t>Místo:</t>
  </si>
  <si>
    <t>přejezd km 66,164 (8,342)</t>
  </si>
  <si>
    <t>Datum:</t>
  </si>
  <si>
    <t>28. 3. 2019</t>
  </si>
  <si>
    <t>Zadavatel:</t>
  </si>
  <si>
    <t>IČ:</t>
  </si>
  <si>
    <t>70994234</t>
  </si>
  <si>
    <t>0,1</t>
  </si>
  <si>
    <t>SŽDC, s.o.; OŘ Ústí nad Labem - ST Karlovy Vary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</si>
  <si>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</si>
  <si>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</si>
  <si>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</si>
  <si>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</si>
  <si>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</si>
  <si>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</si>
  <si>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</si>
  <si>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</si>
  <si>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Progi spol.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</si>
  <si>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</si>
  <si>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</si>
  <si>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</si>
  <si>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</si>
  <si>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</si>
  <si>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</si>
  <si>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</si>
  <si>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</si>
  <si>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</si>
  <si>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</si>
  <si>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</si>
  <si>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</si>
  <si>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</si>
  <si>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</si>
  <si>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</si>
  <si>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</si>
  <si>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</si>
  <si>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</si>
  <si>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</si>
  <si>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</si>
  <si>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</si>
  <si>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</si>
  <si>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</si>
  <si>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</si>
  <si>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</si>
  <si>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</si>
  <si>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</si>
  <si>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</si>
  <si>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</si>
  <si>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</si>
  <si>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</si>
  <si>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</si>
  <si>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</si>
  <si>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</si>
  <si>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</si>
  <si>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</si>
  <si>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</si>
  <si>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</si>
  <si>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</si>
  <si>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</si>
  <si>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A.1</t>
  </si>
  <si>
    <t>Práce na ŽSv (Sborník SŽDC 2019)</t>
  </si>
  <si>
    <t>STA</t>
  </si>
  <si>
    <t>1</t>
  </si>
  <si>
    <t>{b768f6a0-cdd1-4e1e-85f7-601e42392a41}</t>
  </si>
  <si>
    <t>2</t>
  </si>
  <si>
    <t>A.2</t>
  </si>
  <si>
    <t>Materiál zajištěný objednatelem - NEOCEŇOVAT</t>
  </si>
  <si>
    <t>{388198c1-e86b-4e5b-a15a-77e5cdf34af2}</t>
  </si>
  <si>
    <t>A.3</t>
  </si>
  <si>
    <t>Práce na ŽSp (Sborník SŽDC 2019)</t>
  </si>
  <si>
    <t>{3126a943-7a64-4b84-8c86-1f75312f1704}</t>
  </si>
  <si>
    <t>A.4</t>
  </si>
  <si>
    <t>Práce na přejezdu km 66,3164 (8,342) (Sborník SŽDC 2019)</t>
  </si>
  <si>
    <t>{040c4ef5-d10a-4202-b6b6-53715900036f}</t>
  </si>
  <si>
    <t>A.5</t>
  </si>
  <si>
    <t>Provizorní komunikace (Sborník SŽDC 2019)</t>
  </si>
  <si>
    <t>{6de331f7-6f96-414f-938b-f0f5e18b8486}</t>
  </si>
  <si>
    <t>A.6</t>
  </si>
  <si>
    <t>Ochrana inženýrských sítí</t>
  </si>
  <si>
    <t>{88bef681-90b0-4576-9c64-dd7bf8c4075e}</t>
  </si>
  <si>
    <t>A.7</t>
  </si>
  <si>
    <t>Úprava železničního zabezpečovacího zařízení</t>
  </si>
  <si>
    <t>{42ee606c-6bc9-422e-be57-43af8d2aaee7}</t>
  </si>
  <si>
    <t>A.8</t>
  </si>
  <si>
    <t>Přepravy a manipulace (Sborník SŽDC 2019)</t>
  </si>
  <si>
    <t>{90538274-9aab-4258-a3e6-545afd43fe0b}</t>
  </si>
  <si>
    <t>A.9</t>
  </si>
  <si>
    <t>VON</t>
  </si>
  <si>
    <t>{83022387-2652-4805-8d84-bae2c785b901}</t>
  </si>
  <si>
    <t>KRYCÍ LIST SOUPISU PRACÍ</t>
  </si>
  <si>
    <t>Objekt:</t>
  </si>
  <si>
    <t>A.1 - Práce na ŽSv (Sborník SŽDC 2019)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</si>
  <si>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</si>
  <si>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</si>
  <si>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</si>
  <si>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</si>
  <si>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</si>
  <si>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</si>
  <si>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</si>
  <si>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</si>
  <si>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</si>
  <si>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</si>
  <si>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</si>
  <si>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</si>
  <si>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</si>
  <si>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</si>
  <si>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</si>
  <si>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</si>
  <si>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</si>
  <si>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</si>
  <si>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4</t>
  </si>
  <si>
    <t>K</t>
  </si>
  <si>
    <t>5907050020</t>
  </si>
  <si>
    <t>Dělení kolejnic řezáním nebo rozbroušením tv. S49</t>
  </si>
  <si>
    <t>kus</t>
  </si>
  <si>
    <t>Sborník UOŽI 01 2019</t>
  </si>
  <si>
    <t>ROZPOCET</t>
  </si>
  <si>
    <t>-907902253</t>
  </si>
  <si>
    <t>PP</t>
  </si>
  <si>
    <t>Dělení kolejnic řezáním nebo rozbroušením tv. S49. Poznámka: 1. V cenách jsou započteny náklady na manipulaci podložení, označení a provedení řezu kolejnice.</t>
  </si>
  <si>
    <t>P</t>
  </si>
  <si>
    <t>Poznámka k položce:_x000D_
Řez=kus</t>
  </si>
  <si>
    <t>5</t>
  </si>
  <si>
    <t>5912060210</t>
  </si>
  <si>
    <t>Demontáž zajišťovací značky včetně sloupku a základu konzolové</t>
  </si>
  <si>
    <t>1509316336</t>
  </si>
  <si>
    <t>Demontáž zajišťovací značky včetně sloupku a základu konzolové. Poznámka: 1. V cenách jsou započteny náklady na demontáž součástí značky, úpravu a urovnání terénu.</t>
  </si>
  <si>
    <t>Poznámka k položce:_x000D_
Značka=kus</t>
  </si>
  <si>
    <t>6</t>
  </si>
  <si>
    <t>5999010010</t>
  </si>
  <si>
    <t>Vyjmutí a snesení konstrukcí nebo dílů hmotnosti do 10 t</t>
  </si>
  <si>
    <t>t</t>
  </si>
  <si>
    <t>1419760208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</si>
  <si>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</si>
  <si>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Poznámka k položce:_x000D_
Snesení stávajícího KR</t>
  </si>
  <si>
    <t>VV</t>
  </si>
  <si>
    <t>Kolej na dřev pražcích</t>
  </si>
  <si>
    <t>55*0,295</t>
  </si>
  <si>
    <t>Kolej na bet pražcích</t>
  </si>
  <si>
    <t>22*0,55</t>
  </si>
  <si>
    <t>Součet</t>
  </si>
  <si>
    <t>7</t>
  </si>
  <si>
    <t>5905050050</t>
  </si>
  <si>
    <t>Souvislá výměna KL se snesením KR koleje pražce betonové rozdělení "c"</t>
  </si>
  <si>
    <t>km</t>
  </si>
  <si>
    <t>748697427</t>
  </si>
  <si>
    <t>Souvislá výměna KL se snesením KR koleje pražce betonové rozdělení "c".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</si>
  <si>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Kolej Fr. Lázně - Hazlov</t>
  </si>
  <si>
    <t>0,034-0,0144</t>
  </si>
  <si>
    <t>Kolej Vojtanov - Fr. Lázně</t>
  </si>
  <si>
    <t>0,043-0,0144</t>
  </si>
  <si>
    <t>8</t>
  </si>
  <si>
    <t>5905050070</t>
  </si>
  <si>
    <t>Souvislá výměna KL se snesením KR koleje pražce betonové rozdělení "u"</t>
  </si>
  <si>
    <t>1023272603</t>
  </si>
  <si>
    <t>Souvislá výměna KL se snesením KR koleje pražce betonové rozdělení "u".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</si>
  <si>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Pod přejezdovou konstrukcí</t>
  </si>
  <si>
    <t>2*0,0144</t>
  </si>
  <si>
    <t>9</t>
  </si>
  <si>
    <t>5906135190</t>
  </si>
  <si>
    <t>Demontáž kolejového roštu koleje na úložišti pražce betonové tv. S49 "c"</t>
  </si>
  <si>
    <t>1877713557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</si>
  <si>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</si>
  <si>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10</t>
  </si>
  <si>
    <t>5906135070</t>
  </si>
  <si>
    <t>Demontáž kolejového roštu koleje na úložišti pražce dřevěné tv. S49 rozdělení "c"</t>
  </si>
  <si>
    <t>-1726739232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</si>
  <si>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</si>
  <si>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11</t>
  </si>
  <si>
    <t>5906125360</t>
  </si>
  <si>
    <t>Montáž kolejového roštu na úložišti pražce betonové vystrojené tv. S49 rozdělení "c"</t>
  </si>
  <si>
    <t>-1024878268</t>
  </si>
  <si>
    <t>Montáž kolejového roštu na úložišti pražce betonové vystrojené tv. S49 rozdělení "c". Poznámka: 1. V cenách jsou započteny náklady na úpravu plochy pro montáž, vrtání pražců dřevěných nevystrojených, manipulaci a montáž KR. 2. V cenách nejsou obsaženy náklady na dodávku materiálu.</t>
  </si>
  <si>
    <t>12</t>
  </si>
  <si>
    <t>5906125380</t>
  </si>
  <si>
    <t>Montáž kolejového roštu na úložišti pražce betonové vystrojené tv. S49 rozdělení "u"</t>
  </si>
  <si>
    <t>121042901</t>
  </si>
  <si>
    <t>Montáž kolejového roštu na úložišti pražce betonové vystrojené tv. S49 rozdělení "u". Poznámka: 1. V cenách jsou započteny náklady na úpravu plochy pro montáž, vrtání pražců dřevěných nevystrojených, manipulaci a montáž KR. 2. V cenách nejsou obsaženy náklady na dodávku materiálu.</t>
  </si>
  <si>
    <t>Poznámka k položce:_x000D_
KR pod přejezdem</t>
  </si>
  <si>
    <t>13</t>
  </si>
  <si>
    <t>5908050045</t>
  </si>
  <si>
    <t>Výměna upevnění bezpokladnicového komplety</t>
  </si>
  <si>
    <t>úl.pl.</t>
  </si>
  <si>
    <t>-788007271</t>
  </si>
  <si>
    <t>Výměna upevnění bezpokladnicového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</si>
  <si>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Poznámka k položce:_x000D_
Výměna za antikorozní upevnění</t>
  </si>
  <si>
    <t>14</t>
  </si>
  <si>
    <t>5908010130</t>
  </si>
  <si>
    <t>Zřízení kolejnicového styku s rozřezem a vrtáním - 4 otvory tv. S49</t>
  </si>
  <si>
    <t>styk</t>
  </si>
  <si>
    <t>943646952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</si>
  <si>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</si>
  <si>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Poznámka k položce:_x000D_
Provizorní styky mezi přejezdem a provizorním přejezdem pro úpravu GPK_x000D_
Navrtání na zadní díry</t>
  </si>
  <si>
    <t>5908005430</t>
  </si>
  <si>
    <t>Oprava kolejnicového styku demontáž spojek tv. S49</t>
  </si>
  <si>
    <t>1113187878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</si>
  <si>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</si>
  <si>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Poznámka k položce:_x000D_
Demontáž provizorních styků</t>
  </si>
  <si>
    <t>16</t>
  </si>
  <si>
    <t>5999015020</t>
  </si>
  <si>
    <t>Vložení konstrukcí nebo dílů hmotnosti přes 10 do 20 t</t>
  </si>
  <si>
    <t>-952686786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</si>
  <si>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</si>
  <si>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 xml:space="preserve">Nový KR </t>
  </si>
  <si>
    <t>77*0,625</t>
  </si>
  <si>
    <t>17</t>
  </si>
  <si>
    <t>5905105030</t>
  </si>
  <si>
    <t>Doplnění KL kamenivem souvisle strojně v koleji</t>
  </si>
  <si>
    <t>m3</t>
  </si>
  <si>
    <t>174958316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</si>
  <si>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</si>
  <si>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 xml:space="preserve">V nové koleji </t>
  </si>
  <si>
    <t>0,4*(77*2,2)</t>
  </si>
  <si>
    <t xml:space="preserve">Stávající úseky pro ASP (1x Sa/80 m) </t>
  </si>
  <si>
    <t>429</t>
  </si>
  <si>
    <t>18</t>
  </si>
  <si>
    <t>5909020010</t>
  </si>
  <si>
    <t>Oprava nivelety do 100 mm ručně koleje směrový posun</t>
  </si>
  <si>
    <t>m</t>
  </si>
  <si>
    <t>-1912008916</t>
  </si>
  <si>
    <t>Oprava nivelety do 100 mm ručně koleje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</si>
  <si>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Poznámka k položce:_x000D_
Metr koleje=m_x000D_
V místě přípojného pole (pod provizorní komunikací) = velké posuny až 17cm</t>
  </si>
  <si>
    <t>16+10</t>
  </si>
  <si>
    <t>19</t>
  </si>
  <si>
    <t>5909032020</t>
  </si>
  <si>
    <t>Přesná úprava GPK koleje směrové a výškové uspořádání pražce betonové</t>
  </si>
  <si>
    <t>6994386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</si>
  <si>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</si>
  <si>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položce:_x000D_
Kilometr koleje=km</t>
  </si>
  <si>
    <t>Nový KR 1. a 2. podbití</t>
  </si>
  <si>
    <t>2*0,077</t>
  </si>
  <si>
    <t>Propracování stávajícího KR</t>
  </si>
  <si>
    <t>2*1,086</t>
  </si>
  <si>
    <t>20</t>
  </si>
  <si>
    <t>5912065010</t>
  </si>
  <si>
    <t>Montáž zajišťovací značky samostatné konzolové</t>
  </si>
  <si>
    <t>-1020252853</t>
  </si>
  <si>
    <t>Montáž zajišťovací značky samostatné konzolové. Poznámka: 1. V cenách jsou započteny náklady na montáž součástí značky včetně zemních prací a úpravy terénu. 2. V cenách nejsou obsaženy náklady na dodávku materiálu.</t>
  </si>
  <si>
    <t>5910020130</t>
  </si>
  <si>
    <t>Svařování kolejnic termitem plný předehřev standardní spára svar jednotlivý tv. S49</t>
  </si>
  <si>
    <t>svar</t>
  </si>
  <si>
    <t>1492773322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</si>
  <si>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</si>
  <si>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22</t>
  </si>
  <si>
    <t>5910035030</t>
  </si>
  <si>
    <t>Dosažení dovolené upínací teploty v BK prodloužením kolejnicového pásu v koleji tv. S49</t>
  </si>
  <si>
    <t>-1516722677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</si>
  <si>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</si>
  <si>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23</t>
  </si>
  <si>
    <t>5910040010</t>
  </si>
  <si>
    <t>Umožnění volné dilatace kolejnice demontáž upevňovadel bez osazení kluzných podložek rozdělení pražců "c"</t>
  </si>
  <si>
    <t>-110011799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</si>
  <si>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</si>
  <si>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Metr kolejnice=m_x000D_
100 metrů od přejezdu</t>
  </si>
  <si>
    <t>Vojtanov - Fr. Lázně</t>
  </si>
  <si>
    <t>(43+100)*2</t>
  </si>
  <si>
    <t>24</t>
  </si>
  <si>
    <t>9909000100</t>
  </si>
  <si>
    <t>Poplatek za uložení suti nebo hmot na oficiální skládku</t>
  </si>
  <si>
    <t>512</t>
  </si>
  <si>
    <t>157818023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</si>
  <si>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</si>
  <si>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Výzisk z KL</t>
  </si>
  <si>
    <t>304,92</t>
  </si>
  <si>
    <t>25</t>
  </si>
  <si>
    <t>9909000400</t>
  </si>
  <si>
    <t>Poplatek za likvidaci plastových součástí</t>
  </si>
  <si>
    <t>923710227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</si>
  <si>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</si>
  <si>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26</t>
  </si>
  <si>
    <t>9909000500</t>
  </si>
  <si>
    <t>Poplatek uložení odpadu betonových prefabrikátů</t>
  </si>
  <si>
    <t>-814197635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</si>
  <si>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</si>
  <si>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Betonové pražce</t>
  </si>
  <si>
    <t>9,36</t>
  </si>
  <si>
    <t>Sloupky zz</t>
  </si>
  <si>
    <t>6,5</t>
  </si>
  <si>
    <t>M</t>
  </si>
  <si>
    <t>5955101005</t>
  </si>
  <si>
    <t>Kamenivo drcené štěrk frakce 31,5/63 třídy min. BII</t>
  </si>
  <si>
    <t>389041066</t>
  </si>
  <si>
    <t>598,4*1,7</t>
  </si>
  <si>
    <t>5958125000</t>
  </si>
  <si>
    <t>Komplety s antikorozní úpravou Skl 14 (svěrka Skl14, vrtule R1, podložka Uls7)</t>
  </si>
  <si>
    <t>266578539</t>
  </si>
  <si>
    <t>Poznámka k položce:_x000D_
Pod přejezdovou konstrukci</t>
  </si>
  <si>
    <t>48*4</t>
  </si>
  <si>
    <t>3</t>
  </si>
  <si>
    <t>5962119010</t>
  </si>
  <si>
    <t>Zajištění PPK konzolová značka</t>
  </si>
  <si>
    <t>490706965</t>
  </si>
  <si>
    <t>A.2 - Materiál zajištěný objednatelem - NEOCEŇOVAT</t>
  </si>
  <si>
    <t>5956213050</t>
  </si>
  <si>
    <t>Pražec betonový příčný vystrojený  užitý tv. B 91S/2 (S)</t>
  </si>
  <si>
    <t>-746015292</t>
  </si>
  <si>
    <t>5957104005</t>
  </si>
  <si>
    <t>Kolejnicové pásy třídy R260 tv. 60 E2 délky 75 metrů</t>
  </si>
  <si>
    <t>2084458673</t>
  </si>
  <si>
    <t>A.3 - Práce na ŽSp (Sborník SŽDC 2019)</t>
  </si>
  <si>
    <t>5915010020</t>
  </si>
  <si>
    <t>Těžení zeminy nebo horniny železničního spodku II. třídy</t>
  </si>
  <si>
    <t>1147852690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</si>
  <si>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</si>
  <si>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Sanace</t>
  </si>
  <si>
    <t>195*0,15</t>
  </si>
  <si>
    <t>5915015010</t>
  </si>
  <si>
    <t>Svahování zemního tělesa železničního spodku v náspu</t>
  </si>
  <si>
    <t>m2</t>
  </si>
  <si>
    <t>-277812726</t>
  </si>
  <si>
    <t>Svahování zemního tělesa železničního spodku v náspu. Poznámka: 1. V cenách jsou započteny náklady na svahování železničního tělesa a uložení výzisku na terén nebo naložení na dopravní prostředek.</t>
  </si>
  <si>
    <t>5915005020</t>
  </si>
  <si>
    <t>Hloubení rýh nebo jam na železničním spodku II. třídy</t>
  </si>
  <si>
    <t>-2021117388</t>
  </si>
  <si>
    <t>Hloubení rýh nebo jam na železničním spodku II. třídy. Poznámka: 1. V cenách jsou započteny náklady na hloubení a uložení výzisku na terén nebo naložení na dopravní prostředek a uložení na úložišti.</t>
  </si>
  <si>
    <t>Výkop pro zatrubnění a trativod</t>
  </si>
  <si>
    <t>54</t>
  </si>
  <si>
    <t>Výkop pro zřízení vtoku</t>
  </si>
  <si>
    <t xml:space="preserve">Výkop pro zřízení výtoku </t>
  </si>
  <si>
    <t>28,9</t>
  </si>
  <si>
    <t>5914030130</t>
  </si>
  <si>
    <t>Demontáž dílů otevřeného odvodnění příkopové zídky z lomového kamene</t>
  </si>
  <si>
    <t>-424003125</t>
  </si>
  <si>
    <t>Demontáž dílů otevřeného odvodnění příkopové zídky z lomového kamene. Poznámka: 1. V cenách jsou započteny náklady na demontáž dílů, zához, urovnání a úpravu terénu nebo naložení výzisku na dopravní prostředek. 2. V cenách nejsou obsaženy náklady na dopravu a skládkovné.</t>
  </si>
  <si>
    <t>5913300020</t>
  </si>
  <si>
    <t>Demontáž silničních panelů komunikace trvalá</t>
  </si>
  <si>
    <t>-1456861748</t>
  </si>
  <si>
    <t>Demontáž silničních panelů komunikace trvalá. Poznámka: 1. V cenách jsou započteny náklady na odstranění panelů, úpravu plochy a naložení na dopravní prostředek.</t>
  </si>
  <si>
    <t>Poznámka k položce:_x000D_
Odstranění panelu před releovým domkem</t>
  </si>
  <si>
    <t>R749715351</t>
  </si>
  <si>
    <t>Zajištění svahu záporové pažení</t>
  </si>
  <si>
    <t>-200292800</t>
  </si>
  <si>
    <t>R749715351.2</t>
  </si>
  <si>
    <t>Odstranění záporového pažení</t>
  </si>
  <si>
    <t>1714596369</t>
  </si>
  <si>
    <t>R749715551</t>
  </si>
  <si>
    <t>Zajištění základu TV dle PD</t>
  </si>
  <si>
    <t>soub</t>
  </si>
  <si>
    <t>330762765</t>
  </si>
  <si>
    <t>Montáž ochrany stožáru v betonovém základu trakčního vedení</t>
  </si>
  <si>
    <t>5914020020</t>
  </si>
  <si>
    <t>Čištění otevřených odvodňovacích zařízení strojně příkop nezpevněný</t>
  </si>
  <si>
    <t>702609137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</si>
  <si>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</si>
  <si>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Poznámka k položce:_x000D_
Přeprofilování stávajícího nezpevněného příkopu v dl. 41 m</t>
  </si>
  <si>
    <t>5914075110</t>
  </si>
  <si>
    <t>Zřízení konstrukční vrstvy pražcového podloží včetně geotextilie tl. 0,15 m</t>
  </si>
  <si>
    <t>-460789470</t>
  </si>
  <si>
    <t xml:space="preserve">Zřízení konstrukční vrstvy pražcového podloží včetně geotextilie tl. 0,15 m. </t>
  </si>
  <si>
    <t xml:space="preserve">Poznámka k položce:_x000D_
VL Ž4 typ 3_x000D_
</t>
  </si>
  <si>
    <t>Sanace fr. 0/32</t>
  </si>
  <si>
    <t>195</t>
  </si>
  <si>
    <t>27</t>
  </si>
  <si>
    <t>5914055020</t>
  </si>
  <si>
    <t>Zřízení krytých odvodňovacích zařízení šachty trativodu</t>
  </si>
  <si>
    <t>468106638</t>
  </si>
  <si>
    <t>Zřízení krytých odvodňovacích zařízení šachty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</si>
  <si>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Poznámka k položce:_x000D_
3 ks</t>
  </si>
  <si>
    <t>28</t>
  </si>
  <si>
    <t>5914055030</t>
  </si>
  <si>
    <t>Zřízení krytých odvodňovacích zařízení svodného potrubí</t>
  </si>
  <si>
    <t>-1101819427</t>
  </si>
  <si>
    <t>Zřízení krytých odvodňovacích zařízení svodného potrubí.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</si>
  <si>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Svodné potrubí DN150</t>
  </si>
  <si>
    <t>Zatrubnění příkopu DN400</t>
  </si>
  <si>
    <t>26,6</t>
  </si>
  <si>
    <t>29</t>
  </si>
  <si>
    <t>5914035130</t>
  </si>
  <si>
    <t>Zřízení otevřených odvodňovacích zařízení příkopové zídky z lomového kamene</t>
  </si>
  <si>
    <t>1488566981</t>
  </si>
  <si>
    <t>Zřízení otevřených odvodňovacích zařízení příkopové zídky z lomového kamene.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</si>
  <si>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Na vtoku zatrubnění</t>
  </si>
  <si>
    <t>1,5</t>
  </si>
  <si>
    <t>30</t>
  </si>
  <si>
    <t>5914035450</t>
  </si>
  <si>
    <t>Zřízení otevřených odvodňovacích zařízení trativodní výusť monolitická betonová konstrukce</t>
  </si>
  <si>
    <t>625162442</t>
  </si>
  <si>
    <t>Zřízení otevřených odvodňovacích zařízení trativodní výusť monolitická betonová konstrukce.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</si>
  <si>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31</t>
  </si>
  <si>
    <t>5914035470</t>
  </si>
  <si>
    <t>Zřízení otevřených odvodňovacích zařízení trativodní výusť z lomového kamene</t>
  </si>
  <si>
    <t>1992614571</t>
  </si>
  <si>
    <t>Zřízení otevřených odvodňovacích zařízení trativodní výusť z lomového kamene.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</si>
  <si>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Vtok zatrubnění</t>
  </si>
  <si>
    <t>5914055010</t>
  </si>
  <si>
    <t>Zřízení krytých odvodňovacích zařízení potrubí trativodu</t>
  </si>
  <si>
    <t>-1420366344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</si>
  <si>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</si>
  <si>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32</t>
  </si>
  <si>
    <t>5914035R</t>
  </si>
  <si>
    <t>Zřízení otevřených odvodňovacích zařízení lomový kámen</t>
  </si>
  <si>
    <t>-912251939</t>
  </si>
  <si>
    <t xml:space="preserve">Poznámka k položce:_x000D_
Odlážnění dna příkopu na výtoku </t>
  </si>
  <si>
    <t>33</t>
  </si>
  <si>
    <t>14442986</t>
  </si>
  <si>
    <t>34</t>
  </si>
  <si>
    <t>-1058841774</t>
  </si>
  <si>
    <t>5964103120</t>
  </si>
  <si>
    <t xml:space="preserve">Drenážní plastové díly šachta průchozí DN 400/250 </t>
  </si>
  <si>
    <t>-109682836</t>
  </si>
  <si>
    <t>Drenážní plastové díly šachta průchozí DN 400/250  1 vtok/1 odtok DN 250 mm</t>
  </si>
  <si>
    <t>596R410312</t>
  </si>
  <si>
    <t>Drenážní plastové díly šachta revizní a přípojná DN 1000</t>
  </si>
  <si>
    <t>783885650</t>
  </si>
  <si>
    <t>5964104020</t>
  </si>
  <si>
    <t>Kanalizační díly plastové trubka hladká DN 400</t>
  </si>
  <si>
    <t>1670424081</t>
  </si>
  <si>
    <t>5964133015</t>
  </si>
  <si>
    <t>Geotextilie filtrační</t>
  </si>
  <si>
    <t>1531066105</t>
  </si>
  <si>
    <t>Poznámka k položce:_x000D_
Geotextilie min 90gr/m2</t>
  </si>
  <si>
    <t>Opláštění trativodu</t>
  </si>
  <si>
    <t>1,2*22,45</t>
  </si>
  <si>
    <t>5955101020</t>
  </si>
  <si>
    <t>Kamenivo drcené štěrkodrť frakce 0/32</t>
  </si>
  <si>
    <t>1869992626</t>
  </si>
  <si>
    <t>29,25*1,7</t>
  </si>
  <si>
    <t>5955101012</t>
  </si>
  <si>
    <t>Kamenivo drcené štěrk frakce 16/32</t>
  </si>
  <si>
    <t>859317849</t>
  </si>
  <si>
    <t>Výplň trativodu</t>
  </si>
  <si>
    <t>85</t>
  </si>
  <si>
    <t>59551010R</t>
  </si>
  <si>
    <t>Štěrkopísek</t>
  </si>
  <si>
    <t>-2038559513</t>
  </si>
  <si>
    <t>Kamenivo drcené štěrkodrť frakce 0/4</t>
  </si>
  <si>
    <t>Lože pod troubu DN400</t>
  </si>
  <si>
    <t>Lože pod trativod DN150</t>
  </si>
  <si>
    <t>0,9</t>
  </si>
  <si>
    <t>Podsyp odláždění LK</t>
  </si>
  <si>
    <t>5955101045</t>
  </si>
  <si>
    <t>Lomový kámen tříděný pro rovnaniny</t>
  </si>
  <si>
    <t>69365434</t>
  </si>
  <si>
    <t>Odláždění příkopu</t>
  </si>
  <si>
    <t>8,5</t>
  </si>
  <si>
    <t>Čelo a zídka na vtoku</t>
  </si>
  <si>
    <t>2,6</t>
  </si>
  <si>
    <t>5964161000</t>
  </si>
  <si>
    <t>Beton lehce zhutnitelný C 12/15;X0 F5 2 080 2 517</t>
  </si>
  <si>
    <t>1490684658</t>
  </si>
  <si>
    <t>Podklad zdiva z LK</t>
  </si>
  <si>
    <t>0,2</t>
  </si>
  <si>
    <t>Podklad výtoku ze ŽB</t>
  </si>
  <si>
    <t>1,2</t>
  </si>
  <si>
    <t>5964161015</t>
  </si>
  <si>
    <t>Beton lehce zhutnitelný C 20/25;XF3</t>
  </si>
  <si>
    <t>-2091774971</t>
  </si>
  <si>
    <t>Beton lehce zhutnitelný C 20/25;XC2 vyhovuje i XC1 F5 2 365 2 862</t>
  </si>
  <si>
    <t>Lože odláždění</t>
  </si>
  <si>
    <t>2,5</t>
  </si>
  <si>
    <t>596416R</t>
  </si>
  <si>
    <t>Beton lehce zhutnitelný C 30/37; XC4, XF3</t>
  </si>
  <si>
    <t>-1505909787</t>
  </si>
  <si>
    <t>Zídka na výtoku</t>
  </si>
  <si>
    <t>4,6</t>
  </si>
  <si>
    <t>313160R</t>
  </si>
  <si>
    <t>síť výztužná svařovaná 150x150mm drát D 6mm</t>
  </si>
  <si>
    <t>CS ÚRS 2018 02</t>
  </si>
  <si>
    <t>-1539170283</t>
  </si>
  <si>
    <t>Poznámka k položce:_x000D_
Vyztužení podkladu odláždění</t>
  </si>
  <si>
    <t>130211R</t>
  </si>
  <si>
    <t>Betonářská armatura</t>
  </si>
  <si>
    <t>-1191419468</t>
  </si>
  <si>
    <t>Poznámka k položce:_x000D_
Výztuž do ŽB zídky výtoku</t>
  </si>
  <si>
    <t>283763R</t>
  </si>
  <si>
    <t>deska XPS tl 20mm</t>
  </si>
  <si>
    <t>-1378550005</t>
  </si>
  <si>
    <t>Poznámka k položce:_x000D_
Dilatace betonového základu a vtokového čela</t>
  </si>
  <si>
    <t>5964103005</t>
  </si>
  <si>
    <t>Drenážní plastové díly trubka celoperforovaná DN 150 mm</t>
  </si>
  <si>
    <t>-1938430157</t>
  </si>
  <si>
    <t>A.4 - Práce na přejezdu km 66,3164 (8,342) (Sborník SŽDC 2019)</t>
  </si>
  <si>
    <t>5913060020</t>
  </si>
  <si>
    <t>Demontáž dílů betonové přejezdové konstrukce vnitřního panelu</t>
  </si>
  <si>
    <t>-1461954569</t>
  </si>
  <si>
    <t>Demontáž dílů betonové přejezdové konstrukce vnitřního panelu. Poznámka: 1. V cenách jsou započteny náklady na demontáž konstrukce a naložení na dopravní prostředek.</t>
  </si>
  <si>
    <t>2*4</t>
  </si>
  <si>
    <t>5913235020</t>
  </si>
  <si>
    <t>Dělení AB komunikace řezáním hloubky do 20 cm</t>
  </si>
  <si>
    <t>-964627729</t>
  </si>
  <si>
    <t>Dělení AB komunikace řezáním hloubky do 20 cm. Poznámka: 1. V cenách jsou započteny náklady na provedení úkolu.</t>
  </si>
  <si>
    <t>2*8</t>
  </si>
  <si>
    <t>5913040230</t>
  </si>
  <si>
    <t>Montáž celopryžové přejezdové konstrukce silně zatížené v koleji část vnější a vnitřní včetně závěrných zídek</t>
  </si>
  <si>
    <t>385164334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</si>
  <si>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</si>
  <si>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2*14,4</t>
  </si>
  <si>
    <t>5913030030</t>
  </si>
  <si>
    <t>Montáž dílů přejezdu celopryžového v koleji náběhový klín</t>
  </si>
  <si>
    <t>1932975386</t>
  </si>
  <si>
    <t>Montáž dílů přejezdu celopryžového v koleji náběhový klín. Poznámka: 1. V cenách jsou započteny náklady na montáž dílů. 2. V cenách nejsou obsaženy náklady na dodávku materiálu.</t>
  </si>
  <si>
    <t>5913250020</t>
  </si>
  <si>
    <t>Zřízení konstrukce vozovky asfaltobetonové dle vzorového listu Ž těžké - podkladní, ložní a obrusná vrstva tloušťky do 25 cm</t>
  </si>
  <si>
    <t>-1499414737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</si>
  <si>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</si>
  <si>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59140750R</t>
  </si>
  <si>
    <t>Zřízení konstrukční vrstvy vozovky ze štěrkodrti tl. 0,35m</t>
  </si>
  <si>
    <t>2054597275</t>
  </si>
  <si>
    <t>Poznámka k položce:_x000D_
V místě odtěžení podkladu</t>
  </si>
  <si>
    <t>11,2*10,5</t>
  </si>
  <si>
    <t>9902900100</t>
  </si>
  <si>
    <t>Naložení  sypanin, drobného kusového materiálu, suti</t>
  </si>
  <si>
    <t>1606592967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</si>
  <si>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</si>
  <si>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 xml:space="preserve">Výzisk </t>
  </si>
  <si>
    <t>Asfalt</t>
  </si>
  <si>
    <t>85,1</t>
  </si>
  <si>
    <t>Zemina a kamení</t>
  </si>
  <si>
    <t>74,08</t>
  </si>
  <si>
    <t>9902900200</t>
  </si>
  <si>
    <t>Naložení  objemnějšího kusového materiálu, vybouraných hmot</t>
  </si>
  <si>
    <t>-1467435873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</si>
  <si>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</si>
  <si>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Výzisk panely</t>
  </si>
  <si>
    <t>9902100100</t>
  </si>
  <si>
    <t>Doprava dodávek zhotovitele, dodávek objednatele nebo výzisku mechanizací přes 3,5 t sypanin  do 10 km</t>
  </si>
  <si>
    <t>-1303768760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</si>
  <si>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</si>
  <si>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t přepravovaného materiálu.</t>
  </si>
  <si>
    <t>NOVÝ MATERIÁL</t>
  </si>
  <si>
    <t>Asfaltobeton</t>
  </si>
  <si>
    <t>56,81</t>
  </si>
  <si>
    <t>Mezisoučet</t>
  </si>
  <si>
    <t>VÝZISK NA SKLÁDKU</t>
  </si>
  <si>
    <t>9902100200</t>
  </si>
  <si>
    <t>Doprava dodávek zhotovitele, dodávek objednatele nebo výzisku mechanizací přes 3,5 t sypanin  do 20 km</t>
  </si>
  <si>
    <t>-919224852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</si>
  <si>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</si>
  <si>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Štěrkodrť 0/32</t>
  </si>
  <si>
    <t>81,9</t>
  </si>
  <si>
    <t>9902100500</t>
  </si>
  <si>
    <t>Doprava dodávek zhotovitele, dodávek objednatele nebo výzisku mechanizací přes 3,5 t sypanin  do 60 km</t>
  </si>
  <si>
    <t>998748829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</si>
  <si>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</si>
  <si>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Odvoz odpadu na skládku</t>
  </si>
  <si>
    <t>Asfal</t>
  </si>
  <si>
    <t>9902200100</t>
  </si>
  <si>
    <t>Doprava dodávek zhotovitele, dodávek objednatele nebo výzisku mechanizací přes 3,5 t objemnějšího kusového materiálu do 10 km</t>
  </si>
  <si>
    <t>-1554557759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</si>
  <si>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</si>
  <si>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VÝZISK panely</t>
  </si>
  <si>
    <t>9902201200</t>
  </si>
  <si>
    <t>Doprava dodávek zhotovitele, dodávek objednatele nebo výzisku mechanizací přes 3,5 t objemnějšího kusového materiálu do 350 km</t>
  </si>
  <si>
    <t>1038035931</t>
  </si>
  <si>
    <t>Doprava dodávek zhotovitele, dodávek objednatele nebo výzisku mechanizací přes 3,5 t objemnějšího kusového materiálu do 350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</si>
  <si>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Přejezdová konstrukce</t>
  </si>
  <si>
    <t>2*10</t>
  </si>
  <si>
    <t>9902209100</t>
  </si>
  <si>
    <t>Doprava dodávek zhotovitele, dodávek objednatele nebo výzisku mechanizací přes 3,5 t objemnějšího kusového materiálu příplatek za každý další 1 km</t>
  </si>
  <si>
    <t>1955041103</t>
  </si>
  <si>
    <t>Doprava dodávek zhotovitele, dodávek objednatele nebo výzisku mechanizací přes 3,5 t objemnějšího kusového materiálu příplatek za každý další 1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</si>
  <si>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35*20</t>
  </si>
  <si>
    <t>1579346370</t>
  </si>
  <si>
    <t>477245141</t>
  </si>
  <si>
    <t>9909000600</t>
  </si>
  <si>
    <t>Poplatek za recyklaci odpadu</t>
  </si>
  <si>
    <t>-703302846</t>
  </si>
  <si>
    <t>Poplatek za recyklaci odpadu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</si>
  <si>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Poznámka k položce:_x000D_
Asfalt</t>
  </si>
  <si>
    <t>5913060030</t>
  </si>
  <si>
    <t>Demontáž dílů betonové přejezdové konstrukce náběhového klínu</t>
  </si>
  <si>
    <t>-982836222</t>
  </si>
  <si>
    <t>Demontáž dílů betonové přejezdové konstrukce náběhového klínu. Poznámka: 1. V cenách jsou započteny náklady na demontáž konstrukce a naložení na dopravní prostředek.</t>
  </si>
  <si>
    <t>5913240020</t>
  </si>
  <si>
    <t>Odstranění AB komunikace odtěžením nebo frézováním hloubky do 20 cm</t>
  </si>
  <si>
    <t>2035344170</t>
  </si>
  <si>
    <t>Odstranění AB komunikace odtěžením nebo frézováním hloubky do 20 cm. Poznámka: 1. V cenách jsou započteny náklady na odtěžení nebo frézování a naložení výzisku na dopravní prostředek.</t>
  </si>
  <si>
    <t>-1884828620</t>
  </si>
  <si>
    <t>Poznámka k položce:_x000D_
Podkladní vrstvy vozovky</t>
  </si>
  <si>
    <t>(11,2*10,5)*0,35</t>
  </si>
  <si>
    <t>5963101003</t>
  </si>
  <si>
    <t>Přejezd celopryžový pro zatížené komunikace se závěrnou zídkou tv. T</t>
  </si>
  <si>
    <t>315372882</t>
  </si>
  <si>
    <t>Poznámka k položce:_x000D_
Včetně betonového základového bloku</t>
  </si>
  <si>
    <t>408949342</t>
  </si>
  <si>
    <t>Podkladní vrstva vozovky</t>
  </si>
  <si>
    <t>(130*0,35)*1,8</t>
  </si>
  <si>
    <t>5963146000</t>
  </si>
  <si>
    <t>Asfaltový beton ACO 11S 50/70 střednězrnný-obrusná vrstva</t>
  </si>
  <si>
    <t>1161426004</t>
  </si>
  <si>
    <t>(130*0,04)*2,3</t>
  </si>
  <si>
    <t>5963146010</t>
  </si>
  <si>
    <t>Asfaltový beton ACL 16S 50/70 hrubozrnný-ložní vrstva</t>
  </si>
  <si>
    <t>-1094226294</t>
  </si>
  <si>
    <t>(130*0,06)*2,3</t>
  </si>
  <si>
    <t>5963146025</t>
  </si>
  <si>
    <t>Asfaltový beton ACP 22S 50/70 hrubozrnný podkladní vrstva</t>
  </si>
  <si>
    <t>-726645355</t>
  </si>
  <si>
    <t>(130*0,09)*2,3</t>
  </si>
  <si>
    <t>5963152000</t>
  </si>
  <si>
    <t>Asfaltová zálivka pro trhliny a spáry</t>
  </si>
  <si>
    <t>kg</t>
  </si>
  <si>
    <t>-45428719</t>
  </si>
  <si>
    <t>Poznámka k položce:_x000D_
Mezi závěrnou zídku a novou živičnou vrstvu</t>
  </si>
  <si>
    <t>A.5 - Provizorní komunikace (Sborník SŽDC 2019)</t>
  </si>
  <si>
    <t>5963110010</t>
  </si>
  <si>
    <t>Přejezd Intermont panel 1285x3000x170 ŽPP 1</t>
  </si>
  <si>
    <t>-2130807618</t>
  </si>
  <si>
    <t>5963110015</t>
  </si>
  <si>
    <t>Přejezd Intermont panel 600x3000x170 ŽPP 2</t>
  </si>
  <si>
    <t>1366627807</t>
  </si>
  <si>
    <t>5963143000</t>
  </si>
  <si>
    <t>Svodidlo betonové-vodicí stěna</t>
  </si>
  <si>
    <t>1356017861</t>
  </si>
  <si>
    <t>Poznámka k položce:_x000D_
DELTA BLOC 100</t>
  </si>
  <si>
    <t>2089549183</t>
  </si>
  <si>
    <t>Asfaltový beton ACO 16</t>
  </si>
  <si>
    <t>1217896959</t>
  </si>
  <si>
    <t>(260*0,06)*2,3</t>
  </si>
  <si>
    <t>5963146020</t>
  </si>
  <si>
    <t>Recyklovaný materiál</t>
  </si>
  <si>
    <t>3004578</t>
  </si>
  <si>
    <t>Poznámka k položce:_x000D_
Rmat</t>
  </si>
  <si>
    <t>517201854</t>
  </si>
  <si>
    <t>Poznámka k položce:_x000D_
Odtěžení vrsty humusu v místě, kde se nenachází zpevněná krajnice a "odpočívadlo"</t>
  </si>
  <si>
    <t>59132550R</t>
  </si>
  <si>
    <t>Zřízení konstrukce vozovky vrstvy z recyklovaného materiálu tlouštky do 10 cm</t>
  </si>
  <si>
    <t>-940852251</t>
  </si>
  <si>
    <t>Poznámka k položce:_x000D_
Rmat, tl. 60-80mm</t>
  </si>
  <si>
    <t>59090450R</t>
  </si>
  <si>
    <t>Hutnění podloží</t>
  </si>
  <si>
    <t>1699279793</t>
  </si>
  <si>
    <t>Poznámka k položce:_x000D_
Hutnění podloží provizorní komunikace</t>
  </si>
  <si>
    <t>59132551R</t>
  </si>
  <si>
    <t>Zřízení konstrukce vozovky asfaltobetonové s obrusnou vrstvou tlouštky do 6 cm</t>
  </si>
  <si>
    <t>1516403877</t>
  </si>
  <si>
    <t>Poznámka k položce:_x000D_
ACO 16, tl. 60mm</t>
  </si>
  <si>
    <t>Zřízení konstrukční vrstvy pražcového podloží bez geomateriálu tl. 0,25 m</t>
  </si>
  <si>
    <t>-336468165</t>
  </si>
  <si>
    <t>Poznámka k položce:_x000D_
Vyrovnávací vrstva štěrkodrti fr. 0/32</t>
  </si>
  <si>
    <t>5913065010</t>
  </si>
  <si>
    <t>Montáž dílů betonové přejezdové konstrukce v koleji vnějšího panelu</t>
  </si>
  <si>
    <t>-459453551</t>
  </si>
  <si>
    <t>Montáž dílů betonové přejezdové konstrukce v koleji vnějšího panelu. Poznámka: 1. V cenách jsou započteny náklady na montáž dílů. 2. V cenách nejsou obsaženy náklady na dodávku materiálu.</t>
  </si>
  <si>
    <t>Poznámka k položce:_x000D_
Včetně zpětné montáže po úpravě GPK</t>
  </si>
  <si>
    <t>2*12 "kusů</t>
  </si>
  <si>
    <t>5913065020</t>
  </si>
  <si>
    <t>Montáž dílů betonové přejezdové konstrukce v koleji vnitřního panelu</t>
  </si>
  <si>
    <t>-928797855</t>
  </si>
  <si>
    <t>Montáž dílů betonové přejezdové konstrukce v koleji vnitřního panelu. Poznámka: 1. V cenách jsou započteny náklady na montáž dílů. 2. V cenách nejsou obsaženy náklady na dodávku materiálu.</t>
  </si>
  <si>
    <t>Poznámka k položce:_x000D_
Včetně montáž po úpravě GPK</t>
  </si>
  <si>
    <t>2*6 "kusů</t>
  </si>
  <si>
    <t>5913315032</t>
  </si>
  <si>
    <t>Výstroj komunikace montáž svodidla betonového</t>
  </si>
  <si>
    <t>-7892982</t>
  </si>
  <si>
    <t>Výstroj komunikace montáž svodidla betonového. Poznámka: 1. V cenách na zřízení jsou započteny náklady na demontáž, výměnu nebo montáž dílu. 2. V cenách nejsou obsaženy náklady na dodávku materiálu.</t>
  </si>
  <si>
    <t>6"kusů" * 2 "m</t>
  </si>
  <si>
    <t>5915025010</t>
  </si>
  <si>
    <t>Úprava vrstvy KL po snesení kolejového roštu koleje nebo výhybky</t>
  </si>
  <si>
    <t>-14209494</t>
  </si>
  <si>
    <t>Úprava vrstvy KL po snesení kolejového roštu koleje nebo výhybky. Poznámka: 1. V cenách jsou započteny náklady na rozhrnutí a urovnání KL a terénu z důvodu rušení trati.</t>
  </si>
  <si>
    <t>Poznámka k položce:_x000D_
Rozhrnutí kolejového lože v místě provizorní vozovky</t>
  </si>
  <si>
    <t>5913240010</t>
  </si>
  <si>
    <t>Odstranění AB komunikace odtěžením nebo frézováním hloubky do 10 cm</t>
  </si>
  <si>
    <t>2106873108</t>
  </si>
  <si>
    <t>Odstranění AB komunikace odtěžením nebo frézováním hloubky do 10 cm. Poznámka: 1. V cenách jsou započteny náklady na odtěžení nebo frézování a naložení výzisku na dopravní prostředek.</t>
  </si>
  <si>
    <t>Poznámka k položce:_x000D_
Odstranění provizorní komunikace</t>
  </si>
  <si>
    <t>5915010010</t>
  </si>
  <si>
    <t>Těžení zeminy nebo horniny železničního spodku I. třídy</t>
  </si>
  <si>
    <t>-1805370899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</si>
  <si>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</si>
  <si>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Poznámka k položce:_x000D_
Odstranění podkladních vrstev provizorní komunikace</t>
  </si>
  <si>
    <t>5915020010</t>
  </si>
  <si>
    <t>Povrchová úprava plochy železničního spodku</t>
  </si>
  <si>
    <t>-720570464</t>
  </si>
  <si>
    <t>Povrchová úprava plochy železničního spodku. Poznámka: 1. V cenách jsou započteny náklady na urovnání a úpravu ploch nebo skládek výzisku kameniva a zeminy s jejich případnou rekultivací.</t>
  </si>
  <si>
    <t>Poznámka k položce:_x000D_
Úprava terénu po odstranění provizorní komunikace</t>
  </si>
  <si>
    <t>5913060010</t>
  </si>
  <si>
    <t>Demontáž dílů betonové přejezdové konstrukce vnějšího panelu</t>
  </si>
  <si>
    <t>1336316699</t>
  </si>
  <si>
    <t>Demontáž dílů betonové přejezdové konstrukce vnějšího panelu. Poznámka: 1. V cenách jsou započteny náklady na demontáž konstrukce a naložení na dopravní prostředek.</t>
  </si>
  <si>
    <t>Pro úpravu GPK</t>
  </si>
  <si>
    <t>Při odstranění provizorní komunikace</t>
  </si>
  <si>
    <t>-1914337180</t>
  </si>
  <si>
    <t>5913315022</t>
  </si>
  <si>
    <t>Výstroj komunikace demontáž svodidla betonového</t>
  </si>
  <si>
    <t>2129444103</t>
  </si>
  <si>
    <t>Výstroj komunikace demontáž svodidla betonového. Poznámka: 1. V cenách na zřízení jsou započteny náklady na demontáž, výměnu nebo montáž dílu. 2. V cenách nejsou obsaženy náklady na dodávku materiálu.</t>
  </si>
  <si>
    <t>297863101</t>
  </si>
  <si>
    <t>Kamenivo 0/32</t>
  </si>
  <si>
    <t>117</t>
  </si>
  <si>
    <t>Asfaltobeton ACO16</t>
  </si>
  <si>
    <t>35,88</t>
  </si>
  <si>
    <t>Rmat</t>
  </si>
  <si>
    <t>36,4</t>
  </si>
  <si>
    <t>ODVOZ NA SKLÁDKU</t>
  </si>
  <si>
    <t>230,4+31,05</t>
  </si>
  <si>
    <t>9902200500</t>
  </si>
  <si>
    <t>Doprava dodávek zhotovitele, dodávek objednatele nebo výzisku mechanizací přes 3,5 t objemnějšího kusového materiálu do 60 km</t>
  </si>
  <si>
    <t>-1846729604</t>
  </si>
  <si>
    <t>Doprava dodávek zhotovitele, dodávek objednatele nebo výzisku mechanizací přes 3,5 t objemnějšího kusového materiálu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</si>
  <si>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Panely Intermont</t>
  </si>
  <si>
    <t>ŽPP1</t>
  </si>
  <si>
    <t>9,33</t>
  </si>
  <si>
    <t>ŽPP2</t>
  </si>
  <si>
    <t>8,58</t>
  </si>
  <si>
    <t>9902200700</t>
  </si>
  <si>
    <t>Doprava dodávek zhotovitele, dodávek objednatele nebo výzisku mechanizací přes 3,5 t objemnějšího kusového materiálu do 100 km</t>
  </si>
  <si>
    <t>-875805420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</si>
  <si>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</si>
  <si>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Doprava betonových svodidel</t>
  </si>
  <si>
    <t>10,56</t>
  </si>
  <si>
    <t>1019067101</t>
  </si>
  <si>
    <t xml:space="preserve">VÝZISK </t>
  </si>
  <si>
    <t>81</t>
  </si>
  <si>
    <t xml:space="preserve">Asfaltobeton </t>
  </si>
  <si>
    <t>31,05</t>
  </si>
  <si>
    <t>Výzisk podkladní vrsty</t>
  </si>
  <si>
    <t>83*1,8</t>
  </si>
  <si>
    <t>196256754</t>
  </si>
  <si>
    <t>Poznámka k položce:_x000D_
Naložení k odvozu do skladu objednatele</t>
  </si>
  <si>
    <t>17,91</t>
  </si>
  <si>
    <t>Betonová svodidla</t>
  </si>
  <si>
    <t>-1817868046</t>
  </si>
  <si>
    <t>1205791276</t>
  </si>
  <si>
    <t>A.6 - Ochrana inženýrských sítí</t>
  </si>
  <si>
    <t>022121001</t>
  </si>
  <si>
    <t>Geodetické práce Diagnostika technické infrastruktury Vytýčení trasy inženýrských sítí</t>
  </si>
  <si>
    <t>526719710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</si>
  <si>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</si>
  <si>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Základna pro výpočet - dotyčné práce</t>
  </si>
  <si>
    <t>0321040R1</t>
  </si>
  <si>
    <t xml:space="preserve">Územní vlivy práce </t>
  </si>
  <si>
    <t>%</t>
  </si>
  <si>
    <t>992100743</t>
  </si>
  <si>
    <t>Územní vlivy práce na těžce přístupných místech</t>
  </si>
  <si>
    <t>Poznámka k položce:_x000D_
Ochrana kabelů zab. zař.</t>
  </si>
  <si>
    <t>0321040R2</t>
  </si>
  <si>
    <t>Zajištění kabelu CETIN</t>
  </si>
  <si>
    <t>1182112278</t>
  </si>
  <si>
    <t>Zajištění sítě CETIN</t>
  </si>
  <si>
    <t>Poznámka k položce:_x000D_
Odstranění staré kabelové trasy a zřízení nové chráničky</t>
  </si>
  <si>
    <t>A.7 - Úprava železničního zabezpečovacího zařízení</t>
  </si>
  <si>
    <t>7590555102</t>
  </si>
  <si>
    <t>Montáž formy pro kabely TCEKE, TCEKFY, TCEKY, TCEKEZE, TCEKEY do 3 P 1,0</t>
  </si>
  <si>
    <t>400492504</t>
  </si>
  <si>
    <t>Montáž formy pro kabely TCEKE, TCEKFY, TCEKY, TCEKEZE, TCEKEY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</si>
  <si>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7590555104</t>
  </si>
  <si>
    <t>Montáž formy pro kabely TCEKE, TCEKFY, TCEKY, TCEKEZE, TCEKEY do 4 P 1,0</t>
  </si>
  <si>
    <t>-629699411</t>
  </si>
  <si>
    <t>Montáž formy pro kabely TCEKE, TCEKFY, TCEKY, TCEKEZE, TCEKEY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</si>
  <si>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7590555106</t>
  </si>
  <si>
    <t>Montáž formy pro kabely TCEKE, TCEKFY, TCEKY, TCEKEZE, TCEKEY do 7 P 1,0</t>
  </si>
  <si>
    <t>2098255249</t>
  </si>
  <si>
    <t>Montáž formy pro kabely TCEKE, TCEKFY, TCEKY, TCEKEZE, TCEKEY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</si>
  <si>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7598015095</t>
  </si>
  <si>
    <t>Přeměření izolačního stavu kabelu úložného 30 žil</t>
  </si>
  <si>
    <t>-849470027</t>
  </si>
  <si>
    <t>7598015185</t>
  </si>
  <si>
    <t>Jednosměrné měření kabelu místního</t>
  </si>
  <si>
    <t>pár</t>
  </si>
  <si>
    <t>-1140999238</t>
  </si>
  <si>
    <t>7592815044</t>
  </si>
  <si>
    <t>Montáž plastového výstražníku AŽD 97 s jednou skříní</t>
  </si>
  <si>
    <t>-1214536751</t>
  </si>
  <si>
    <t>Montáž plastového výstražníku AŽD 97 s jednou skříní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</si>
  <si>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7592815040</t>
  </si>
  <si>
    <t>Montáž plastového výstražníku AŽD 97 s 1 skříní a se závorou AŽD - 99</t>
  </si>
  <si>
    <t>1161623483</t>
  </si>
  <si>
    <t>Montáž plastového výstražníku AŽD 97 s 1 skříní a se závorou AŽD - 99 -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</si>
  <si>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7497351590</t>
  </si>
  <si>
    <t>Montáž ukolejnění s průrazkou T, P, 2T, BP, DS, OK - 1 vodič</t>
  </si>
  <si>
    <t>-919888304</t>
  </si>
  <si>
    <t>7592817010</t>
  </si>
  <si>
    <t>Demontáž výstražníku</t>
  </si>
  <si>
    <t>-1612573589</t>
  </si>
  <si>
    <t>7592837100</t>
  </si>
  <si>
    <t>Demontáž břevna závory</t>
  </si>
  <si>
    <t>1792782018</t>
  </si>
  <si>
    <t>7592837090</t>
  </si>
  <si>
    <t>Demontáž stojanu se závorou bez výstražníku</t>
  </si>
  <si>
    <t>-218322105</t>
  </si>
  <si>
    <t>7592007050</t>
  </si>
  <si>
    <t>Demontáž počítacího bodu (senzoru) RSR 180</t>
  </si>
  <si>
    <t>390516998</t>
  </si>
  <si>
    <t>7594307035</t>
  </si>
  <si>
    <t>Demontáž součástí počítače náprav kabelového závěru KSL-FP pro RSR</t>
  </si>
  <si>
    <t>1028534543</t>
  </si>
  <si>
    <t>7594307040</t>
  </si>
  <si>
    <t>Demontáž součástí počítače náprav upevňovací kolejnicové čelisti SK 140</t>
  </si>
  <si>
    <t>-1230388109</t>
  </si>
  <si>
    <t>7598095085</t>
  </si>
  <si>
    <t>Přezkoušení a regulace senzoru počítacího bodu</t>
  </si>
  <si>
    <t>-1042274898</t>
  </si>
  <si>
    <t>Přezkoušení a regulace senzoru počítacího bodu - kontrola (nastavení) mechanických parametrů polohy, regulace napájení, kalibrace, kontrola funkce a započítávání, kontrola indikace</t>
  </si>
  <si>
    <t>7598095090</t>
  </si>
  <si>
    <t>Přezkoušení a regulace počítače náprav včetně vyhotovení protokolu za 1 úsek</t>
  </si>
  <si>
    <t>-1266576757</t>
  </si>
  <si>
    <t>Přezkoušení a regulace počítače náprav včetně vyhotovení protokolu za 1 úsek - provedení příslušných měření, nastavení zařízení, přezkoušení funkce a vyhotovení protokolu</t>
  </si>
  <si>
    <t>7598095150</t>
  </si>
  <si>
    <t>Regulovaní a aktivování automatického přejezdového zařízení se závorami</t>
  </si>
  <si>
    <t>-1458249825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</si>
  <si>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</si>
  <si>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460010021</t>
  </si>
  <si>
    <t>Vytyčení trasy vedení podzemního v obvodu železniční stanice</t>
  </si>
  <si>
    <t>64</t>
  </si>
  <si>
    <t>-542434987</t>
  </si>
  <si>
    <t>Vytyčení trasy  vedení kabelového (podzemního) v obvodu železniční stanice</t>
  </si>
  <si>
    <t>460150164</t>
  </si>
  <si>
    <t>Hloubení kabelových zapažených i nezapažených rýh ručně š 35 cm, hl 80 cm, v hornině tř 4</t>
  </si>
  <si>
    <t>-1683876221</t>
  </si>
  <si>
    <t>Hloubení zapažených i nezapažených kabelových rýh ručně včetně urovnání dna s přemístěním výkopku do vzdálenosti 3 m od okraje jámy nebo naložením na dopravní prostředek šířky 35 cm, hloubky 80 cm, v hornině třídy 4</t>
  </si>
  <si>
    <t>460151554</t>
  </si>
  <si>
    <t>Hloubení kabelových zapažených i nezapažených rýh ručně ostatních rozměrů v hornině tř 4</t>
  </si>
  <si>
    <t>-1391256248</t>
  </si>
  <si>
    <t>Hloubení zapažených i nezapažených kabelových rýh ručně včetně urovnání dna s přemístěním výkopku do vzdálenosti 3 m od okraje jámy nebo naložením na dopravní prostředek ostatních rozměrů, v hornině třídy 4</t>
  </si>
  <si>
    <t>460421181</t>
  </si>
  <si>
    <t>Lože kabelů z písku nebo štěrkopísku tl 10 cm nad kabel, kryté plastovou folií, š lože do 25 cm</t>
  </si>
  <si>
    <t>-1540178150</t>
  </si>
  <si>
    <t>Kabelové lože včetně podsypu, zhutnění a urovnání povrchu  z písku nebo štěrkopísku tloušťky 10 cm nad kabel zakryté plastovou fólií, šířky lože do 25 cm</t>
  </si>
  <si>
    <t>460560164</t>
  </si>
  <si>
    <t>Zásyp rýh ručně šířky 35 cm, hloubky 80 cm, z horniny třídy 4</t>
  </si>
  <si>
    <t>-1711903896</t>
  </si>
  <si>
    <t>Zásyp kabelových rýh ručně s uložením výkopku ve vrstvách včetně zhutnění a urovnání povrchu šířky 35 cm hloubky 80 cm, v hornině třídy 4</t>
  </si>
  <si>
    <t>A.8 - Přepravy a manipulace (Sborník SŽDC 2019)</t>
  </si>
  <si>
    <t>1600143216</t>
  </si>
  <si>
    <t>Poznámka k položce:_x000D_
A.1 - ŽSv_x000D_
Měrnou jednotkou je t přepravovaného materiálu.</t>
  </si>
  <si>
    <t>Kamenivo 31,5/63</t>
  </si>
  <si>
    <t>Výzisk z KL na skládku</t>
  </si>
  <si>
    <t>169,4*1,8</t>
  </si>
  <si>
    <t>439462317</t>
  </si>
  <si>
    <t>Odvoz vázisku dřevěné pražce do Fr. L.</t>
  </si>
  <si>
    <t>7,055</t>
  </si>
  <si>
    <t>Převoz bet pražců z úložistě na stavbu</t>
  </si>
  <si>
    <t>122*0,320</t>
  </si>
  <si>
    <t>9902200200</t>
  </si>
  <si>
    <t>Doprava dodávek zhotovitele, dodávek objednatele nebo výzisku mechanizací přes 3,5 t objemnějšího kusového materiálu do 20 km</t>
  </si>
  <si>
    <t>2085632071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</si>
  <si>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</si>
  <si>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Betonové pražce na skládku</t>
  </si>
  <si>
    <t>-1109283908</t>
  </si>
  <si>
    <t>Poznámka k položce:_x000D_
A.1 - ŽSv_x000D_
Měrnou jednotkou je t přepravovaného materiálu._x000D_
Doprava nového materiálu</t>
  </si>
  <si>
    <t>Kolejnice E49</t>
  </si>
  <si>
    <t>154*0,049</t>
  </si>
  <si>
    <t>Zajišťovací značky s patkou</t>
  </si>
  <si>
    <t>6,29</t>
  </si>
  <si>
    <t>-1251314319</t>
  </si>
  <si>
    <t>Zajišťovací značky</t>
  </si>
  <si>
    <t>6,29*100</t>
  </si>
  <si>
    <t>601577790</t>
  </si>
  <si>
    <t>Poznámka k položce:_x000D_
A.1 - ŽSv_x000D_
Naložení k odvozu na skládku</t>
  </si>
  <si>
    <t>Výzisk KL</t>
  </si>
  <si>
    <t>-183121893</t>
  </si>
  <si>
    <t>Poznámka k položce:_x000D_
A.1 - ŽSv_x000D_
Naložení k odvozu na skládku a kolejnice na deponii</t>
  </si>
  <si>
    <t>Dřevěné pražce</t>
  </si>
  <si>
    <t>83*0,085</t>
  </si>
  <si>
    <t>Betonové pražce SB8</t>
  </si>
  <si>
    <t>36*0,260</t>
  </si>
  <si>
    <t>Kolejnice</t>
  </si>
  <si>
    <t>9903200100</t>
  </si>
  <si>
    <t>Přeprava mechanizace na místo prováděných prací o hmotnosti přes 12 t přes 50 do 100 km</t>
  </si>
  <si>
    <t>1586352576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</si>
  <si>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</si>
  <si>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Poznámka k položce:_x000D_
A.1 - ŽSv</t>
  </si>
  <si>
    <t>MHS</t>
  </si>
  <si>
    <t>9903200200</t>
  </si>
  <si>
    <t>Přeprava mechanizace na místo prováděných prací o hmotnosti přes 12 t do 200 km</t>
  </si>
  <si>
    <t>-1977707366</t>
  </si>
  <si>
    <t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</si>
  <si>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ASP</t>
  </si>
  <si>
    <t>SSP</t>
  </si>
  <si>
    <t>1383723647</t>
  </si>
  <si>
    <t>Poznámka k položce:_x000D_
A.3 - ŽSp</t>
  </si>
  <si>
    <t>Naložení výzisku</t>
  </si>
  <si>
    <t>(29,25+90,90+61,5+1,5)*1,8</t>
  </si>
  <si>
    <t>1645921423</t>
  </si>
  <si>
    <t>Poznámka k položce:_x000D_
A.3 - ŽSp_x000D_
Naložení panelu</t>
  </si>
  <si>
    <t>132396934</t>
  </si>
  <si>
    <t>Poznámka k položce:_x000D_
A.3 - ŽSp_x000D_
Měrnou jednotkou je t přepravovaného materiálu.</t>
  </si>
  <si>
    <t>DOPRAVA NOVÉHO MATERIÁLU</t>
  </si>
  <si>
    <t>Štěrkodrť  0/32</t>
  </si>
  <si>
    <t>49,725</t>
  </si>
  <si>
    <t>Štěrk 16/32</t>
  </si>
  <si>
    <t>9,9</t>
  </si>
  <si>
    <t>Lomový kámen</t>
  </si>
  <si>
    <t>11,1</t>
  </si>
  <si>
    <t>Betonové směsi</t>
  </si>
  <si>
    <t>(1,4+2,5+4,6)*2,4</t>
  </si>
  <si>
    <t>ODVOZ SUTI NA SKLÁDKU</t>
  </si>
  <si>
    <t>329,67</t>
  </si>
  <si>
    <t>-1459879482</t>
  </si>
  <si>
    <t>Poznámka k položce:_x000D_
A.3 - ŽSp_x000D_
Měrnou jednotkou je t přepravovaného materiálu._x000D_
Odvoz panelu</t>
  </si>
  <si>
    <t>9901000600</t>
  </si>
  <si>
    <t>Doprava dodávek zhotovitele, dodávek objednatele nebo výzisku mechanizací o nosnosti do 3,5 t do 80 km</t>
  </si>
  <si>
    <t>1030668176</t>
  </si>
  <si>
    <t>Doprava dodávek zhotovitele, dodávek objednatele nebo výzisku mechanizací o nosnosti do 3,5 t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</si>
  <si>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A.3 - ŽSp_x000D_
Měrnou jednotkou je kus stroje.</t>
  </si>
  <si>
    <t>Plastové odvodňovací díly</t>
  </si>
  <si>
    <t>Geotextilie</t>
  </si>
  <si>
    <t>Armatura</t>
  </si>
  <si>
    <t>A.9 - VON</t>
  </si>
  <si>
    <t>021201001</t>
  </si>
  <si>
    <t>Průzkumné práce pro opravy Průzkum výskytu škodlivin kontaminace kameniva ropnými látkami</t>
  </si>
  <si>
    <t>soub.</t>
  </si>
  <si>
    <t>278465516</t>
  </si>
  <si>
    <t>02210R</t>
  </si>
  <si>
    <t xml:space="preserve">Geodetické práce </t>
  </si>
  <si>
    <t>1400873600</t>
  </si>
  <si>
    <t>Poznámka k položce:_x000D_
V průběhu opravy, zaměření APK, zaměření a osazení štítků zz</t>
  </si>
  <si>
    <t>023131001</t>
  </si>
  <si>
    <t>Projektové práce Dokumentace skutečného provedení železničního svršku a spodku</t>
  </si>
  <si>
    <t>1686941897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</si>
  <si>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</si>
  <si>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GDSPS</t>
  </si>
  <si>
    <t>DSPS</t>
  </si>
  <si>
    <t>023101031</t>
  </si>
  <si>
    <t>Projektové práce Projektové práce v rozsahu ZRN (vyjma dále jmenované práce) přes 5 do 20 mil. Kč</t>
  </si>
  <si>
    <t>1339467117</t>
  </si>
  <si>
    <t>Poznámka k položce:_x000D_
Dopracování PD</t>
  </si>
  <si>
    <t>Realizační dokumnetace</t>
  </si>
  <si>
    <t>031101021</t>
  </si>
  <si>
    <t xml:space="preserve">Zařízení a vybavení staveniště </t>
  </si>
  <si>
    <t>-1936508666</t>
  </si>
  <si>
    <t>Poznámka k položce:_x000D_
Základna pro výpočet - ZRN</t>
  </si>
  <si>
    <t>029101001</t>
  </si>
  <si>
    <t>Ostatní náklady Náklady na informační cedule, desky, publikační náklady, aj.</t>
  </si>
  <si>
    <t>-1011146610</t>
  </si>
  <si>
    <t>Poznámka k položce:_x000D_
Informování o uzavírce komunikace</t>
  </si>
  <si>
    <t>033111001</t>
  </si>
  <si>
    <t>Provozní vlivy Výluka silničního provozu se zajištěním objížďky</t>
  </si>
  <si>
    <t>492362668</t>
  </si>
  <si>
    <t>Poznámka k položce:_x000D_
Zajištění DIO</t>
  </si>
  <si>
    <t>011101111</t>
  </si>
  <si>
    <t xml:space="preserve">Finanční náklady rezerva </t>
  </si>
  <si>
    <t>-432318168</t>
  </si>
  <si>
    <t>Poznámka k položce:_x000D_
Náklady na opatření přejezdu složek IZS při kompletní uzavírce přejezdu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</si>
</sst>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 wrapText="1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vertical="center"/>
      <protection locked="0"/>
    </xf>
    <xf numFmtId="0" fontId="5" fillId="0" borderId="3" xfId="0" applyFont="1" applyBorder="1" applyAlignment="1">
      <alignment vertical="center"/>
    </xf>
    <xf numFmtId="0" fontId="5" fillId="0" borderId="1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15" xfId="0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7" fillId="0" borderId="19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  <xf numFmtId="4" fontId="1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7" xfId="0" applyFont="1" applyFill="1" applyBorder="1" applyAlignment="1" applyProtection="1">
      <alignment horizontal="right"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5"/>
  <sheetViews>
    <sheetView showGridLines="0" tabSelected="1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226"/>
      <c r="AS2" s="226"/>
      <c r="AT2" s="226"/>
      <c r="AU2" s="226"/>
      <c r="AV2" s="226"/>
      <c r="AW2" s="226"/>
      <c r="AX2" s="226"/>
      <c r="AY2" s="226"/>
      <c r="AZ2" s="226"/>
      <c r="BA2" s="226"/>
      <c r="BB2" s="226"/>
      <c r="BC2" s="226"/>
      <c r="BD2" s="226"/>
      <c r="BE2" s="226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8" t="s">
        <v>14</v>
      </c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39"/>
      <c r="AD5" s="239"/>
      <c r="AE5" s="239"/>
      <c r="AF5" s="239"/>
      <c r="AG5" s="239"/>
      <c r="AH5" s="239"/>
      <c r="AI5" s="239"/>
      <c r="AJ5" s="239"/>
      <c r="AK5" s="239"/>
      <c r="AL5" s="239"/>
      <c r="AM5" s="239"/>
      <c r="AN5" s="239"/>
      <c r="AO5" s="239"/>
      <c r="AP5" s="18"/>
      <c r="AQ5" s="18"/>
      <c r="AR5" s="16"/>
      <c r="BE5" s="218" t="s">
        <v>15</v>
      </c>
      <c r="BS5" s="13" t="s">
        <v>6</v>
      </c>
    </row>
    <row r="6" spans="1:74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40" t="s">
        <v>17</v>
      </c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39"/>
      <c r="AJ6" s="239"/>
      <c r="AK6" s="239"/>
      <c r="AL6" s="239"/>
      <c r="AM6" s="239"/>
      <c r="AN6" s="239"/>
      <c r="AO6" s="239"/>
      <c r="AP6" s="18"/>
      <c r="AQ6" s="18"/>
      <c r="AR6" s="16"/>
      <c r="BE6" s="219"/>
      <c r="BS6" s="13" t="s">
        <v>6</v>
      </c>
    </row>
    <row r="7" spans="1:74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219"/>
      <c r="BS7" s="13" t="s">
        <v>6</v>
      </c>
    </row>
    <row r="8" spans="1:74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219"/>
      <c r="BS8" s="13" t="s">
        <v>6</v>
      </c>
    </row>
    <row r="9" spans="1:74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19"/>
      <c r="BS9" s="13" t="s">
        <v>6</v>
      </c>
    </row>
    <row r="10" spans="1:74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19"/>
      <c r="BS10" s="13" t="s">
        <v>27</v>
      </c>
    </row>
    <row r="11" spans="1:74" ht="18.399999999999999" customHeight="1">
      <c r="B11" s="17"/>
      <c r="C11" s="18"/>
      <c r="D11" s="18"/>
      <c r="E11" s="23" t="s">
        <v>28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29</v>
      </c>
      <c r="AL11" s="18"/>
      <c r="AM11" s="18"/>
      <c r="AN11" s="23" t="s">
        <v>30</v>
      </c>
      <c r="AO11" s="18"/>
      <c r="AP11" s="18"/>
      <c r="AQ11" s="18"/>
      <c r="AR11" s="16"/>
      <c r="BE11" s="219"/>
      <c r="BS11" s="13" t="s">
        <v>27</v>
      </c>
    </row>
    <row r="12" spans="1:74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19"/>
      <c r="BS12" s="13" t="s">
        <v>27</v>
      </c>
    </row>
    <row r="13" spans="1:74" ht="12" customHeight="1">
      <c r="B13" s="17"/>
      <c r="C13" s="18"/>
      <c r="D13" s="25" t="s">
        <v>31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32</v>
      </c>
      <c r="AO13" s="18"/>
      <c r="AP13" s="18"/>
      <c r="AQ13" s="18"/>
      <c r="AR13" s="16"/>
      <c r="BE13" s="219"/>
      <c r="BS13" s="13" t="s">
        <v>27</v>
      </c>
    </row>
    <row r="14" spans="1:74" ht="11.25">
      <c r="B14" s="17"/>
      <c r="C14" s="18"/>
      <c r="D14" s="18"/>
      <c r="E14" s="241" t="s">
        <v>32</v>
      </c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242"/>
      <c r="AK14" s="25" t="s">
        <v>29</v>
      </c>
      <c r="AL14" s="18"/>
      <c r="AM14" s="18"/>
      <c r="AN14" s="27" t="s">
        <v>32</v>
      </c>
      <c r="AO14" s="18"/>
      <c r="AP14" s="18"/>
      <c r="AQ14" s="18"/>
      <c r="AR14" s="16"/>
      <c r="BE14" s="219"/>
      <c r="BS14" s="13" t="s">
        <v>27</v>
      </c>
    </row>
    <row r="15" spans="1:74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19"/>
      <c r="BS15" s="13" t="s">
        <v>4</v>
      </c>
    </row>
    <row r="16" spans="1:74" ht="12" customHeight="1">
      <c r="B16" s="17"/>
      <c r="C16" s="18"/>
      <c r="D16" s="25" t="s">
        <v>33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19"/>
      <c r="BS16" s="13" t="s">
        <v>4</v>
      </c>
    </row>
    <row r="17" spans="2:71" ht="18.399999999999999" customHeight="1">
      <c r="B17" s="17"/>
      <c r="C17" s="18"/>
      <c r="D17" s="18"/>
      <c r="E17" s="23" t="s">
        <v>34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29</v>
      </c>
      <c r="AL17" s="18"/>
      <c r="AM17" s="18"/>
      <c r="AN17" s="23" t="s">
        <v>1</v>
      </c>
      <c r="AO17" s="18"/>
      <c r="AP17" s="18"/>
      <c r="AQ17" s="18"/>
      <c r="AR17" s="16"/>
      <c r="BE17" s="219"/>
      <c r="BS17" s="13" t="s">
        <v>35</v>
      </c>
    </row>
    <row r="18" spans="2:7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19"/>
      <c r="BS18" s="13" t="s">
        <v>6</v>
      </c>
    </row>
    <row r="19" spans="2:71" ht="12" customHeight="1">
      <c r="B19" s="17"/>
      <c r="C19" s="18"/>
      <c r="D19" s="25" t="s">
        <v>36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19"/>
      <c r="BS19" s="13" t="s">
        <v>6</v>
      </c>
    </row>
    <row r="20" spans="2:71" ht="18.399999999999999" customHeight="1">
      <c r="B20" s="17"/>
      <c r="C20" s="18"/>
      <c r="D20" s="18"/>
      <c r="E20" s="23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29</v>
      </c>
      <c r="AL20" s="18"/>
      <c r="AM20" s="18"/>
      <c r="AN20" s="23" t="s">
        <v>1</v>
      </c>
      <c r="AO20" s="18"/>
      <c r="AP20" s="18"/>
      <c r="AQ20" s="18"/>
      <c r="AR20" s="16"/>
      <c r="BE20" s="219"/>
      <c r="BS20" s="13" t="s">
        <v>35</v>
      </c>
    </row>
    <row r="21" spans="2:7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19"/>
    </row>
    <row r="22" spans="2:71" ht="12" customHeight="1">
      <c r="B22" s="17"/>
      <c r="C22" s="18"/>
      <c r="D22" s="25" t="s">
        <v>38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19"/>
    </row>
    <row r="23" spans="2:71" ht="16.5" customHeight="1">
      <c r="B23" s="17"/>
      <c r="C23" s="18"/>
      <c r="D23" s="18"/>
      <c r="E23" s="243" t="s">
        <v>1</v>
      </c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/>
      <c r="AF23" s="243"/>
      <c r="AG23" s="243"/>
      <c r="AH23" s="243"/>
      <c r="AI23" s="243"/>
      <c r="AJ23" s="243"/>
      <c r="AK23" s="243"/>
      <c r="AL23" s="243"/>
      <c r="AM23" s="243"/>
      <c r="AN23" s="243"/>
      <c r="AO23" s="18"/>
      <c r="AP23" s="18"/>
      <c r="AQ23" s="18"/>
      <c r="AR23" s="16"/>
      <c r="BE23" s="219"/>
    </row>
    <row r="24" spans="2:7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19"/>
    </row>
    <row r="25" spans="2:7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19"/>
    </row>
    <row r="26" spans="2:71" s="1" customFormat="1" ht="25.9" customHeight="1">
      <c r="B26" s="30"/>
      <c r="C26" s="31"/>
      <c r="D26" s="32" t="s">
        <v>39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0">
        <f>ROUND(AG54,2)</f>
        <v>0</v>
      </c>
      <c r="AL26" s="221"/>
      <c r="AM26" s="221"/>
      <c r="AN26" s="221"/>
      <c r="AO26" s="221"/>
      <c r="AP26" s="31"/>
      <c r="AQ26" s="31"/>
      <c r="AR26" s="34"/>
      <c r="BE26" s="219"/>
    </row>
    <row r="27" spans="2:71" s="1" customFormat="1" ht="6.95" customHeight="1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219"/>
    </row>
    <row r="28" spans="2:71" s="1" customFormat="1" ht="11.25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244" t="s">
        <v>40</v>
      </c>
      <c r="M28" s="244"/>
      <c r="N28" s="244"/>
      <c r="O28" s="244"/>
      <c r="P28" s="244"/>
      <c r="Q28" s="31"/>
      <c r="R28" s="31"/>
      <c r="S28" s="31"/>
      <c r="T28" s="31"/>
      <c r="U28" s="31"/>
      <c r="V28" s="31"/>
      <c r="W28" s="244" t="s">
        <v>41</v>
      </c>
      <c r="X28" s="244"/>
      <c r="Y28" s="244"/>
      <c r="Z28" s="244"/>
      <c r="AA28" s="244"/>
      <c r="AB28" s="244"/>
      <c r="AC28" s="244"/>
      <c r="AD28" s="244"/>
      <c r="AE28" s="244"/>
      <c r="AF28" s="31"/>
      <c r="AG28" s="31"/>
      <c r="AH28" s="31"/>
      <c r="AI28" s="31"/>
      <c r="AJ28" s="31"/>
      <c r="AK28" s="244" t="s">
        <v>42</v>
      </c>
      <c r="AL28" s="244"/>
      <c r="AM28" s="244"/>
      <c r="AN28" s="244"/>
      <c r="AO28" s="244"/>
      <c r="AP28" s="31"/>
      <c r="AQ28" s="31"/>
      <c r="AR28" s="34"/>
      <c r="BE28" s="219"/>
    </row>
    <row r="29" spans="2:71" s="2" customFormat="1" ht="14.45" customHeight="1">
      <c r="B29" s="35"/>
      <c r="C29" s="36"/>
      <c r="D29" s="25" t="s">
        <v>43</v>
      </c>
      <c r="E29" s="36"/>
      <c r="F29" s="25" t="s">
        <v>44</v>
      </c>
      <c r="G29" s="36"/>
      <c r="H29" s="36"/>
      <c r="I29" s="36"/>
      <c r="J29" s="36"/>
      <c r="K29" s="36"/>
      <c r="L29" s="245">
        <v>0.21</v>
      </c>
      <c r="M29" s="217"/>
      <c r="N29" s="217"/>
      <c r="O29" s="217"/>
      <c r="P29" s="217"/>
      <c r="Q29" s="36"/>
      <c r="R29" s="36"/>
      <c r="S29" s="36"/>
      <c r="T29" s="36"/>
      <c r="U29" s="36"/>
      <c r="V29" s="36"/>
      <c r="W29" s="216">
        <f>ROUND(AZ54, 2)</f>
        <v>0</v>
      </c>
      <c r="X29" s="217"/>
      <c r="Y29" s="217"/>
      <c r="Z29" s="217"/>
      <c r="AA29" s="217"/>
      <c r="AB29" s="217"/>
      <c r="AC29" s="217"/>
      <c r="AD29" s="217"/>
      <c r="AE29" s="217"/>
      <c r="AF29" s="36"/>
      <c r="AG29" s="36"/>
      <c r="AH29" s="36"/>
      <c r="AI29" s="36"/>
      <c r="AJ29" s="36"/>
      <c r="AK29" s="216">
        <f>ROUND(AV54, 2)</f>
        <v>0</v>
      </c>
      <c r="AL29" s="217"/>
      <c r="AM29" s="217"/>
      <c r="AN29" s="217"/>
      <c r="AO29" s="217"/>
      <c r="AP29" s="36"/>
      <c r="AQ29" s="36"/>
      <c r="AR29" s="37"/>
      <c r="BE29" s="219"/>
    </row>
    <row r="30" spans="2:71" s="2" customFormat="1" ht="14.45" customHeight="1">
      <c r="B30" s="35"/>
      <c r="C30" s="36"/>
      <c r="D30" s="36"/>
      <c r="E30" s="36"/>
      <c r="F30" s="25" t="s">
        <v>45</v>
      </c>
      <c r="G30" s="36"/>
      <c r="H30" s="36"/>
      <c r="I30" s="36"/>
      <c r="J30" s="36"/>
      <c r="K30" s="36"/>
      <c r="L30" s="245">
        <v>0.15</v>
      </c>
      <c r="M30" s="217"/>
      <c r="N30" s="217"/>
      <c r="O30" s="217"/>
      <c r="P30" s="217"/>
      <c r="Q30" s="36"/>
      <c r="R30" s="36"/>
      <c r="S30" s="36"/>
      <c r="T30" s="36"/>
      <c r="U30" s="36"/>
      <c r="V30" s="36"/>
      <c r="W30" s="216">
        <f>ROUND(BA54, 2)</f>
        <v>0</v>
      </c>
      <c r="X30" s="217"/>
      <c r="Y30" s="217"/>
      <c r="Z30" s="217"/>
      <c r="AA30" s="217"/>
      <c r="AB30" s="217"/>
      <c r="AC30" s="217"/>
      <c r="AD30" s="217"/>
      <c r="AE30" s="217"/>
      <c r="AF30" s="36"/>
      <c r="AG30" s="36"/>
      <c r="AH30" s="36"/>
      <c r="AI30" s="36"/>
      <c r="AJ30" s="36"/>
      <c r="AK30" s="216">
        <f>ROUND(AW54, 2)</f>
        <v>0</v>
      </c>
      <c r="AL30" s="217"/>
      <c r="AM30" s="217"/>
      <c r="AN30" s="217"/>
      <c r="AO30" s="217"/>
      <c r="AP30" s="36"/>
      <c r="AQ30" s="36"/>
      <c r="AR30" s="37"/>
      <c r="BE30" s="219"/>
    </row>
    <row r="31" spans="2:71" s="2" customFormat="1" ht="14.45" hidden="1" customHeight="1">
      <c r="B31" s="35"/>
      <c r="C31" s="36"/>
      <c r="D31" s="36"/>
      <c r="E31" s="36"/>
      <c r="F31" s="25" t="s">
        <v>46</v>
      </c>
      <c r="G31" s="36"/>
      <c r="H31" s="36"/>
      <c r="I31" s="36"/>
      <c r="J31" s="36"/>
      <c r="K31" s="36"/>
      <c r="L31" s="245">
        <v>0.21</v>
      </c>
      <c r="M31" s="217"/>
      <c r="N31" s="217"/>
      <c r="O31" s="217"/>
      <c r="P31" s="217"/>
      <c r="Q31" s="36"/>
      <c r="R31" s="36"/>
      <c r="S31" s="36"/>
      <c r="T31" s="36"/>
      <c r="U31" s="36"/>
      <c r="V31" s="36"/>
      <c r="W31" s="216">
        <f>ROUND(BB54, 2)</f>
        <v>0</v>
      </c>
      <c r="X31" s="217"/>
      <c r="Y31" s="217"/>
      <c r="Z31" s="217"/>
      <c r="AA31" s="217"/>
      <c r="AB31" s="217"/>
      <c r="AC31" s="217"/>
      <c r="AD31" s="217"/>
      <c r="AE31" s="217"/>
      <c r="AF31" s="36"/>
      <c r="AG31" s="36"/>
      <c r="AH31" s="36"/>
      <c r="AI31" s="36"/>
      <c r="AJ31" s="36"/>
      <c r="AK31" s="216">
        <v>0</v>
      </c>
      <c r="AL31" s="217"/>
      <c r="AM31" s="217"/>
      <c r="AN31" s="217"/>
      <c r="AO31" s="217"/>
      <c r="AP31" s="36"/>
      <c r="AQ31" s="36"/>
      <c r="AR31" s="37"/>
      <c r="BE31" s="219"/>
    </row>
    <row r="32" spans="2:71" s="2" customFormat="1" ht="14.45" hidden="1" customHeight="1">
      <c r="B32" s="35"/>
      <c r="C32" s="36"/>
      <c r="D32" s="36"/>
      <c r="E32" s="36"/>
      <c r="F32" s="25" t="s">
        <v>47</v>
      </c>
      <c r="G32" s="36"/>
      <c r="H32" s="36"/>
      <c r="I32" s="36"/>
      <c r="J32" s="36"/>
      <c r="K32" s="36"/>
      <c r="L32" s="245">
        <v>0.15</v>
      </c>
      <c r="M32" s="217"/>
      <c r="N32" s="217"/>
      <c r="O32" s="217"/>
      <c r="P32" s="217"/>
      <c r="Q32" s="36"/>
      <c r="R32" s="36"/>
      <c r="S32" s="36"/>
      <c r="T32" s="36"/>
      <c r="U32" s="36"/>
      <c r="V32" s="36"/>
      <c r="W32" s="216">
        <f>ROUND(BC54, 2)</f>
        <v>0</v>
      </c>
      <c r="X32" s="217"/>
      <c r="Y32" s="217"/>
      <c r="Z32" s="217"/>
      <c r="AA32" s="217"/>
      <c r="AB32" s="217"/>
      <c r="AC32" s="217"/>
      <c r="AD32" s="217"/>
      <c r="AE32" s="217"/>
      <c r="AF32" s="36"/>
      <c r="AG32" s="36"/>
      <c r="AH32" s="36"/>
      <c r="AI32" s="36"/>
      <c r="AJ32" s="36"/>
      <c r="AK32" s="216">
        <v>0</v>
      </c>
      <c r="AL32" s="217"/>
      <c r="AM32" s="217"/>
      <c r="AN32" s="217"/>
      <c r="AO32" s="217"/>
      <c r="AP32" s="36"/>
      <c r="AQ32" s="36"/>
      <c r="AR32" s="37"/>
      <c r="BE32" s="219"/>
    </row>
    <row r="33" spans="2:57" s="2" customFormat="1" ht="14.45" hidden="1" customHeight="1">
      <c r="B33" s="35"/>
      <c r="C33" s="36"/>
      <c r="D33" s="36"/>
      <c r="E33" s="36"/>
      <c r="F33" s="25" t="s">
        <v>48</v>
      </c>
      <c r="G33" s="36"/>
      <c r="H33" s="36"/>
      <c r="I33" s="36"/>
      <c r="J33" s="36"/>
      <c r="K33" s="36"/>
      <c r="L33" s="245">
        <v>0</v>
      </c>
      <c r="M33" s="217"/>
      <c r="N33" s="217"/>
      <c r="O33" s="217"/>
      <c r="P33" s="217"/>
      <c r="Q33" s="36"/>
      <c r="R33" s="36"/>
      <c r="S33" s="36"/>
      <c r="T33" s="36"/>
      <c r="U33" s="36"/>
      <c r="V33" s="36"/>
      <c r="W33" s="216">
        <f>ROUND(BD54, 2)</f>
        <v>0</v>
      </c>
      <c r="X33" s="217"/>
      <c r="Y33" s="217"/>
      <c r="Z33" s="217"/>
      <c r="AA33" s="217"/>
      <c r="AB33" s="217"/>
      <c r="AC33" s="217"/>
      <c r="AD33" s="217"/>
      <c r="AE33" s="217"/>
      <c r="AF33" s="36"/>
      <c r="AG33" s="36"/>
      <c r="AH33" s="36"/>
      <c r="AI33" s="36"/>
      <c r="AJ33" s="36"/>
      <c r="AK33" s="216">
        <v>0</v>
      </c>
      <c r="AL33" s="217"/>
      <c r="AM33" s="217"/>
      <c r="AN33" s="217"/>
      <c r="AO33" s="217"/>
      <c r="AP33" s="36"/>
      <c r="AQ33" s="36"/>
      <c r="AR33" s="37"/>
      <c r="BE33" s="219"/>
    </row>
    <row r="34" spans="2:57" s="1" customFormat="1" ht="6.95" customHeight="1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  <c r="BE34" s="219"/>
    </row>
    <row r="35" spans="2:57" s="1" customFormat="1" ht="25.9" customHeight="1">
      <c r="B35" s="30"/>
      <c r="C35" s="38"/>
      <c r="D35" s="39" t="s">
        <v>49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50</v>
      </c>
      <c r="U35" s="40"/>
      <c r="V35" s="40"/>
      <c r="W35" s="40"/>
      <c r="X35" s="222" t="s">
        <v>51</v>
      </c>
      <c r="Y35" s="223"/>
      <c r="Z35" s="223"/>
      <c r="AA35" s="223"/>
      <c r="AB35" s="223"/>
      <c r="AC35" s="40"/>
      <c r="AD35" s="40"/>
      <c r="AE35" s="40"/>
      <c r="AF35" s="40"/>
      <c r="AG35" s="40"/>
      <c r="AH35" s="40"/>
      <c r="AI35" s="40"/>
      <c r="AJ35" s="40"/>
      <c r="AK35" s="224">
        <f>SUM(AK26:AK33)</f>
        <v>0</v>
      </c>
      <c r="AL35" s="223"/>
      <c r="AM35" s="223"/>
      <c r="AN35" s="223"/>
      <c r="AO35" s="225"/>
      <c r="AP35" s="38"/>
      <c r="AQ35" s="38"/>
      <c r="AR35" s="34"/>
    </row>
    <row r="36" spans="2:57" s="1" customFormat="1" ht="6.95" customHeight="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</row>
    <row r="37" spans="2:57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4"/>
    </row>
    <row r="41" spans="2:57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4"/>
    </row>
    <row r="42" spans="2:57" s="1" customFormat="1" ht="24.95" customHeight="1">
      <c r="B42" s="30"/>
      <c r="C42" s="19" t="s">
        <v>52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4"/>
    </row>
    <row r="43" spans="2:57" s="1" customFormat="1" ht="6.95" customHeight="1"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4"/>
    </row>
    <row r="44" spans="2:57" s="1" customFormat="1" ht="12" customHeight="1">
      <c r="B44" s="30"/>
      <c r="C44" s="25" t="s">
        <v>13</v>
      </c>
      <c r="D44" s="31"/>
      <c r="E44" s="31"/>
      <c r="F44" s="31"/>
      <c r="G44" s="31"/>
      <c r="H44" s="31"/>
      <c r="I44" s="31"/>
      <c r="J44" s="31"/>
      <c r="K44" s="31"/>
      <c r="L44" s="31" t="str">
        <f>K5</f>
        <v>650180156</v>
      </c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4"/>
    </row>
    <row r="45" spans="2:57" s="3" customFormat="1" ht="36.950000000000003" customHeight="1">
      <c r="B45" s="46"/>
      <c r="C45" s="47" t="s">
        <v>16</v>
      </c>
      <c r="D45" s="48"/>
      <c r="E45" s="48"/>
      <c r="F45" s="48"/>
      <c r="G45" s="48"/>
      <c r="H45" s="48"/>
      <c r="I45" s="48"/>
      <c r="J45" s="48"/>
      <c r="K45" s="48"/>
      <c r="L45" s="235" t="str">
        <f>K6</f>
        <v>Oprava přejezdu v km 66,164 (8,342) v úsecích Františkovy Lázně - Vojtanov a Františkovy Lázně - Aš</v>
      </c>
      <c r="M45" s="236"/>
      <c r="N45" s="236"/>
      <c r="O45" s="236"/>
      <c r="P45" s="236"/>
      <c r="Q45" s="236"/>
      <c r="R45" s="236"/>
      <c r="S45" s="236"/>
      <c r="T45" s="236"/>
      <c r="U45" s="236"/>
      <c r="V45" s="236"/>
      <c r="W45" s="236"/>
      <c r="X45" s="236"/>
      <c r="Y45" s="236"/>
      <c r="Z45" s="236"/>
      <c r="AA45" s="236"/>
      <c r="AB45" s="236"/>
      <c r="AC45" s="236"/>
      <c r="AD45" s="236"/>
      <c r="AE45" s="236"/>
      <c r="AF45" s="236"/>
      <c r="AG45" s="236"/>
      <c r="AH45" s="236"/>
      <c r="AI45" s="236"/>
      <c r="AJ45" s="236"/>
      <c r="AK45" s="236"/>
      <c r="AL45" s="236"/>
      <c r="AM45" s="236"/>
      <c r="AN45" s="236"/>
      <c r="AO45" s="236"/>
      <c r="AP45" s="48"/>
      <c r="AQ45" s="48"/>
      <c r="AR45" s="49"/>
    </row>
    <row r="46" spans="2:57" s="1" customFormat="1" ht="6.95" customHeight="1"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4"/>
    </row>
    <row r="47" spans="2:57" s="1" customFormat="1" ht="12" customHeight="1">
      <c r="B47" s="30"/>
      <c r="C47" s="25" t="s">
        <v>20</v>
      </c>
      <c r="D47" s="31"/>
      <c r="E47" s="31"/>
      <c r="F47" s="31"/>
      <c r="G47" s="31"/>
      <c r="H47" s="31"/>
      <c r="I47" s="31"/>
      <c r="J47" s="31"/>
      <c r="K47" s="31"/>
      <c r="L47" s="50" t="str">
        <f>IF(K8="","",K8)</f>
        <v>přejezd km 66,164 (8,342)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5" t="s">
        <v>22</v>
      </c>
      <c r="AJ47" s="31"/>
      <c r="AK47" s="31"/>
      <c r="AL47" s="31"/>
      <c r="AM47" s="237" t="str">
        <f>IF(AN8= "","",AN8)</f>
        <v>28. 3. 2019</v>
      </c>
      <c r="AN47" s="237"/>
      <c r="AO47" s="31"/>
      <c r="AP47" s="31"/>
      <c r="AQ47" s="31"/>
      <c r="AR47" s="34"/>
    </row>
    <row r="48" spans="2:57" s="1" customFormat="1" ht="6.95" customHeight="1"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4"/>
    </row>
    <row r="49" spans="1:91" s="1" customFormat="1" ht="13.7" customHeight="1">
      <c r="B49" s="30"/>
      <c r="C49" s="25" t="s">
        <v>24</v>
      </c>
      <c r="D49" s="31"/>
      <c r="E49" s="31"/>
      <c r="F49" s="31"/>
      <c r="G49" s="31"/>
      <c r="H49" s="31"/>
      <c r="I49" s="31"/>
      <c r="J49" s="31"/>
      <c r="K49" s="31"/>
      <c r="L49" s="31" t="str">
        <f>IF(E11= "","",E11)</f>
        <v>SŽDC, s.o.; OŘ Ústí nad Labem - ST Karlovy Vary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5" t="s">
        <v>33</v>
      </c>
      <c r="AJ49" s="31"/>
      <c r="AK49" s="31"/>
      <c r="AL49" s="31"/>
      <c r="AM49" s="233" t="str">
        <f>IF(E17="","",E17)</f>
        <v xml:space="preserve"> </v>
      </c>
      <c r="AN49" s="234"/>
      <c r="AO49" s="234"/>
      <c r="AP49" s="234"/>
      <c r="AQ49" s="31"/>
      <c r="AR49" s="34"/>
      <c r="AS49" s="227" t="s">
        <v>53</v>
      </c>
      <c r="AT49" s="228"/>
      <c r="AU49" s="52"/>
      <c r="AV49" s="52"/>
      <c r="AW49" s="52"/>
      <c r="AX49" s="52"/>
      <c r="AY49" s="52"/>
      <c r="AZ49" s="52"/>
      <c r="BA49" s="52"/>
      <c r="BB49" s="52"/>
      <c r="BC49" s="52"/>
      <c r="BD49" s="53"/>
    </row>
    <row r="50" spans="1:91" s="1" customFormat="1" ht="13.7" customHeight="1">
      <c r="B50" s="30"/>
      <c r="C50" s="25" t="s">
        <v>31</v>
      </c>
      <c r="D50" s="31"/>
      <c r="E50" s="31"/>
      <c r="F50" s="31"/>
      <c r="G50" s="31"/>
      <c r="H50" s="31"/>
      <c r="I50" s="31"/>
      <c r="J50" s="31"/>
      <c r="K50" s="31"/>
      <c r="L50" s="31" t="str">
        <f>IF(E14= "Vyplň údaj","",E14)</f>
        <v/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5" t="s">
        <v>36</v>
      </c>
      <c r="AJ50" s="31"/>
      <c r="AK50" s="31"/>
      <c r="AL50" s="31"/>
      <c r="AM50" s="233" t="str">
        <f>IF(E20="","",E20)</f>
        <v>Progi spol. s.r.o.</v>
      </c>
      <c r="AN50" s="234"/>
      <c r="AO50" s="234"/>
      <c r="AP50" s="234"/>
      <c r="AQ50" s="31"/>
      <c r="AR50" s="34"/>
      <c r="AS50" s="229"/>
      <c r="AT50" s="230"/>
      <c r="AU50" s="54"/>
      <c r="AV50" s="54"/>
      <c r="AW50" s="54"/>
      <c r="AX50" s="54"/>
      <c r="AY50" s="54"/>
      <c r="AZ50" s="54"/>
      <c r="BA50" s="54"/>
      <c r="BB50" s="54"/>
      <c r="BC50" s="54"/>
      <c r="BD50" s="55"/>
    </row>
    <row r="51" spans="1:91" s="1" customFormat="1" ht="10.9" customHeight="1"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4"/>
      <c r="AS51" s="231"/>
      <c r="AT51" s="232"/>
      <c r="AU51" s="56"/>
      <c r="AV51" s="56"/>
      <c r="AW51" s="56"/>
      <c r="AX51" s="56"/>
      <c r="AY51" s="56"/>
      <c r="AZ51" s="56"/>
      <c r="BA51" s="56"/>
      <c r="BB51" s="56"/>
      <c r="BC51" s="56"/>
      <c r="BD51" s="57"/>
    </row>
    <row r="52" spans="1:91" s="1" customFormat="1" ht="29.25" customHeight="1">
      <c r="B52" s="30"/>
      <c r="C52" s="255" t="s">
        <v>54</v>
      </c>
      <c r="D52" s="250"/>
      <c r="E52" s="250"/>
      <c r="F52" s="250"/>
      <c r="G52" s="250"/>
      <c r="H52" s="58"/>
      <c r="I52" s="249" t="s">
        <v>55</v>
      </c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2" t="s">
        <v>56</v>
      </c>
      <c r="AH52" s="250"/>
      <c r="AI52" s="250"/>
      <c r="AJ52" s="250"/>
      <c r="AK52" s="250"/>
      <c r="AL52" s="250"/>
      <c r="AM52" s="250"/>
      <c r="AN52" s="249" t="s">
        <v>57</v>
      </c>
      <c r="AO52" s="250"/>
      <c r="AP52" s="251"/>
      <c r="AQ52" s="59" t="s">
        <v>58</v>
      </c>
      <c r="AR52" s="34"/>
      <c r="AS52" s="60" t="s">
        <v>59</v>
      </c>
      <c r="AT52" s="61" t="s">
        <v>60</v>
      </c>
      <c r="AU52" s="61" t="s">
        <v>61</v>
      </c>
      <c r="AV52" s="61" t="s">
        <v>62</v>
      </c>
      <c r="AW52" s="61" t="s">
        <v>63</v>
      </c>
      <c r="AX52" s="61" t="s">
        <v>64</v>
      </c>
      <c r="AY52" s="61" t="s">
        <v>65</v>
      </c>
      <c r="AZ52" s="61" t="s">
        <v>66</v>
      </c>
      <c r="BA52" s="61" t="s">
        <v>67</v>
      </c>
      <c r="BB52" s="61" t="s">
        <v>68</v>
      </c>
      <c r="BC52" s="61" t="s">
        <v>69</v>
      </c>
      <c r="BD52" s="62" t="s">
        <v>70</v>
      </c>
    </row>
    <row r="53" spans="1:91" s="1" customFormat="1" ht="10.9" customHeight="1"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4"/>
      <c r="AS53" s="63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5"/>
    </row>
    <row r="54" spans="1:91" s="4" customFormat="1" ht="32.450000000000003" customHeight="1">
      <c r="B54" s="66"/>
      <c r="C54" s="67" t="s">
        <v>71</v>
      </c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253">
        <f>ROUND(SUM(AG55:AG63),2)</f>
        <v>0</v>
      </c>
      <c r="AH54" s="253"/>
      <c r="AI54" s="253"/>
      <c r="AJ54" s="253"/>
      <c r="AK54" s="253"/>
      <c r="AL54" s="253"/>
      <c r="AM54" s="253"/>
      <c r="AN54" s="254">
        <f t="shared" ref="AN54:AN63" si="0">SUM(AG54,AT54)</f>
        <v>0</v>
      </c>
      <c r="AO54" s="254"/>
      <c r="AP54" s="254"/>
      <c r="AQ54" s="70" t="s">
        <v>1</v>
      </c>
      <c r="AR54" s="71"/>
      <c r="AS54" s="72">
        <f>ROUND(SUM(AS55:AS63),2)</f>
        <v>0</v>
      </c>
      <c r="AT54" s="73">
        <f t="shared" ref="AT54:AT63" si="1">ROUND(SUM(AV54:AW54),2)</f>
        <v>0</v>
      </c>
      <c r="AU54" s="74">
        <f>ROUND(SUM(AU55:AU63),5)</f>
        <v>0</v>
      </c>
      <c r="AV54" s="73">
        <f>ROUND(AZ54*L29,2)</f>
        <v>0</v>
      </c>
      <c r="AW54" s="73">
        <f>ROUND(BA54*L30,2)</f>
        <v>0</v>
      </c>
      <c r="AX54" s="73">
        <f>ROUND(BB54*L29,2)</f>
        <v>0</v>
      </c>
      <c r="AY54" s="73">
        <f>ROUND(BC54*L30,2)</f>
        <v>0</v>
      </c>
      <c r="AZ54" s="73">
        <f>ROUND(SUM(AZ55:AZ63),2)</f>
        <v>0</v>
      </c>
      <c r="BA54" s="73">
        <f>ROUND(SUM(BA55:BA63),2)</f>
        <v>0</v>
      </c>
      <c r="BB54" s="73">
        <f>ROUND(SUM(BB55:BB63),2)</f>
        <v>0</v>
      </c>
      <c r="BC54" s="73">
        <f>ROUND(SUM(BC55:BC63),2)</f>
        <v>0</v>
      </c>
      <c r="BD54" s="75">
        <f>ROUND(SUM(BD55:BD63),2)</f>
        <v>0</v>
      </c>
      <c r="BS54" s="76" t="s">
        <v>72</v>
      </c>
      <c r="BT54" s="76" t="s">
        <v>73</v>
      </c>
      <c r="BU54" s="77" t="s">
        <v>74</v>
      </c>
      <c r="BV54" s="76" t="s">
        <v>75</v>
      </c>
      <c r="BW54" s="76" t="s">
        <v>5</v>
      </c>
      <c r="BX54" s="76" t="s">
        <v>76</v>
      </c>
      <c r="CL54" s="76" t="s">
        <v>1</v>
      </c>
    </row>
    <row r="55" spans="1:91" s="5" customFormat="1" ht="16.5" customHeight="1">
      <c r="A55" s="78" t="s">
        <v>77</v>
      </c>
      <c r="B55" s="79"/>
      <c r="C55" s="80"/>
      <c r="D55" s="248" t="s">
        <v>78</v>
      </c>
      <c r="E55" s="248"/>
      <c r="F55" s="248"/>
      <c r="G55" s="248"/>
      <c r="H55" s="248"/>
      <c r="I55" s="81"/>
      <c r="J55" s="248" t="s">
        <v>79</v>
      </c>
      <c r="K55" s="248"/>
      <c r="L55" s="248"/>
      <c r="M55" s="248"/>
      <c r="N55" s="248"/>
      <c r="O55" s="248"/>
      <c r="P55" s="248"/>
      <c r="Q55" s="248"/>
      <c r="R55" s="248"/>
      <c r="S55" s="248"/>
      <c r="T55" s="248"/>
      <c r="U55" s="248"/>
      <c r="V55" s="248"/>
      <c r="W55" s="248"/>
      <c r="X55" s="248"/>
      <c r="Y55" s="248"/>
      <c r="Z55" s="248"/>
      <c r="AA55" s="248"/>
      <c r="AB55" s="248"/>
      <c r="AC55" s="248"/>
      <c r="AD55" s="248"/>
      <c r="AE55" s="248"/>
      <c r="AF55" s="248"/>
      <c r="AG55" s="246">
        <f>'A.1 - Práce na ŽSv (Sborn...'!J30</f>
        <v>0</v>
      </c>
      <c r="AH55" s="247"/>
      <c r="AI55" s="247"/>
      <c r="AJ55" s="247"/>
      <c r="AK55" s="247"/>
      <c r="AL55" s="247"/>
      <c r="AM55" s="247"/>
      <c r="AN55" s="246">
        <f t="shared" si="0"/>
        <v>0</v>
      </c>
      <c r="AO55" s="247"/>
      <c r="AP55" s="247"/>
      <c r="AQ55" s="82" t="s">
        <v>80</v>
      </c>
      <c r="AR55" s="83"/>
      <c r="AS55" s="84">
        <v>0</v>
      </c>
      <c r="AT55" s="85">
        <f t="shared" si="1"/>
        <v>0</v>
      </c>
      <c r="AU55" s="86">
        <f>'A.1 - Práce na ŽSv (Sborn...'!P79</f>
        <v>0</v>
      </c>
      <c r="AV55" s="85">
        <f>'A.1 - Práce na ŽSv (Sborn...'!J33</f>
        <v>0</v>
      </c>
      <c r="AW55" s="85">
        <f>'A.1 - Práce na ŽSv (Sborn...'!J34</f>
        <v>0</v>
      </c>
      <c r="AX55" s="85">
        <f>'A.1 - Práce na ŽSv (Sborn...'!J35</f>
        <v>0</v>
      </c>
      <c r="AY55" s="85">
        <f>'A.1 - Práce na ŽSv (Sborn...'!J36</f>
        <v>0</v>
      </c>
      <c r="AZ55" s="85">
        <f>'A.1 - Práce na ŽSv (Sborn...'!F33</f>
        <v>0</v>
      </c>
      <c r="BA55" s="85">
        <f>'A.1 - Práce na ŽSv (Sborn...'!F34</f>
        <v>0</v>
      </c>
      <c r="BB55" s="85">
        <f>'A.1 - Práce na ŽSv (Sborn...'!F35</f>
        <v>0</v>
      </c>
      <c r="BC55" s="85">
        <f>'A.1 - Práce na ŽSv (Sborn...'!F36</f>
        <v>0</v>
      </c>
      <c r="BD55" s="87">
        <f>'A.1 - Práce na ŽSv (Sborn...'!F37</f>
        <v>0</v>
      </c>
      <c r="BT55" s="88" t="s">
        <v>81</v>
      </c>
      <c r="BV55" s="88" t="s">
        <v>75</v>
      </c>
      <c r="BW55" s="88" t="s">
        <v>82</v>
      </c>
      <c r="BX55" s="88" t="s">
        <v>5</v>
      </c>
      <c r="CL55" s="88" t="s">
        <v>1</v>
      </c>
      <c r="CM55" s="88" t="s">
        <v>83</v>
      </c>
    </row>
    <row r="56" spans="1:91" s="5" customFormat="1" ht="27" customHeight="1">
      <c r="A56" s="78" t="s">
        <v>77</v>
      </c>
      <c r="B56" s="79"/>
      <c r="C56" s="80"/>
      <c r="D56" s="248" t="s">
        <v>84</v>
      </c>
      <c r="E56" s="248"/>
      <c r="F56" s="248"/>
      <c r="G56" s="248"/>
      <c r="H56" s="248"/>
      <c r="I56" s="81"/>
      <c r="J56" s="248" t="s">
        <v>85</v>
      </c>
      <c r="K56" s="248"/>
      <c r="L56" s="248"/>
      <c r="M56" s="248"/>
      <c r="N56" s="248"/>
      <c r="O56" s="248"/>
      <c r="P56" s="248"/>
      <c r="Q56" s="248"/>
      <c r="R56" s="248"/>
      <c r="S56" s="248"/>
      <c r="T56" s="248"/>
      <c r="U56" s="248"/>
      <c r="V56" s="248"/>
      <c r="W56" s="248"/>
      <c r="X56" s="248"/>
      <c r="Y56" s="248"/>
      <c r="Z56" s="248"/>
      <c r="AA56" s="248"/>
      <c r="AB56" s="248"/>
      <c r="AC56" s="248"/>
      <c r="AD56" s="248"/>
      <c r="AE56" s="248"/>
      <c r="AF56" s="248"/>
      <c r="AG56" s="246">
        <f>'A.2 - Materiál zajištěný ...'!J30</f>
        <v>0</v>
      </c>
      <c r="AH56" s="247"/>
      <c r="AI56" s="247"/>
      <c r="AJ56" s="247"/>
      <c r="AK56" s="247"/>
      <c r="AL56" s="247"/>
      <c r="AM56" s="247"/>
      <c r="AN56" s="246">
        <f t="shared" si="0"/>
        <v>0</v>
      </c>
      <c r="AO56" s="247"/>
      <c r="AP56" s="247"/>
      <c r="AQ56" s="82" t="s">
        <v>80</v>
      </c>
      <c r="AR56" s="83"/>
      <c r="AS56" s="84">
        <v>0</v>
      </c>
      <c r="AT56" s="85">
        <f t="shared" si="1"/>
        <v>0</v>
      </c>
      <c r="AU56" s="86">
        <f>'A.2 - Materiál zajištěný ...'!P79</f>
        <v>0</v>
      </c>
      <c r="AV56" s="85">
        <f>'A.2 - Materiál zajištěný ...'!J33</f>
        <v>0</v>
      </c>
      <c r="AW56" s="85">
        <f>'A.2 - Materiál zajištěný ...'!J34</f>
        <v>0</v>
      </c>
      <c r="AX56" s="85">
        <f>'A.2 - Materiál zajištěný ...'!J35</f>
        <v>0</v>
      </c>
      <c r="AY56" s="85">
        <f>'A.2 - Materiál zajištěný ...'!J36</f>
        <v>0</v>
      </c>
      <c r="AZ56" s="85">
        <f>'A.2 - Materiál zajištěný ...'!F33</f>
        <v>0</v>
      </c>
      <c r="BA56" s="85">
        <f>'A.2 - Materiál zajištěný ...'!F34</f>
        <v>0</v>
      </c>
      <c r="BB56" s="85">
        <f>'A.2 - Materiál zajištěný ...'!F35</f>
        <v>0</v>
      </c>
      <c r="BC56" s="85">
        <f>'A.2 - Materiál zajištěný ...'!F36</f>
        <v>0</v>
      </c>
      <c r="BD56" s="87">
        <f>'A.2 - Materiál zajištěný ...'!F37</f>
        <v>0</v>
      </c>
      <c r="BT56" s="88" t="s">
        <v>81</v>
      </c>
      <c r="BV56" s="88" t="s">
        <v>75</v>
      </c>
      <c r="BW56" s="88" t="s">
        <v>86</v>
      </c>
      <c r="BX56" s="88" t="s">
        <v>5</v>
      </c>
      <c r="CL56" s="88" t="s">
        <v>1</v>
      </c>
      <c r="CM56" s="88" t="s">
        <v>83</v>
      </c>
    </row>
    <row r="57" spans="1:91" s="5" customFormat="1" ht="16.5" customHeight="1">
      <c r="A57" s="78" t="s">
        <v>77</v>
      </c>
      <c r="B57" s="79"/>
      <c r="C57" s="80"/>
      <c r="D57" s="248" t="s">
        <v>87</v>
      </c>
      <c r="E57" s="248"/>
      <c r="F57" s="248"/>
      <c r="G57" s="248"/>
      <c r="H57" s="248"/>
      <c r="I57" s="81"/>
      <c r="J57" s="248" t="s">
        <v>88</v>
      </c>
      <c r="K57" s="248"/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  <c r="AA57" s="248"/>
      <c r="AB57" s="248"/>
      <c r="AC57" s="248"/>
      <c r="AD57" s="248"/>
      <c r="AE57" s="248"/>
      <c r="AF57" s="248"/>
      <c r="AG57" s="246">
        <f>'A.3 - Práce na ŽSp (Sborn...'!J30</f>
        <v>0</v>
      </c>
      <c r="AH57" s="247"/>
      <c r="AI57" s="247"/>
      <c r="AJ57" s="247"/>
      <c r="AK57" s="247"/>
      <c r="AL57" s="247"/>
      <c r="AM57" s="247"/>
      <c r="AN57" s="246">
        <f t="shared" si="0"/>
        <v>0</v>
      </c>
      <c r="AO57" s="247"/>
      <c r="AP57" s="247"/>
      <c r="AQ57" s="82" t="s">
        <v>80</v>
      </c>
      <c r="AR57" s="83"/>
      <c r="AS57" s="84">
        <v>0</v>
      </c>
      <c r="AT57" s="85">
        <f t="shared" si="1"/>
        <v>0</v>
      </c>
      <c r="AU57" s="86">
        <f>'A.3 - Práce na ŽSp (Sborn...'!P79</f>
        <v>0</v>
      </c>
      <c r="AV57" s="85">
        <f>'A.3 - Práce na ŽSp (Sborn...'!J33</f>
        <v>0</v>
      </c>
      <c r="AW57" s="85">
        <f>'A.3 - Práce na ŽSp (Sborn...'!J34</f>
        <v>0</v>
      </c>
      <c r="AX57" s="85">
        <f>'A.3 - Práce na ŽSp (Sborn...'!J35</f>
        <v>0</v>
      </c>
      <c r="AY57" s="85">
        <f>'A.3 - Práce na ŽSp (Sborn...'!J36</f>
        <v>0</v>
      </c>
      <c r="AZ57" s="85">
        <f>'A.3 - Práce na ŽSp (Sborn...'!F33</f>
        <v>0</v>
      </c>
      <c r="BA57" s="85">
        <f>'A.3 - Práce na ŽSp (Sborn...'!F34</f>
        <v>0</v>
      </c>
      <c r="BB57" s="85">
        <f>'A.3 - Práce na ŽSp (Sborn...'!F35</f>
        <v>0</v>
      </c>
      <c r="BC57" s="85">
        <f>'A.3 - Práce na ŽSp (Sborn...'!F36</f>
        <v>0</v>
      </c>
      <c r="BD57" s="87">
        <f>'A.3 - Práce na ŽSp (Sborn...'!F37</f>
        <v>0</v>
      </c>
      <c r="BT57" s="88" t="s">
        <v>81</v>
      </c>
      <c r="BV57" s="88" t="s">
        <v>75</v>
      </c>
      <c r="BW57" s="88" t="s">
        <v>89</v>
      </c>
      <c r="BX57" s="88" t="s">
        <v>5</v>
      </c>
      <c r="CL57" s="88" t="s">
        <v>1</v>
      </c>
      <c r="CM57" s="88" t="s">
        <v>83</v>
      </c>
    </row>
    <row r="58" spans="1:91" s="5" customFormat="1" ht="27" customHeight="1">
      <c r="A58" s="78" t="s">
        <v>77</v>
      </c>
      <c r="B58" s="79"/>
      <c r="C58" s="80"/>
      <c r="D58" s="248" t="s">
        <v>90</v>
      </c>
      <c r="E58" s="248"/>
      <c r="F58" s="248"/>
      <c r="G58" s="248"/>
      <c r="H58" s="248"/>
      <c r="I58" s="81"/>
      <c r="J58" s="248" t="s">
        <v>91</v>
      </c>
      <c r="K58" s="248"/>
      <c r="L58" s="248"/>
      <c r="M58" s="248"/>
      <c r="N58" s="248"/>
      <c r="O58" s="248"/>
      <c r="P58" s="248"/>
      <c r="Q58" s="248"/>
      <c r="R58" s="248"/>
      <c r="S58" s="248"/>
      <c r="T58" s="248"/>
      <c r="U58" s="248"/>
      <c r="V58" s="248"/>
      <c r="W58" s="248"/>
      <c r="X58" s="248"/>
      <c r="Y58" s="248"/>
      <c r="Z58" s="248"/>
      <c r="AA58" s="248"/>
      <c r="AB58" s="248"/>
      <c r="AC58" s="248"/>
      <c r="AD58" s="248"/>
      <c r="AE58" s="248"/>
      <c r="AF58" s="248"/>
      <c r="AG58" s="246">
        <f>'A.4 - Práce na přejezdu k...'!J30</f>
        <v>0</v>
      </c>
      <c r="AH58" s="247"/>
      <c r="AI58" s="247"/>
      <c r="AJ58" s="247"/>
      <c r="AK58" s="247"/>
      <c r="AL58" s="247"/>
      <c r="AM58" s="247"/>
      <c r="AN58" s="246">
        <f t="shared" si="0"/>
        <v>0</v>
      </c>
      <c r="AO58" s="247"/>
      <c r="AP58" s="247"/>
      <c r="AQ58" s="82" t="s">
        <v>80</v>
      </c>
      <c r="AR58" s="83"/>
      <c r="AS58" s="84">
        <v>0</v>
      </c>
      <c r="AT58" s="85">
        <f t="shared" si="1"/>
        <v>0</v>
      </c>
      <c r="AU58" s="86">
        <f>'A.4 - Práce na přejezdu k...'!P79</f>
        <v>0</v>
      </c>
      <c r="AV58" s="85">
        <f>'A.4 - Práce na přejezdu k...'!J33</f>
        <v>0</v>
      </c>
      <c r="AW58" s="85">
        <f>'A.4 - Práce na přejezdu k...'!J34</f>
        <v>0</v>
      </c>
      <c r="AX58" s="85">
        <f>'A.4 - Práce na přejezdu k...'!J35</f>
        <v>0</v>
      </c>
      <c r="AY58" s="85">
        <f>'A.4 - Práce na přejezdu k...'!J36</f>
        <v>0</v>
      </c>
      <c r="AZ58" s="85">
        <f>'A.4 - Práce na přejezdu k...'!F33</f>
        <v>0</v>
      </c>
      <c r="BA58" s="85">
        <f>'A.4 - Práce na přejezdu k...'!F34</f>
        <v>0</v>
      </c>
      <c r="BB58" s="85">
        <f>'A.4 - Práce na přejezdu k...'!F35</f>
        <v>0</v>
      </c>
      <c r="BC58" s="85">
        <f>'A.4 - Práce na přejezdu k...'!F36</f>
        <v>0</v>
      </c>
      <c r="BD58" s="87">
        <f>'A.4 - Práce na přejezdu k...'!F37</f>
        <v>0</v>
      </c>
      <c r="BT58" s="88" t="s">
        <v>81</v>
      </c>
      <c r="BV58" s="88" t="s">
        <v>75</v>
      </c>
      <c r="BW58" s="88" t="s">
        <v>92</v>
      </c>
      <c r="BX58" s="88" t="s">
        <v>5</v>
      </c>
      <c r="CL58" s="88" t="s">
        <v>1</v>
      </c>
      <c r="CM58" s="88" t="s">
        <v>83</v>
      </c>
    </row>
    <row r="59" spans="1:91" s="5" customFormat="1" ht="27" customHeight="1">
      <c r="A59" s="78" t="s">
        <v>77</v>
      </c>
      <c r="B59" s="79"/>
      <c r="C59" s="80"/>
      <c r="D59" s="248" t="s">
        <v>93</v>
      </c>
      <c r="E59" s="248"/>
      <c r="F59" s="248"/>
      <c r="G59" s="248"/>
      <c r="H59" s="248"/>
      <c r="I59" s="81"/>
      <c r="J59" s="248" t="s">
        <v>94</v>
      </c>
      <c r="K59" s="248"/>
      <c r="L59" s="248"/>
      <c r="M59" s="248"/>
      <c r="N59" s="248"/>
      <c r="O59" s="248"/>
      <c r="P59" s="248"/>
      <c r="Q59" s="248"/>
      <c r="R59" s="248"/>
      <c r="S59" s="248"/>
      <c r="T59" s="248"/>
      <c r="U59" s="248"/>
      <c r="V59" s="248"/>
      <c r="W59" s="248"/>
      <c r="X59" s="248"/>
      <c r="Y59" s="248"/>
      <c r="Z59" s="248"/>
      <c r="AA59" s="248"/>
      <c r="AB59" s="248"/>
      <c r="AC59" s="248"/>
      <c r="AD59" s="248"/>
      <c r="AE59" s="248"/>
      <c r="AF59" s="248"/>
      <c r="AG59" s="246">
        <f>'A.5 - Provizorní komunika...'!J30</f>
        <v>0</v>
      </c>
      <c r="AH59" s="247"/>
      <c r="AI59" s="247"/>
      <c r="AJ59" s="247"/>
      <c r="AK59" s="247"/>
      <c r="AL59" s="247"/>
      <c r="AM59" s="247"/>
      <c r="AN59" s="246">
        <f t="shared" si="0"/>
        <v>0</v>
      </c>
      <c r="AO59" s="247"/>
      <c r="AP59" s="247"/>
      <c r="AQ59" s="82" t="s">
        <v>80</v>
      </c>
      <c r="AR59" s="83"/>
      <c r="AS59" s="84">
        <v>0</v>
      </c>
      <c r="AT59" s="85">
        <f t="shared" si="1"/>
        <v>0</v>
      </c>
      <c r="AU59" s="86">
        <f>'A.5 - Provizorní komunika...'!P79</f>
        <v>0</v>
      </c>
      <c r="AV59" s="85">
        <f>'A.5 - Provizorní komunika...'!J33</f>
        <v>0</v>
      </c>
      <c r="AW59" s="85">
        <f>'A.5 - Provizorní komunika...'!J34</f>
        <v>0</v>
      </c>
      <c r="AX59" s="85">
        <f>'A.5 - Provizorní komunika...'!J35</f>
        <v>0</v>
      </c>
      <c r="AY59" s="85">
        <f>'A.5 - Provizorní komunika...'!J36</f>
        <v>0</v>
      </c>
      <c r="AZ59" s="85">
        <f>'A.5 - Provizorní komunika...'!F33</f>
        <v>0</v>
      </c>
      <c r="BA59" s="85">
        <f>'A.5 - Provizorní komunika...'!F34</f>
        <v>0</v>
      </c>
      <c r="BB59" s="85">
        <f>'A.5 - Provizorní komunika...'!F35</f>
        <v>0</v>
      </c>
      <c r="BC59" s="85">
        <f>'A.5 - Provizorní komunika...'!F36</f>
        <v>0</v>
      </c>
      <c r="BD59" s="87">
        <f>'A.5 - Provizorní komunika...'!F37</f>
        <v>0</v>
      </c>
      <c r="BT59" s="88" t="s">
        <v>81</v>
      </c>
      <c r="BV59" s="88" t="s">
        <v>75</v>
      </c>
      <c r="BW59" s="88" t="s">
        <v>95</v>
      </c>
      <c r="BX59" s="88" t="s">
        <v>5</v>
      </c>
      <c r="CL59" s="88" t="s">
        <v>1</v>
      </c>
      <c r="CM59" s="88" t="s">
        <v>83</v>
      </c>
    </row>
    <row r="60" spans="1:91" s="5" customFormat="1" ht="16.5" customHeight="1">
      <c r="A60" s="78" t="s">
        <v>77</v>
      </c>
      <c r="B60" s="79"/>
      <c r="C60" s="80"/>
      <c r="D60" s="248" t="s">
        <v>96</v>
      </c>
      <c r="E60" s="248"/>
      <c r="F60" s="248"/>
      <c r="G60" s="248"/>
      <c r="H60" s="248"/>
      <c r="I60" s="81"/>
      <c r="J60" s="248" t="s">
        <v>97</v>
      </c>
      <c r="K60" s="248"/>
      <c r="L60" s="248"/>
      <c r="M60" s="248"/>
      <c r="N60" s="248"/>
      <c r="O60" s="248"/>
      <c r="P60" s="248"/>
      <c r="Q60" s="248"/>
      <c r="R60" s="248"/>
      <c r="S60" s="248"/>
      <c r="T60" s="248"/>
      <c r="U60" s="248"/>
      <c r="V60" s="248"/>
      <c r="W60" s="248"/>
      <c r="X60" s="248"/>
      <c r="Y60" s="248"/>
      <c r="Z60" s="248"/>
      <c r="AA60" s="248"/>
      <c r="AB60" s="248"/>
      <c r="AC60" s="248"/>
      <c r="AD60" s="248"/>
      <c r="AE60" s="248"/>
      <c r="AF60" s="248"/>
      <c r="AG60" s="246">
        <f>'A.6 - Ochrana inženýrskýc...'!J30</f>
        <v>0</v>
      </c>
      <c r="AH60" s="247"/>
      <c r="AI60" s="247"/>
      <c r="AJ60" s="247"/>
      <c r="AK60" s="247"/>
      <c r="AL60" s="247"/>
      <c r="AM60" s="247"/>
      <c r="AN60" s="246">
        <f t="shared" si="0"/>
        <v>0</v>
      </c>
      <c r="AO60" s="247"/>
      <c r="AP60" s="247"/>
      <c r="AQ60" s="82" t="s">
        <v>80</v>
      </c>
      <c r="AR60" s="83"/>
      <c r="AS60" s="84">
        <v>0</v>
      </c>
      <c r="AT60" s="85">
        <f t="shared" si="1"/>
        <v>0</v>
      </c>
      <c r="AU60" s="86">
        <f>'A.6 - Ochrana inženýrskýc...'!P79</f>
        <v>0</v>
      </c>
      <c r="AV60" s="85">
        <f>'A.6 - Ochrana inženýrskýc...'!J33</f>
        <v>0</v>
      </c>
      <c r="AW60" s="85">
        <f>'A.6 - Ochrana inženýrskýc...'!J34</f>
        <v>0</v>
      </c>
      <c r="AX60" s="85">
        <f>'A.6 - Ochrana inženýrskýc...'!J35</f>
        <v>0</v>
      </c>
      <c r="AY60" s="85">
        <f>'A.6 - Ochrana inženýrskýc...'!J36</f>
        <v>0</v>
      </c>
      <c r="AZ60" s="85">
        <f>'A.6 - Ochrana inženýrskýc...'!F33</f>
        <v>0</v>
      </c>
      <c r="BA60" s="85">
        <f>'A.6 - Ochrana inženýrskýc...'!F34</f>
        <v>0</v>
      </c>
      <c r="BB60" s="85">
        <f>'A.6 - Ochrana inženýrskýc...'!F35</f>
        <v>0</v>
      </c>
      <c r="BC60" s="85">
        <f>'A.6 - Ochrana inženýrskýc...'!F36</f>
        <v>0</v>
      </c>
      <c r="BD60" s="87">
        <f>'A.6 - Ochrana inženýrskýc...'!F37</f>
        <v>0</v>
      </c>
      <c r="BT60" s="88" t="s">
        <v>81</v>
      </c>
      <c r="BV60" s="88" t="s">
        <v>75</v>
      </c>
      <c r="BW60" s="88" t="s">
        <v>98</v>
      </c>
      <c r="BX60" s="88" t="s">
        <v>5</v>
      </c>
      <c r="CL60" s="88" t="s">
        <v>1</v>
      </c>
      <c r="CM60" s="88" t="s">
        <v>83</v>
      </c>
    </row>
    <row r="61" spans="1:91" s="5" customFormat="1" ht="27" customHeight="1">
      <c r="A61" s="78" t="s">
        <v>77</v>
      </c>
      <c r="B61" s="79"/>
      <c r="C61" s="80"/>
      <c r="D61" s="248" t="s">
        <v>99</v>
      </c>
      <c r="E61" s="248"/>
      <c r="F61" s="248"/>
      <c r="G61" s="248"/>
      <c r="H61" s="248"/>
      <c r="I61" s="81"/>
      <c r="J61" s="248" t="s">
        <v>100</v>
      </c>
      <c r="K61" s="248"/>
      <c r="L61" s="248"/>
      <c r="M61" s="248"/>
      <c r="N61" s="248"/>
      <c r="O61" s="248"/>
      <c r="P61" s="248"/>
      <c r="Q61" s="248"/>
      <c r="R61" s="248"/>
      <c r="S61" s="248"/>
      <c r="T61" s="248"/>
      <c r="U61" s="248"/>
      <c r="V61" s="248"/>
      <c r="W61" s="248"/>
      <c r="X61" s="248"/>
      <c r="Y61" s="248"/>
      <c r="Z61" s="248"/>
      <c r="AA61" s="248"/>
      <c r="AB61" s="248"/>
      <c r="AC61" s="248"/>
      <c r="AD61" s="248"/>
      <c r="AE61" s="248"/>
      <c r="AF61" s="248"/>
      <c r="AG61" s="246">
        <f>'A.7 - Úprava železničního...'!J30</f>
        <v>0</v>
      </c>
      <c r="AH61" s="247"/>
      <c r="AI61" s="247"/>
      <c r="AJ61" s="247"/>
      <c r="AK61" s="247"/>
      <c r="AL61" s="247"/>
      <c r="AM61" s="247"/>
      <c r="AN61" s="246">
        <f t="shared" si="0"/>
        <v>0</v>
      </c>
      <c r="AO61" s="247"/>
      <c r="AP61" s="247"/>
      <c r="AQ61" s="82" t="s">
        <v>80</v>
      </c>
      <c r="AR61" s="83"/>
      <c r="AS61" s="84">
        <v>0</v>
      </c>
      <c r="AT61" s="85">
        <f t="shared" si="1"/>
        <v>0</v>
      </c>
      <c r="AU61" s="86">
        <f>'A.7 - Úprava železničního...'!P79</f>
        <v>0</v>
      </c>
      <c r="AV61" s="85">
        <f>'A.7 - Úprava železničního...'!J33</f>
        <v>0</v>
      </c>
      <c r="AW61" s="85">
        <f>'A.7 - Úprava železničního...'!J34</f>
        <v>0</v>
      </c>
      <c r="AX61" s="85">
        <f>'A.7 - Úprava železničního...'!J35</f>
        <v>0</v>
      </c>
      <c r="AY61" s="85">
        <f>'A.7 - Úprava železničního...'!J36</f>
        <v>0</v>
      </c>
      <c r="AZ61" s="85">
        <f>'A.7 - Úprava železničního...'!F33</f>
        <v>0</v>
      </c>
      <c r="BA61" s="85">
        <f>'A.7 - Úprava železničního...'!F34</f>
        <v>0</v>
      </c>
      <c r="BB61" s="85">
        <f>'A.7 - Úprava železničního...'!F35</f>
        <v>0</v>
      </c>
      <c r="BC61" s="85">
        <f>'A.7 - Úprava železničního...'!F36</f>
        <v>0</v>
      </c>
      <c r="BD61" s="87">
        <f>'A.7 - Úprava železničního...'!F37</f>
        <v>0</v>
      </c>
      <c r="BT61" s="88" t="s">
        <v>81</v>
      </c>
      <c r="BV61" s="88" t="s">
        <v>75</v>
      </c>
      <c r="BW61" s="88" t="s">
        <v>101</v>
      </c>
      <c r="BX61" s="88" t="s">
        <v>5</v>
      </c>
      <c r="CL61" s="88" t="s">
        <v>1</v>
      </c>
      <c r="CM61" s="88" t="s">
        <v>83</v>
      </c>
    </row>
    <row r="62" spans="1:91" s="5" customFormat="1" ht="27" customHeight="1">
      <c r="A62" s="78" t="s">
        <v>77</v>
      </c>
      <c r="B62" s="79"/>
      <c r="C62" s="80"/>
      <c r="D62" s="248" t="s">
        <v>102</v>
      </c>
      <c r="E62" s="248"/>
      <c r="F62" s="248"/>
      <c r="G62" s="248"/>
      <c r="H62" s="248"/>
      <c r="I62" s="81"/>
      <c r="J62" s="248" t="s">
        <v>103</v>
      </c>
      <c r="K62" s="248"/>
      <c r="L62" s="248"/>
      <c r="M62" s="248"/>
      <c r="N62" s="248"/>
      <c r="O62" s="248"/>
      <c r="P62" s="248"/>
      <c r="Q62" s="248"/>
      <c r="R62" s="248"/>
      <c r="S62" s="248"/>
      <c r="T62" s="248"/>
      <c r="U62" s="248"/>
      <c r="V62" s="248"/>
      <c r="W62" s="248"/>
      <c r="X62" s="248"/>
      <c r="Y62" s="248"/>
      <c r="Z62" s="248"/>
      <c r="AA62" s="248"/>
      <c r="AB62" s="248"/>
      <c r="AC62" s="248"/>
      <c r="AD62" s="248"/>
      <c r="AE62" s="248"/>
      <c r="AF62" s="248"/>
      <c r="AG62" s="246">
        <f>'A.8 - Přepravy a manipula...'!J30</f>
        <v>0</v>
      </c>
      <c r="AH62" s="247"/>
      <c r="AI62" s="247"/>
      <c r="AJ62" s="247"/>
      <c r="AK62" s="247"/>
      <c r="AL62" s="247"/>
      <c r="AM62" s="247"/>
      <c r="AN62" s="246">
        <f t="shared" si="0"/>
        <v>0</v>
      </c>
      <c r="AO62" s="247"/>
      <c r="AP62" s="247"/>
      <c r="AQ62" s="82" t="s">
        <v>80</v>
      </c>
      <c r="AR62" s="83"/>
      <c r="AS62" s="84">
        <v>0</v>
      </c>
      <c r="AT62" s="85">
        <f t="shared" si="1"/>
        <v>0</v>
      </c>
      <c r="AU62" s="86">
        <f>'A.8 - Přepravy a manipula...'!P79</f>
        <v>0</v>
      </c>
      <c r="AV62" s="85">
        <f>'A.8 - Přepravy a manipula...'!J33</f>
        <v>0</v>
      </c>
      <c r="AW62" s="85">
        <f>'A.8 - Přepravy a manipula...'!J34</f>
        <v>0</v>
      </c>
      <c r="AX62" s="85">
        <f>'A.8 - Přepravy a manipula...'!J35</f>
        <v>0</v>
      </c>
      <c r="AY62" s="85">
        <f>'A.8 - Přepravy a manipula...'!J36</f>
        <v>0</v>
      </c>
      <c r="AZ62" s="85">
        <f>'A.8 - Přepravy a manipula...'!F33</f>
        <v>0</v>
      </c>
      <c r="BA62" s="85">
        <f>'A.8 - Přepravy a manipula...'!F34</f>
        <v>0</v>
      </c>
      <c r="BB62" s="85">
        <f>'A.8 - Přepravy a manipula...'!F35</f>
        <v>0</v>
      </c>
      <c r="BC62" s="85">
        <f>'A.8 - Přepravy a manipula...'!F36</f>
        <v>0</v>
      </c>
      <c r="BD62" s="87">
        <f>'A.8 - Přepravy a manipula...'!F37</f>
        <v>0</v>
      </c>
      <c r="BT62" s="88" t="s">
        <v>81</v>
      </c>
      <c r="BV62" s="88" t="s">
        <v>75</v>
      </c>
      <c r="BW62" s="88" t="s">
        <v>104</v>
      </c>
      <c r="BX62" s="88" t="s">
        <v>5</v>
      </c>
      <c r="CL62" s="88" t="s">
        <v>1</v>
      </c>
      <c r="CM62" s="88" t="s">
        <v>83</v>
      </c>
    </row>
    <row r="63" spans="1:91" s="5" customFormat="1" ht="16.5" customHeight="1">
      <c r="A63" s="78" t="s">
        <v>77</v>
      </c>
      <c r="B63" s="79"/>
      <c r="C63" s="80"/>
      <c r="D63" s="248" t="s">
        <v>105</v>
      </c>
      <c r="E63" s="248"/>
      <c r="F63" s="248"/>
      <c r="G63" s="248"/>
      <c r="H63" s="248"/>
      <c r="I63" s="81"/>
      <c r="J63" s="248" t="s">
        <v>106</v>
      </c>
      <c r="K63" s="248"/>
      <c r="L63" s="248"/>
      <c r="M63" s="248"/>
      <c r="N63" s="248"/>
      <c r="O63" s="248"/>
      <c r="P63" s="248"/>
      <c r="Q63" s="248"/>
      <c r="R63" s="248"/>
      <c r="S63" s="248"/>
      <c r="T63" s="248"/>
      <c r="U63" s="248"/>
      <c r="V63" s="248"/>
      <c r="W63" s="248"/>
      <c r="X63" s="248"/>
      <c r="Y63" s="248"/>
      <c r="Z63" s="248"/>
      <c r="AA63" s="248"/>
      <c r="AB63" s="248"/>
      <c r="AC63" s="248"/>
      <c r="AD63" s="248"/>
      <c r="AE63" s="248"/>
      <c r="AF63" s="248"/>
      <c r="AG63" s="246">
        <f>'A.9 - VON'!J30</f>
        <v>0</v>
      </c>
      <c r="AH63" s="247"/>
      <c r="AI63" s="247"/>
      <c r="AJ63" s="247"/>
      <c r="AK63" s="247"/>
      <c r="AL63" s="247"/>
      <c r="AM63" s="247"/>
      <c r="AN63" s="246">
        <f t="shared" si="0"/>
        <v>0</v>
      </c>
      <c r="AO63" s="247"/>
      <c r="AP63" s="247"/>
      <c r="AQ63" s="82" t="s">
        <v>80</v>
      </c>
      <c r="AR63" s="83"/>
      <c r="AS63" s="89">
        <v>0</v>
      </c>
      <c r="AT63" s="90">
        <f t="shared" si="1"/>
        <v>0</v>
      </c>
      <c r="AU63" s="91">
        <f>'A.9 - VON'!P79</f>
        <v>0</v>
      </c>
      <c r="AV63" s="90">
        <f>'A.9 - VON'!J33</f>
        <v>0</v>
      </c>
      <c r="AW63" s="90">
        <f>'A.9 - VON'!J34</f>
        <v>0</v>
      </c>
      <c r="AX63" s="90">
        <f>'A.9 - VON'!J35</f>
        <v>0</v>
      </c>
      <c r="AY63" s="90">
        <f>'A.9 - VON'!J36</f>
        <v>0</v>
      </c>
      <c r="AZ63" s="90">
        <f>'A.9 - VON'!F33</f>
        <v>0</v>
      </c>
      <c r="BA63" s="90">
        <f>'A.9 - VON'!F34</f>
        <v>0</v>
      </c>
      <c r="BB63" s="90">
        <f>'A.9 - VON'!F35</f>
        <v>0</v>
      </c>
      <c r="BC63" s="90">
        <f>'A.9 - VON'!F36</f>
        <v>0</v>
      </c>
      <c r="BD63" s="92">
        <f>'A.9 - VON'!F37</f>
        <v>0</v>
      </c>
      <c r="BT63" s="88" t="s">
        <v>81</v>
      </c>
      <c r="BV63" s="88" t="s">
        <v>75</v>
      </c>
      <c r="BW63" s="88" t="s">
        <v>107</v>
      </c>
      <c r="BX63" s="88" t="s">
        <v>5</v>
      </c>
      <c r="CL63" s="88" t="s">
        <v>1</v>
      </c>
      <c r="CM63" s="88" t="s">
        <v>83</v>
      </c>
    </row>
    <row r="64" spans="1:91" s="1" customFormat="1" ht="30" customHeight="1">
      <c r="B64" s="30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4"/>
    </row>
    <row r="65" spans="2:44" s="1" customFormat="1" ht="6.95" customHeight="1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34"/>
    </row>
  </sheetData>
  <sheetProtection algorithmName="SHA-512" hashValue="EecGH7WOrfgGB8I0EF4gILXD1UdWH7j6gBdA7TkFjAivG6cSM6kAK4WRPNvdTEzawJcTlE9VJl9pappNifAk9A==" saltValue="WoGpj0YiEqvEpqrYOwc4O2THRpxphOafGWmUimmKCIG5e6rZU5e6XAaU/ATPlh1ViKfacZcmV6WmSXaag9TKIQ==" spinCount="100000" sheet="1" objects="1" scenarios="1" formatColumns="0" formatRows="0"/>
  <mergeCells count="74">
    <mergeCell ref="AG62:AM62"/>
    <mergeCell ref="AG63:AM63"/>
    <mergeCell ref="AG54:AM54"/>
    <mergeCell ref="AN54:AP54"/>
    <mergeCell ref="C52:G52"/>
    <mergeCell ref="I52:AF52"/>
    <mergeCell ref="J55:AF55"/>
    <mergeCell ref="J56:AF56"/>
    <mergeCell ref="J57:AF57"/>
    <mergeCell ref="J58:AF58"/>
    <mergeCell ref="J59:AF59"/>
    <mergeCell ref="J60:AF60"/>
    <mergeCell ref="J61:AF61"/>
    <mergeCell ref="J62:AF62"/>
    <mergeCell ref="J63:AF63"/>
    <mergeCell ref="AN62:AP62"/>
    <mergeCell ref="AN63:AP63"/>
    <mergeCell ref="D62:H62"/>
    <mergeCell ref="D55:H55"/>
    <mergeCell ref="D56:H56"/>
    <mergeCell ref="D57:H57"/>
    <mergeCell ref="D58:H58"/>
    <mergeCell ref="D59:H59"/>
    <mergeCell ref="D60:H60"/>
    <mergeCell ref="D61:H61"/>
    <mergeCell ref="D63:H63"/>
    <mergeCell ref="AN55:AP55"/>
    <mergeCell ref="AG55:AM55"/>
    <mergeCell ref="AN56:AP56"/>
    <mergeCell ref="AG56:AM56"/>
    <mergeCell ref="AN57:AP57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52:AP52"/>
    <mergeCell ref="AG52:AM52"/>
    <mergeCell ref="AG57:AM57"/>
    <mergeCell ref="AG58:AM58"/>
    <mergeCell ref="AG59:AM59"/>
    <mergeCell ref="AG60:AM60"/>
    <mergeCell ref="AG61:AM61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A.1 - Práce na ŽSv (Sborn...'!C2" display="/"/>
    <hyperlink ref="A56" location="'A.2 - Materiál zajištěný ...'!C2" display="/"/>
    <hyperlink ref="A57" location="'A.3 - Práce na ŽSp (Sborn...'!C2" display="/"/>
    <hyperlink ref="A58" location="'A.4 - Práce na přejezdu k...'!C2" display="/"/>
    <hyperlink ref="A59" location="'A.5 - Provizorní komunika...'!C2" display="/"/>
    <hyperlink ref="A60" location="'A.6 - Ochrana inženýrskýc...'!C2" display="/"/>
    <hyperlink ref="A61" location="'A.7 - Úprava železničního...'!C2" display="/"/>
    <hyperlink ref="A62" location="'A.8 - Přepravy a manipula...'!C2" display="/"/>
    <hyperlink ref="A63" location="'A.9 - VO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0"/>
  <sheetViews>
    <sheetView showGridLines="0" topLeftCell="A80" workbookViewId="0">
      <selection activeCell="H108" sqref="H108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3" t="s">
        <v>107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108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256" t="str">
        <f>'Rekapitulace stavby'!K6</f>
        <v>Oprava přejezdu v km 66,164 (8,342) v úsecích Františkovy Lázně - Vojtanov a Františkovy Lázně - Aš</v>
      </c>
      <c r="F7" s="257"/>
      <c r="G7" s="257"/>
      <c r="H7" s="257"/>
      <c r="L7" s="16"/>
    </row>
    <row r="8" spans="2:46" s="1" customFormat="1" ht="12" customHeight="1">
      <c r="B8" s="34"/>
      <c r="D8" s="98" t="s">
        <v>109</v>
      </c>
      <c r="I8" s="99"/>
      <c r="L8" s="34"/>
    </row>
    <row r="9" spans="2:46" s="1" customFormat="1" ht="36.950000000000003" customHeight="1">
      <c r="B9" s="34"/>
      <c r="E9" s="258" t="s">
        <v>909</v>
      </c>
      <c r="F9" s="259"/>
      <c r="G9" s="259"/>
      <c r="H9" s="259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18</v>
      </c>
      <c r="F11" s="13" t="s">
        <v>1</v>
      </c>
      <c r="I11" s="100" t="s">
        <v>19</v>
      </c>
      <c r="J11" s="13" t="s">
        <v>1</v>
      </c>
      <c r="L11" s="34"/>
    </row>
    <row r="12" spans="2:46" s="1" customFormat="1" ht="12" customHeight="1">
      <c r="B12" s="34"/>
      <c r="D12" s="98" t="s">
        <v>20</v>
      </c>
      <c r="F12" s="13" t="s">
        <v>21</v>
      </c>
      <c r="I12" s="100" t="s">
        <v>22</v>
      </c>
      <c r="J12" s="101" t="str">
        <f>'Rekapitulace stavby'!AN8</f>
        <v>28. 3. 2019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24</v>
      </c>
      <c r="I14" s="100" t="s">
        <v>25</v>
      </c>
      <c r="J14" s="13" t="s">
        <v>26</v>
      </c>
      <c r="L14" s="34"/>
    </row>
    <row r="15" spans="2:46" s="1" customFormat="1" ht="18" customHeight="1">
      <c r="B15" s="34"/>
      <c r="E15" s="13" t="s">
        <v>28</v>
      </c>
      <c r="I15" s="100" t="s">
        <v>29</v>
      </c>
      <c r="J15" s="13" t="s">
        <v>30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31</v>
      </c>
      <c r="I17" s="100" t="s">
        <v>25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260" t="str">
        <f>'Rekapitulace stavby'!E14</f>
        <v>Vyplň údaj</v>
      </c>
      <c r="F18" s="261"/>
      <c r="G18" s="261"/>
      <c r="H18" s="261"/>
      <c r="I18" s="100" t="s">
        <v>29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33</v>
      </c>
      <c r="I20" s="100" t="s">
        <v>25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29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36</v>
      </c>
      <c r="I23" s="100" t="s">
        <v>25</v>
      </c>
      <c r="J23" s="13" t="s">
        <v>1</v>
      </c>
      <c r="L23" s="34"/>
    </row>
    <row r="24" spans="2:12" s="1" customFormat="1" ht="18" customHeight="1">
      <c r="B24" s="34"/>
      <c r="E24" s="13" t="s">
        <v>37</v>
      </c>
      <c r="I24" s="100" t="s">
        <v>29</v>
      </c>
      <c r="J24" s="13" t="s">
        <v>1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38</v>
      </c>
      <c r="I26" s="99"/>
      <c r="L26" s="34"/>
    </row>
    <row r="27" spans="2:12" s="6" customFormat="1" ht="16.5" customHeight="1">
      <c r="B27" s="102"/>
      <c r="E27" s="262" t="s">
        <v>1</v>
      </c>
      <c r="F27" s="262"/>
      <c r="G27" s="262"/>
      <c r="H27" s="262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39</v>
      </c>
      <c r="I30" s="99"/>
      <c r="J30" s="106">
        <f>ROUND(J79,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41</v>
      </c>
      <c r="I32" s="108" t="s">
        <v>40</v>
      </c>
      <c r="J32" s="107" t="s">
        <v>42</v>
      </c>
      <c r="L32" s="34"/>
    </row>
    <row r="33" spans="2:12" s="1" customFormat="1" ht="14.45" customHeight="1">
      <c r="B33" s="34"/>
      <c r="D33" s="98" t="s">
        <v>43</v>
      </c>
      <c r="E33" s="98" t="s">
        <v>44</v>
      </c>
      <c r="F33" s="109">
        <f>ROUND((SUM(BE79:BE109)),  2)</f>
        <v>0</v>
      </c>
      <c r="I33" s="110">
        <v>0.21</v>
      </c>
      <c r="J33" s="109">
        <f>ROUND(((SUM(BE79:BE109))*I33),  2)</f>
        <v>0</v>
      </c>
      <c r="L33" s="34"/>
    </row>
    <row r="34" spans="2:12" s="1" customFormat="1" ht="14.45" customHeight="1">
      <c r="B34" s="34"/>
      <c r="E34" s="98" t="s">
        <v>45</v>
      </c>
      <c r="F34" s="109">
        <f>ROUND((SUM(BF79:BF109)),  2)</f>
        <v>0</v>
      </c>
      <c r="I34" s="110">
        <v>0.15</v>
      </c>
      <c r="J34" s="109">
        <f>ROUND(((SUM(BF79:BF109))*I34),  2)</f>
        <v>0</v>
      </c>
      <c r="L34" s="34"/>
    </row>
    <row r="35" spans="2:12" s="1" customFormat="1" ht="14.45" hidden="1" customHeight="1">
      <c r="B35" s="34"/>
      <c r="E35" s="98" t="s">
        <v>46</v>
      </c>
      <c r="F35" s="109">
        <f>ROUND((SUM(BG79:BG109)),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47</v>
      </c>
      <c r="F36" s="109">
        <f>ROUND((SUM(BH79:BH109)),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48</v>
      </c>
      <c r="F37" s="109">
        <f>ROUND((SUM(BI79:BI109)),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49</v>
      </c>
      <c r="E39" s="113"/>
      <c r="F39" s="113"/>
      <c r="G39" s="114" t="s">
        <v>50</v>
      </c>
      <c r="H39" s="115" t="s">
        <v>51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111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263" t="str">
        <f>E7</f>
        <v>Oprava přejezdu v km 66,164 (8,342) v úsecích Františkovy Lázně - Vojtanov a Františkovy Lázně - Aš</v>
      </c>
      <c r="F48" s="264"/>
      <c r="G48" s="264"/>
      <c r="H48" s="264"/>
      <c r="I48" s="99"/>
      <c r="J48" s="31"/>
      <c r="K48" s="31"/>
      <c r="L48" s="34"/>
    </row>
    <row r="49" spans="2:47" s="1" customFormat="1" ht="12" customHeight="1">
      <c r="B49" s="30"/>
      <c r="C49" s="25" t="s">
        <v>109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35" t="str">
        <f>E9</f>
        <v>A.9 - VON</v>
      </c>
      <c r="F50" s="234"/>
      <c r="G50" s="234"/>
      <c r="H50" s="234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20</v>
      </c>
      <c r="D52" s="31"/>
      <c r="E52" s="31"/>
      <c r="F52" s="23" t="str">
        <f>F12</f>
        <v>přejezd km 66,164 (8,342)</v>
      </c>
      <c r="G52" s="31"/>
      <c r="H52" s="31"/>
      <c r="I52" s="100" t="s">
        <v>22</v>
      </c>
      <c r="J52" s="51" t="str">
        <f>IF(J12="","",J12)</f>
        <v>28. 3. 2019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24</v>
      </c>
      <c r="D54" s="31"/>
      <c r="E54" s="31"/>
      <c r="F54" s="23" t="str">
        <f>E15</f>
        <v>SŽDC, s.o.; OŘ Ústí nad Labem - ST Karlovy Vary</v>
      </c>
      <c r="G54" s="31"/>
      <c r="H54" s="31"/>
      <c r="I54" s="100" t="s">
        <v>33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31</v>
      </c>
      <c r="D55" s="31"/>
      <c r="E55" s="31"/>
      <c r="F55" s="23" t="str">
        <f>IF(E18="","",E18)</f>
        <v>Vyplň údaj</v>
      </c>
      <c r="G55" s="31"/>
      <c r="H55" s="31"/>
      <c r="I55" s="100" t="s">
        <v>36</v>
      </c>
      <c r="J55" s="28" t="str">
        <f>E24</f>
        <v>Progi spol. s.r.o.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112</v>
      </c>
      <c r="D57" s="126"/>
      <c r="E57" s="126"/>
      <c r="F57" s="126"/>
      <c r="G57" s="126"/>
      <c r="H57" s="126"/>
      <c r="I57" s="127"/>
      <c r="J57" s="128" t="s">
        <v>113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114</v>
      </c>
      <c r="D59" s="31"/>
      <c r="E59" s="31"/>
      <c r="F59" s="31"/>
      <c r="G59" s="31"/>
      <c r="H59" s="31"/>
      <c r="I59" s="99"/>
      <c r="J59" s="69">
        <f>J79</f>
        <v>0</v>
      </c>
      <c r="K59" s="31"/>
      <c r="L59" s="34"/>
      <c r="AU59" s="13" t="s">
        <v>115</v>
      </c>
    </row>
    <row r="60" spans="2:47" s="1" customFormat="1" ht="21.75" customHeight="1">
      <c r="B60" s="30"/>
      <c r="C60" s="31"/>
      <c r="D60" s="31"/>
      <c r="E60" s="31"/>
      <c r="F60" s="31"/>
      <c r="G60" s="31"/>
      <c r="H60" s="31"/>
      <c r="I60" s="99"/>
      <c r="J60" s="31"/>
      <c r="K60" s="31"/>
      <c r="L60" s="34"/>
    </row>
    <row r="61" spans="2:47" s="1" customFormat="1" ht="6.95" customHeight="1">
      <c r="B61" s="42"/>
      <c r="C61" s="43"/>
      <c r="D61" s="43"/>
      <c r="E61" s="43"/>
      <c r="F61" s="43"/>
      <c r="G61" s="43"/>
      <c r="H61" s="43"/>
      <c r="I61" s="121"/>
      <c r="J61" s="43"/>
      <c r="K61" s="43"/>
      <c r="L61" s="34"/>
    </row>
    <row r="65" spans="2:65" s="1" customFormat="1" ht="6.95" customHeight="1">
      <c r="B65" s="44"/>
      <c r="C65" s="45"/>
      <c r="D65" s="45"/>
      <c r="E65" s="45"/>
      <c r="F65" s="45"/>
      <c r="G65" s="45"/>
      <c r="H65" s="45"/>
      <c r="I65" s="124"/>
      <c r="J65" s="45"/>
      <c r="K65" s="45"/>
      <c r="L65" s="34"/>
    </row>
    <row r="66" spans="2:65" s="1" customFormat="1" ht="24.95" customHeight="1">
      <c r="B66" s="30"/>
      <c r="C66" s="19" t="s">
        <v>116</v>
      </c>
      <c r="D66" s="31"/>
      <c r="E66" s="31"/>
      <c r="F66" s="31"/>
      <c r="G66" s="31"/>
      <c r="H66" s="31"/>
      <c r="I66" s="99"/>
      <c r="J66" s="31"/>
      <c r="K66" s="31"/>
      <c r="L66" s="34"/>
    </row>
    <row r="67" spans="2:65" s="1" customFormat="1" ht="6.95" customHeight="1">
      <c r="B67" s="30"/>
      <c r="C67" s="31"/>
      <c r="D67" s="31"/>
      <c r="E67" s="31"/>
      <c r="F67" s="31"/>
      <c r="G67" s="31"/>
      <c r="H67" s="31"/>
      <c r="I67" s="99"/>
      <c r="J67" s="31"/>
      <c r="K67" s="31"/>
      <c r="L67" s="34"/>
    </row>
    <row r="68" spans="2:65" s="1" customFormat="1" ht="12" customHeight="1">
      <c r="B68" s="30"/>
      <c r="C68" s="25" t="s">
        <v>16</v>
      </c>
      <c r="D68" s="31"/>
      <c r="E68" s="31"/>
      <c r="F68" s="31"/>
      <c r="G68" s="31"/>
      <c r="H68" s="31"/>
      <c r="I68" s="99"/>
      <c r="J68" s="31"/>
      <c r="K68" s="31"/>
      <c r="L68" s="34"/>
    </row>
    <row r="69" spans="2:65" s="1" customFormat="1" ht="16.5" customHeight="1">
      <c r="B69" s="30"/>
      <c r="C69" s="31"/>
      <c r="D69" s="31"/>
      <c r="E69" s="263" t="str">
        <f>E7</f>
        <v>Oprava přejezdu v km 66,164 (8,342) v úsecích Františkovy Lázně - Vojtanov a Františkovy Lázně - Aš</v>
      </c>
      <c r="F69" s="264"/>
      <c r="G69" s="264"/>
      <c r="H69" s="264"/>
      <c r="I69" s="99"/>
      <c r="J69" s="31"/>
      <c r="K69" s="31"/>
      <c r="L69" s="34"/>
    </row>
    <row r="70" spans="2:65" s="1" customFormat="1" ht="12" customHeight="1">
      <c r="B70" s="30"/>
      <c r="C70" s="25" t="s">
        <v>109</v>
      </c>
      <c r="D70" s="31"/>
      <c r="E70" s="31"/>
      <c r="F70" s="31"/>
      <c r="G70" s="31"/>
      <c r="H70" s="31"/>
      <c r="I70" s="99"/>
      <c r="J70" s="31"/>
      <c r="K70" s="31"/>
      <c r="L70" s="34"/>
    </row>
    <row r="71" spans="2:65" s="1" customFormat="1" ht="16.5" customHeight="1">
      <c r="B71" s="30"/>
      <c r="C71" s="31"/>
      <c r="D71" s="31"/>
      <c r="E71" s="235" t="str">
        <f>E9</f>
        <v>A.9 - VON</v>
      </c>
      <c r="F71" s="234"/>
      <c r="G71" s="234"/>
      <c r="H71" s="234"/>
      <c r="I71" s="99"/>
      <c r="J71" s="31"/>
      <c r="K71" s="31"/>
      <c r="L71" s="34"/>
    </row>
    <row r="72" spans="2:65" s="1" customFormat="1" ht="6.95" customHeight="1">
      <c r="B72" s="30"/>
      <c r="C72" s="31"/>
      <c r="D72" s="31"/>
      <c r="E72" s="31"/>
      <c r="F72" s="31"/>
      <c r="G72" s="31"/>
      <c r="H72" s="31"/>
      <c r="I72" s="99"/>
      <c r="J72" s="31"/>
      <c r="K72" s="31"/>
      <c r="L72" s="34"/>
    </row>
    <row r="73" spans="2:65" s="1" customFormat="1" ht="12" customHeight="1">
      <c r="B73" s="30"/>
      <c r="C73" s="25" t="s">
        <v>20</v>
      </c>
      <c r="D73" s="31"/>
      <c r="E73" s="31"/>
      <c r="F73" s="23" t="str">
        <f>F12</f>
        <v>přejezd km 66,164 (8,342)</v>
      </c>
      <c r="G73" s="31"/>
      <c r="H73" s="31"/>
      <c r="I73" s="100" t="s">
        <v>22</v>
      </c>
      <c r="J73" s="51" t="str">
        <f>IF(J12="","",J12)</f>
        <v>28. 3. 2019</v>
      </c>
      <c r="K73" s="31"/>
      <c r="L73" s="34"/>
    </row>
    <row r="74" spans="2:65" s="1" customFormat="1" ht="6.95" customHeight="1">
      <c r="B74" s="30"/>
      <c r="C74" s="31"/>
      <c r="D74" s="31"/>
      <c r="E74" s="31"/>
      <c r="F74" s="31"/>
      <c r="G74" s="31"/>
      <c r="H74" s="31"/>
      <c r="I74" s="99"/>
      <c r="J74" s="31"/>
      <c r="K74" s="31"/>
      <c r="L74" s="34"/>
    </row>
    <row r="75" spans="2:65" s="1" customFormat="1" ht="13.7" customHeight="1">
      <c r="B75" s="30"/>
      <c r="C75" s="25" t="s">
        <v>24</v>
      </c>
      <c r="D75" s="31"/>
      <c r="E75" s="31"/>
      <c r="F75" s="23" t="str">
        <f>E15</f>
        <v>SŽDC, s.o.; OŘ Ústí nad Labem - ST Karlovy Vary</v>
      </c>
      <c r="G75" s="31"/>
      <c r="H75" s="31"/>
      <c r="I75" s="100" t="s">
        <v>33</v>
      </c>
      <c r="J75" s="28" t="str">
        <f>E21</f>
        <v xml:space="preserve"> </v>
      </c>
      <c r="K75" s="31"/>
      <c r="L75" s="34"/>
    </row>
    <row r="76" spans="2:65" s="1" customFormat="1" ht="13.7" customHeight="1">
      <c r="B76" s="30"/>
      <c r="C76" s="25" t="s">
        <v>31</v>
      </c>
      <c r="D76" s="31"/>
      <c r="E76" s="31"/>
      <c r="F76" s="23" t="str">
        <f>IF(E18="","",E18)</f>
        <v>Vyplň údaj</v>
      </c>
      <c r="G76" s="31"/>
      <c r="H76" s="31"/>
      <c r="I76" s="100" t="s">
        <v>36</v>
      </c>
      <c r="J76" s="28" t="str">
        <f>E24</f>
        <v>Progi spol. s.r.o.</v>
      </c>
      <c r="K76" s="31"/>
      <c r="L76" s="34"/>
    </row>
    <row r="77" spans="2:65" s="1" customFormat="1" ht="10.35" customHeight="1">
      <c r="B77" s="30"/>
      <c r="C77" s="31"/>
      <c r="D77" s="31"/>
      <c r="E77" s="31"/>
      <c r="F77" s="31"/>
      <c r="G77" s="31"/>
      <c r="H77" s="31"/>
      <c r="I77" s="99"/>
      <c r="J77" s="31"/>
      <c r="K77" s="31"/>
      <c r="L77" s="34"/>
    </row>
    <row r="78" spans="2:65" s="7" customFormat="1" ht="29.25" customHeight="1">
      <c r="B78" s="130"/>
      <c r="C78" s="131" t="s">
        <v>117</v>
      </c>
      <c r="D78" s="132" t="s">
        <v>58</v>
      </c>
      <c r="E78" s="132" t="s">
        <v>54</v>
      </c>
      <c r="F78" s="132" t="s">
        <v>55</v>
      </c>
      <c r="G78" s="132" t="s">
        <v>118</v>
      </c>
      <c r="H78" s="132" t="s">
        <v>119</v>
      </c>
      <c r="I78" s="133" t="s">
        <v>120</v>
      </c>
      <c r="J78" s="132" t="s">
        <v>113</v>
      </c>
      <c r="K78" s="134" t="s">
        <v>121</v>
      </c>
      <c r="L78" s="135"/>
      <c r="M78" s="60" t="s">
        <v>1</v>
      </c>
      <c r="N78" s="61" t="s">
        <v>43</v>
      </c>
      <c r="O78" s="61" t="s">
        <v>122</v>
      </c>
      <c r="P78" s="61" t="s">
        <v>123</v>
      </c>
      <c r="Q78" s="61" t="s">
        <v>124</v>
      </c>
      <c r="R78" s="61" t="s">
        <v>125</v>
      </c>
      <c r="S78" s="61" t="s">
        <v>126</v>
      </c>
      <c r="T78" s="62" t="s">
        <v>127</v>
      </c>
    </row>
    <row r="79" spans="2:65" s="1" customFormat="1" ht="22.9" customHeight="1">
      <c r="B79" s="30"/>
      <c r="C79" s="67" t="s">
        <v>128</v>
      </c>
      <c r="D79" s="31"/>
      <c r="E79" s="31"/>
      <c r="F79" s="31"/>
      <c r="G79" s="31"/>
      <c r="H79" s="31"/>
      <c r="I79" s="99"/>
      <c r="J79" s="136">
        <f>BK79</f>
        <v>0</v>
      </c>
      <c r="K79" s="31"/>
      <c r="L79" s="34"/>
      <c r="M79" s="63"/>
      <c r="N79" s="64"/>
      <c r="O79" s="64"/>
      <c r="P79" s="137">
        <f>SUM(P80:P109)</f>
        <v>0</v>
      </c>
      <c r="Q79" s="64"/>
      <c r="R79" s="137">
        <f>SUM(R80:R109)</f>
        <v>0</v>
      </c>
      <c r="S79" s="64"/>
      <c r="T79" s="138">
        <f>SUM(T80:T109)</f>
        <v>0</v>
      </c>
      <c r="AT79" s="13" t="s">
        <v>72</v>
      </c>
      <c r="AU79" s="13" t="s">
        <v>115</v>
      </c>
      <c r="BK79" s="139">
        <f>SUM(BK80:BK109)</f>
        <v>0</v>
      </c>
    </row>
    <row r="80" spans="2:65" s="1" customFormat="1" ht="22.5" customHeight="1">
      <c r="B80" s="30"/>
      <c r="C80" s="140" t="s">
        <v>81</v>
      </c>
      <c r="D80" s="140" t="s">
        <v>130</v>
      </c>
      <c r="E80" s="141" t="s">
        <v>910</v>
      </c>
      <c r="F80" s="142" t="s">
        <v>911</v>
      </c>
      <c r="G80" s="143" t="s">
        <v>912</v>
      </c>
      <c r="H80" s="144">
        <v>1</v>
      </c>
      <c r="I80" s="145"/>
      <c r="J80" s="146">
        <f>ROUND(I80*H80,2)</f>
        <v>0</v>
      </c>
      <c r="K80" s="142" t="s">
        <v>134</v>
      </c>
      <c r="L80" s="34"/>
      <c r="M80" s="147" t="s">
        <v>1</v>
      </c>
      <c r="N80" s="148" t="s">
        <v>44</v>
      </c>
      <c r="O80" s="56"/>
      <c r="P80" s="149">
        <f>O80*H80</f>
        <v>0</v>
      </c>
      <c r="Q80" s="149">
        <v>0</v>
      </c>
      <c r="R80" s="149">
        <f>Q80*H80</f>
        <v>0</v>
      </c>
      <c r="S80" s="149">
        <v>0</v>
      </c>
      <c r="T80" s="150">
        <f>S80*H80</f>
        <v>0</v>
      </c>
      <c r="AR80" s="13" t="s">
        <v>129</v>
      </c>
      <c r="AT80" s="13" t="s">
        <v>130</v>
      </c>
      <c r="AU80" s="13" t="s">
        <v>73</v>
      </c>
      <c r="AY80" s="13" t="s">
        <v>135</v>
      </c>
      <c r="BE80" s="151">
        <f>IF(N80="základní",J80,0)</f>
        <v>0</v>
      </c>
      <c r="BF80" s="151">
        <f>IF(N80="snížená",J80,0)</f>
        <v>0</v>
      </c>
      <c r="BG80" s="151">
        <f>IF(N80="zákl. přenesená",J80,0)</f>
        <v>0</v>
      </c>
      <c r="BH80" s="151">
        <f>IF(N80="sníž. přenesená",J80,0)</f>
        <v>0</v>
      </c>
      <c r="BI80" s="151">
        <f>IF(N80="nulová",J80,0)</f>
        <v>0</v>
      </c>
      <c r="BJ80" s="13" t="s">
        <v>81</v>
      </c>
      <c r="BK80" s="151">
        <f>ROUND(I80*H80,2)</f>
        <v>0</v>
      </c>
      <c r="BL80" s="13" t="s">
        <v>129</v>
      </c>
      <c r="BM80" s="13" t="s">
        <v>913</v>
      </c>
    </row>
    <row r="81" spans="2:65" s="1" customFormat="1" ht="11.25">
      <c r="B81" s="30"/>
      <c r="C81" s="31"/>
      <c r="D81" s="152" t="s">
        <v>137</v>
      </c>
      <c r="E81" s="31"/>
      <c r="F81" s="153" t="s">
        <v>911</v>
      </c>
      <c r="G81" s="31"/>
      <c r="H81" s="31"/>
      <c r="I81" s="99"/>
      <c r="J81" s="31"/>
      <c r="K81" s="31"/>
      <c r="L81" s="34"/>
      <c r="M81" s="154"/>
      <c r="N81" s="56"/>
      <c r="O81" s="56"/>
      <c r="P81" s="56"/>
      <c r="Q81" s="56"/>
      <c r="R81" s="56"/>
      <c r="S81" s="56"/>
      <c r="T81" s="57"/>
      <c r="AT81" s="13" t="s">
        <v>137</v>
      </c>
      <c r="AU81" s="13" t="s">
        <v>73</v>
      </c>
    </row>
    <row r="82" spans="2:65" s="1" customFormat="1" ht="16.5" customHeight="1">
      <c r="B82" s="30"/>
      <c r="C82" s="140" t="s">
        <v>83</v>
      </c>
      <c r="D82" s="140" t="s">
        <v>130</v>
      </c>
      <c r="E82" s="141" t="s">
        <v>914</v>
      </c>
      <c r="F82" s="142" t="s">
        <v>915</v>
      </c>
      <c r="G82" s="143" t="s">
        <v>356</v>
      </c>
      <c r="H82" s="144">
        <v>1</v>
      </c>
      <c r="I82" s="145"/>
      <c r="J82" s="146">
        <f>ROUND(I82*H82,2)</f>
        <v>0</v>
      </c>
      <c r="K82" s="142" t="s">
        <v>1</v>
      </c>
      <c r="L82" s="34"/>
      <c r="M82" s="147" t="s">
        <v>1</v>
      </c>
      <c r="N82" s="148" t="s">
        <v>44</v>
      </c>
      <c r="O82" s="56"/>
      <c r="P82" s="149">
        <f>O82*H82</f>
        <v>0</v>
      </c>
      <c r="Q82" s="149">
        <v>0</v>
      </c>
      <c r="R82" s="149">
        <f>Q82*H82</f>
        <v>0</v>
      </c>
      <c r="S82" s="149">
        <v>0</v>
      </c>
      <c r="T82" s="150">
        <f>S82*H82</f>
        <v>0</v>
      </c>
      <c r="AR82" s="13" t="s">
        <v>129</v>
      </c>
      <c r="AT82" s="13" t="s">
        <v>130</v>
      </c>
      <c r="AU82" s="13" t="s">
        <v>73</v>
      </c>
      <c r="AY82" s="13" t="s">
        <v>135</v>
      </c>
      <c r="BE82" s="151">
        <f>IF(N82="základní",J82,0)</f>
        <v>0</v>
      </c>
      <c r="BF82" s="151">
        <f>IF(N82="snížená",J82,0)</f>
        <v>0</v>
      </c>
      <c r="BG82" s="151">
        <f>IF(N82="zákl. přenesená",J82,0)</f>
        <v>0</v>
      </c>
      <c r="BH82" s="151">
        <f>IF(N82="sníž. přenesená",J82,0)</f>
        <v>0</v>
      </c>
      <c r="BI82" s="151">
        <f>IF(N82="nulová",J82,0)</f>
        <v>0</v>
      </c>
      <c r="BJ82" s="13" t="s">
        <v>81</v>
      </c>
      <c r="BK82" s="151">
        <f>ROUND(I82*H82,2)</f>
        <v>0</v>
      </c>
      <c r="BL82" s="13" t="s">
        <v>129</v>
      </c>
      <c r="BM82" s="13" t="s">
        <v>916</v>
      </c>
    </row>
    <row r="83" spans="2:65" s="1" customFormat="1" ht="11.25">
      <c r="B83" s="30"/>
      <c r="C83" s="31"/>
      <c r="D83" s="152" t="s">
        <v>137</v>
      </c>
      <c r="E83" s="31"/>
      <c r="F83" s="153" t="s">
        <v>915</v>
      </c>
      <c r="G83" s="31"/>
      <c r="H83" s="31"/>
      <c r="I83" s="99"/>
      <c r="J83" s="31"/>
      <c r="K83" s="31"/>
      <c r="L83" s="34"/>
      <c r="M83" s="154"/>
      <c r="N83" s="56"/>
      <c r="O83" s="56"/>
      <c r="P83" s="56"/>
      <c r="Q83" s="56"/>
      <c r="R83" s="56"/>
      <c r="S83" s="56"/>
      <c r="T83" s="57"/>
      <c r="AT83" s="13" t="s">
        <v>137</v>
      </c>
      <c r="AU83" s="13" t="s">
        <v>73</v>
      </c>
    </row>
    <row r="84" spans="2:65" s="1" customFormat="1" ht="19.5">
      <c r="B84" s="30"/>
      <c r="C84" s="31"/>
      <c r="D84" s="152" t="s">
        <v>139</v>
      </c>
      <c r="E84" s="31"/>
      <c r="F84" s="155" t="s">
        <v>917</v>
      </c>
      <c r="G84" s="31"/>
      <c r="H84" s="31"/>
      <c r="I84" s="99"/>
      <c r="J84" s="31"/>
      <c r="K84" s="31"/>
      <c r="L84" s="34"/>
      <c r="M84" s="154"/>
      <c r="N84" s="56"/>
      <c r="O84" s="56"/>
      <c r="P84" s="56"/>
      <c r="Q84" s="56"/>
      <c r="R84" s="56"/>
      <c r="S84" s="56"/>
      <c r="T84" s="57"/>
      <c r="AT84" s="13" t="s">
        <v>139</v>
      </c>
      <c r="AU84" s="13" t="s">
        <v>73</v>
      </c>
    </row>
    <row r="85" spans="2:65" s="1" customFormat="1" ht="22.5" customHeight="1">
      <c r="B85" s="30"/>
      <c r="C85" s="140" t="s">
        <v>307</v>
      </c>
      <c r="D85" s="140" t="s">
        <v>130</v>
      </c>
      <c r="E85" s="141" t="s">
        <v>918</v>
      </c>
      <c r="F85" s="142" t="s">
        <v>919</v>
      </c>
      <c r="G85" s="143" t="s">
        <v>356</v>
      </c>
      <c r="H85" s="144">
        <v>2</v>
      </c>
      <c r="I85" s="145"/>
      <c r="J85" s="146">
        <f>ROUND(I85*H85,2)</f>
        <v>0</v>
      </c>
      <c r="K85" s="142" t="s">
        <v>134</v>
      </c>
      <c r="L85" s="34"/>
      <c r="M85" s="147" t="s">
        <v>1</v>
      </c>
      <c r="N85" s="148" t="s">
        <v>44</v>
      </c>
      <c r="O85" s="56"/>
      <c r="P85" s="149">
        <f>O85*H85</f>
        <v>0</v>
      </c>
      <c r="Q85" s="149">
        <v>0</v>
      </c>
      <c r="R85" s="149">
        <f>Q85*H85</f>
        <v>0</v>
      </c>
      <c r="S85" s="149">
        <v>0</v>
      </c>
      <c r="T85" s="150">
        <f>S85*H85</f>
        <v>0</v>
      </c>
      <c r="AR85" s="13" t="s">
        <v>129</v>
      </c>
      <c r="AT85" s="13" t="s">
        <v>130</v>
      </c>
      <c r="AU85" s="13" t="s">
        <v>73</v>
      </c>
      <c r="AY85" s="13" t="s">
        <v>135</v>
      </c>
      <c r="BE85" s="151">
        <f>IF(N85="základní",J85,0)</f>
        <v>0</v>
      </c>
      <c r="BF85" s="151">
        <f>IF(N85="snížená",J85,0)</f>
        <v>0</v>
      </c>
      <c r="BG85" s="151">
        <f>IF(N85="zákl. přenesená",J85,0)</f>
        <v>0</v>
      </c>
      <c r="BH85" s="151">
        <f>IF(N85="sníž. přenesená",J85,0)</f>
        <v>0</v>
      </c>
      <c r="BI85" s="151">
        <f>IF(N85="nulová",J85,0)</f>
        <v>0</v>
      </c>
      <c r="BJ85" s="13" t="s">
        <v>81</v>
      </c>
      <c r="BK85" s="151">
        <f>ROUND(I85*H85,2)</f>
        <v>0</v>
      </c>
      <c r="BL85" s="13" t="s">
        <v>129</v>
      </c>
      <c r="BM85" s="13" t="s">
        <v>920</v>
      </c>
    </row>
    <row r="86" spans="2:65" s="1" customFormat="1" ht="29.25">
      <c r="B86" s="30"/>
      <c r="C86" s="31"/>
      <c r="D86" s="152" t="s">
        <v>137</v>
      </c>
      <c r="E86" s="31"/>
      <c r="F86" s="153" t="s">
        <v>921</v>
      </c>
      <c r="G86" s="31"/>
      <c r="H86" s="31"/>
      <c r="I86" s="99"/>
      <c r="J86" s="31"/>
      <c r="K86" s="31"/>
      <c r="L86" s="34"/>
      <c r="M86" s="154"/>
      <c r="N86" s="56"/>
      <c r="O86" s="56"/>
      <c r="P86" s="56"/>
      <c r="Q86" s="56"/>
      <c r="R86" s="56"/>
      <c r="S86" s="56"/>
      <c r="T86" s="57"/>
      <c r="AT86" s="13" t="s">
        <v>137</v>
      </c>
      <c r="AU86" s="13" t="s">
        <v>73</v>
      </c>
    </row>
    <row r="87" spans="2:65" s="8" customFormat="1" ht="11.25">
      <c r="B87" s="156"/>
      <c r="C87" s="157"/>
      <c r="D87" s="152" t="s">
        <v>154</v>
      </c>
      <c r="E87" s="158" t="s">
        <v>1</v>
      </c>
      <c r="F87" s="159" t="s">
        <v>922</v>
      </c>
      <c r="G87" s="157"/>
      <c r="H87" s="158" t="s">
        <v>1</v>
      </c>
      <c r="I87" s="160"/>
      <c r="J87" s="157"/>
      <c r="K87" s="157"/>
      <c r="L87" s="161"/>
      <c r="M87" s="162"/>
      <c r="N87" s="163"/>
      <c r="O87" s="163"/>
      <c r="P87" s="163"/>
      <c r="Q87" s="163"/>
      <c r="R87" s="163"/>
      <c r="S87" s="163"/>
      <c r="T87" s="164"/>
      <c r="AT87" s="165" t="s">
        <v>154</v>
      </c>
      <c r="AU87" s="165" t="s">
        <v>73</v>
      </c>
      <c r="AV87" s="8" t="s">
        <v>81</v>
      </c>
      <c r="AW87" s="8" t="s">
        <v>35</v>
      </c>
      <c r="AX87" s="8" t="s">
        <v>73</v>
      </c>
      <c r="AY87" s="165" t="s">
        <v>135</v>
      </c>
    </row>
    <row r="88" spans="2:65" s="9" customFormat="1" ht="11.25">
      <c r="B88" s="166"/>
      <c r="C88" s="167"/>
      <c r="D88" s="152" t="s">
        <v>154</v>
      </c>
      <c r="E88" s="168" t="s">
        <v>1</v>
      </c>
      <c r="F88" s="169" t="s">
        <v>81</v>
      </c>
      <c r="G88" s="167"/>
      <c r="H88" s="170">
        <v>1</v>
      </c>
      <c r="I88" s="171"/>
      <c r="J88" s="167"/>
      <c r="K88" s="167"/>
      <c r="L88" s="172"/>
      <c r="M88" s="173"/>
      <c r="N88" s="174"/>
      <c r="O88" s="174"/>
      <c r="P88" s="174"/>
      <c r="Q88" s="174"/>
      <c r="R88" s="174"/>
      <c r="S88" s="174"/>
      <c r="T88" s="175"/>
      <c r="AT88" s="176" t="s">
        <v>154</v>
      </c>
      <c r="AU88" s="176" t="s">
        <v>73</v>
      </c>
      <c r="AV88" s="9" t="s">
        <v>83</v>
      </c>
      <c r="AW88" s="9" t="s">
        <v>35</v>
      </c>
      <c r="AX88" s="9" t="s">
        <v>73</v>
      </c>
      <c r="AY88" s="176" t="s">
        <v>135</v>
      </c>
    </row>
    <row r="89" spans="2:65" s="8" customFormat="1" ht="11.25">
      <c r="B89" s="156"/>
      <c r="C89" s="157"/>
      <c r="D89" s="152" t="s">
        <v>154</v>
      </c>
      <c r="E89" s="158" t="s">
        <v>1</v>
      </c>
      <c r="F89" s="159" t="s">
        <v>923</v>
      </c>
      <c r="G89" s="157"/>
      <c r="H89" s="158" t="s">
        <v>1</v>
      </c>
      <c r="I89" s="160"/>
      <c r="J89" s="157"/>
      <c r="K89" s="157"/>
      <c r="L89" s="161"/>
      <c r="M89" s="162"/>
      <c r="N89" s="163"/>
      <c r="O89" s="163"/>
      <c r="P89" s="163"/>
      <c r="Q89" s="163"/>
      <c r="R89" s="163"/>
      <c r="S89" s="163"/>
      <c r="T89" s="164"/>
      <c r="AT89" s="165" t="s">
        <v>154</v>
      </c>
      <c r="AU89" s="165" t="s">
        <v>73</v>
      </c>
      <c r="AV89" s="8" t="s">
        <v>81</v>
      </c>
      <c r="AW89" s="8" t="s">
        <v>35</v>
      </c>
      <c r="AX89" s="8" t="s">
        <v>73</v>
      </c>
      <c r="AY89" s="165" t="s">
        <v>135</v>
      </c>
    </row>
    <row r="90" spans="2:65" s="9" customFormat="1" ht="11.25">
      <c r="B90" s="166"/>
      <c r="C90" s="167"/>
      <c r="D90" s="152" t="s">
        <v>154</v>
      </c>
      <c r="E90" s="168" t="s">
        <v>1</v>
      </c>
      <c r="F90" s="169" t="s">
        <v>81</v>
      </c>
      <c r="G90" s="167"/>
      <c r="H90" s="170">
        <v>1</v>
      </c>
      <c r="I90" s="171"/>
      <c r="J90" s="167"/>
      <c r="K90" s="167"/>
      <c r="L90" s="172"/>
      <c r="M90" s="173"/>
      <c r="N90" s="174"/>
      <c r="O90" s="174"/>
      <c r="P90" s="174"/>
      <c r="Q90" s="174"/>
      <c r="R90" s="174"/>
      <c r="S90" s="174"/>
      <c r="T90" s="175"/>
      <c r="AT90" s="176" t="s">
        <v>154</v>
      </c>
      <c r="AU90" s="176" t="s">
        <v>73</v>
      </c>
      <c r="AV90" s="9" t="s">
        <v>83</v>
      </c>
      <c r="AW90" s="9" t="s">
        <v>35</v>
      </c>
      <c r="AX90" s="9" t="s">
        <v>73</v>
      </c>
      <c r="AY90" s="176" t="s">
        <v>135</v>
      </c>
    </row>
    <row r="91" spans="2:65" s="10" customFormat="1" ht="11.25">
      <c r="B91" s="177"/>
      <c r="C91" s="178"/>
      <c r="D91" s="152" t="s">
        <v>154</v>
      </c>
      <c r="E91" s="179" t="s">
        <v>1</v>
      </c>
      <c r="F91" s="180" t="s">
        <v>159</v>
      </c>
      <c r="G91" s="178"/>
      <c r="H91" s="181">
        <v>2</v>
      </c>
      <c r="I91" s="182"/>
      <c r="J91" s="178"/>
      <c r="K91" s="178"/>
      <c r="L91" s="183"/>
      <c r="M91" s="184"/>
      <c r="N91" s="185"/>
      <c r="O91" s="185"/>
      <c r="P91" s="185"/>
      <c r="Q91" s="185"/>
      <c r="R91" s="185"/>
      <c r="S91" s="185"/>
      <c r="T91" s="186"/>
      <c r="AT91" s="187" t="s">
        <v>154</v>
      </c>
      <c r="AU91" s="187" t="s">
        <v>73</v>
      </c>
      <c r="AV91" s="10" t="s">
        <v>129</v>
      </c>
      <c r="AW91" s="10" t="s">
        <v>35</v>
      </c>
      <c r="AX91" s="10" t="s">
        <v>81</v>
      </c>
      <c r="AY91" s="187" t="s">
        <v>135</v>
      </c>
    </row>
    <row r="92" spans="2:65" s="1" customFormat="1" ht="22.5" customHeight="1">
      <c r="B92" s="30"/>
      <c r="C92" s="140" t="s">
        <v>129</v>
      </c>
      <c r="D92" s="140" t="s">
        <v>130</v>
      </c>
      <c r="E92" s="141" t="s">
        <v>924</v>
      </c>
      <c r="F92" s="142" t="s">
        <v>925</v>
      </c>
      <c r="G92" s="143" t="s">
        <v>912</v>
      </c>
      <c r="H92" s="144">
        <v>1</v>
      </c>
      <c r="I92" s="145"/>
      <c r="J92" s="146">
        <f>ROUND(I92*H92,2)</f>
        <v>0</v>
      </c>
      <c r="K92" s="142" t="s">
        <v>134</v>
      </c>
      <c r="L92" s="34"/>
      <c r="M92" s="147" t="s">
        <v>1</v>
      </c>
      <c r="N92" s="148" t="s">
        <v>44</v>
      </c>
      <c r="O92" s="56"/>
      <c r="P92" s="149">
        <f>O92*H92</f>
        <v>0</v>
      </c>
      <c r="Q92" s="149">
        <v>0</v>
      </c>
      <c r="R92" s="149">
        <f>Q92*H92</f>
        <v>0</v>
      </c>
      <c r="S92" s="149">
        <v>0</v>
      </c>
      <c r="T92" s="150">
        <f>S92*H92</f>
        <v>0</v>
      </c>
      <c r="AR92" s="13" t="s">
        <v>129</v>
      </c>
      <c r="AT92" s="13" t="s">
        <v>130</v>
      </c>
      <c r="AU92" s="13" t="s">
        <v>73</v>
      </c>
      <c r="AY92" s="13" t="s">
        <v>135</v>
      </c>
      <c r="BE92" s="151">
        <f>IF(N92="základní",J92,0)</f>
        <v>0</v>
      </c>
      <c r="BF92" s="151">
        <f>IF(N92="snížená",J92,0)</f>
        <v>0</v>
      </c>
      <c r="BG92" s="151">
        <f>IF(N92="zákl. přenesená",J92,0)</f>
        <v>0</v>
      </c>
      <c r="BH92" s="151">
        <f>IF(N92="sníž. přenesená",J92,0)</f>
        <v>0</v>
      </c>
      <c r="BI92" s="151">
        <f>IF(N92="nulová",J92,0)</f>
        <v>0</v>
      </c>
      <c r="BJ92" s="13" t="s">
        <v>81</v>
      </c>
      <c r="BK92" s="151">
        <f>ROUND(I92*H92,2)</f>
        <v>0</v>
      </c>
      <c r="BL92" s="13" t="s">
        <v>129</v>
      </c>
      <c r="BM92" s="13" t="s">
        <v>926</v>
      </c>
    </row>
    <row r="93" spans="2:65" s="1" customFormat="1" ht="11.25">
      <c r="B93" s="30"/>
      <c r="C93" s="31"/>
      <c r="D93" s="152" t="s">
        <v>137</v>
      </c>
      <c r="E93" s="31"/>
      <c r="F93" s="153" t="s">
        <v>925</v>
      </c>
      <c r="G93" s="31"/>
      <c r="H93" s="31"/>
      <c r="I93" s="99"/>
      <c r="J93" s="31"/>
      <c r="K93" s="31"/>
      <c r="L93" s="34"/>
      <c r="M93" s="154"/>
      <c r="N93" s="56"/>
      <c r="O93" s="56"/>
      <c r="P93" s="56"/>
      <c r="Q93" s="56"/>
      <c r="R93" s="56"/>
      <c r="S93" s="56"/>
      <c r="T93" s="57"/>
      <c r="AT93" s="13" t="s">
        <v>137</v>
      </c>
      <c r="AU93" s="13" t="s">
        <v>73</v>
      </c>
    </row>
    <row r="94" spans="2:65" s="1" customFormat="1" ht="19.5">
      <c r="B94" s="30"/>
      <c r="C94" s="31"/>
      <c r="D94" s="152" t="s">
        <v>139</v>
      </c>
      <c r="E94" s="31"/>
      <c r="F94" s="155" t="s">
        <v>927</v>
      </c>
      <c r="G94" s="31"/>
      <c r="H94" s="31"/>
      <c r="I94" s="99"/>
      <c r="J94" s="31"/>
      <c r="K94" s="31"/>
      <c r="L94" s="34"/>
      <c r="M94" s="154"/>
      <c r="N94" s="56"/>
      <c r="O94" s="56"/>
      <c r="P94" s="56"/>
      <c r="Q94" s="56"/>
      <c r="R94" s="56"/>
      <c r="S94" s="56"/>
      <c r="T94" s="57"/>
      <c r="AT94" s="13" t="s">
        <v>139</v>
      </c>
      <c r="AU94" s="13" t="s">
        <v>73</v>
      </c>
    </row>
    <row r="95" spans="2:65" s="8" customFormat="1" ht="11.25">
      <c r="B95" s="156"/>
      <c r="C95" s="157"/>
      <c r="D95" s="152" t="s">
        <v>154</v>
      </c>
      <c r="E95" s="158" t="s">
        <v>1</v>
      </c>
      <c r="F95" s="159" t="s">
        <v>928</v>
      </c>
      <c r="G95" s="157"/>
      <c r="H95" s="158" t="s">
        <v>1</v>
      </c>
      <c r="I95" s="160"/>
      <c r="J95" s="157"/>
      <c r="K95" s="157"/>
      <c r="L95" s="161"/>
      <c r="M95" s="162"/>
      <c r="N95" s="163"/>
      <c r="O95" s="163"/>
      <c r="P95" s="163"/>
      <c r="Q95" s="163"/>
      <c r="R95" s="163"/>
      <c r="S95" s="163"/>
      <c r="T95" s="164"/>
      <c r="AT95" s="165" t="s">
        <v>154</v>
      </c>
      <c r="AU95" s="165" t="s">
        <v>73</v>
      </c>
      <c r="AV95" s="8" t="s">
        <v>81</v>
      </c>
      <c r="AW95" s="8" t="s">
        <v>35</v>
      </c>
      <c r="AX95" s="8" t="s">
        <v>73</v>
      </c>
      <c r="AY95" s="165" t="s">
        <v>135</v>
      </c>
    </row>
    <row r="96" spans="2:65" s="9" customFormat="1" ht="11.25">
      <c r="B96" s="166"/>
      <c r="C96" s="167"/>
      <c r="D96" s="152" t="s">
        <v>154</v>
      </c>
      <c r="E96" s="168" t="s">
        <v>1</v>
      </c>
      <c r="F96" s="169" t="s">
        <v>81</v>
      </c>
      <c r="G96" s="167"/>
      <c r="H96" s="170">
        <v>1</v>
      </c>
      <c r="I96" s="171"/>
      <c r="J96" s="167"/>
      <c r="K96" s="167"/>
      <c r="L96" s="172"/>
      <c r="M96" s="173"/>
      <c r="N96" s="174"/>
      <c r="O96" s="174"/>
      <c r="P96" s="174"/>
      <c r="Q96" s="174"/>
      <c r="R96" s="174"/>
      <c r="S96" s="174"/>
      <c r="T96" s="175"/>
      <c r="AT96" s="176" t="s">
        <v>154</v>
      </c>
      <c r="AU96" s="176" t="s">
        <v>73</v>
      </c>
      <c r="AV96" s="9" t="s">
        <v>83</v>
      </c>
      <c r="AW96" s="9" t="s">
        <v>35</v>
      </c>
      <c r="AX96" s="9" t="s">
        <v>73</v>
      </c>
      <c r="AY96" s="176" t="s">
        <v>135</v>
      </c>
    </row>
    <row r="97" spans="2:65" s="10" customFormat="1" ht="11.25">
      <c r="B97" s="177"/>
      <c r="C97" s="178"/>
      <c r="D97" s="152" t="s">
        <v>154</v>
      </c>
      <c r="E97" s="179" t="s">
        <v>1</v>
      </c>
      <c r="F97" s="180" t="s">
        <v>159</v>
      </c>
      <c r="G97" s="178"/>
      <c r="H97" s="181">
        <v>1</v>
      </c>
      <c r="I97" s="182"/>
      <c r="J97" s="178"/>
      <c r="K97" s="178"/>
      <c r="L97" s="183"/>
      <c r="M97" s="184"/>
      <c r="N97" s="185"/>
      <c r="O97" s="185"/>
      <c r="P97" s="185"/>
      <c r="Q97" s="185"/>
      <c r="R97" s="185"/>
      <c r="S97" s="185"/>
      <c r="T97" s="186"/>
      <c r="AT97" s="187" t="s">
        <v>154</v>
      </c>
      <c r="AU97" s="187" t="s">
        <v>73</v>
      </c>
      <c r="AV97" s="10" t="s">
        <v>129</v>
      </c>
      <c r="AW97" s="10" t="s">
        <v>35</v>
      </c>
      <c r="AX97" s="10" t="s">
        <v>81</v>
      </c>
      <c r="AY97" s="187" t="s">
        <v>135</v>
      </c>
    </row>
    <row r="98" spans="2:65" s="1" customFormat="1" ht="22.5" customHeight="1">
      <c r="B98" s="30"/>
      <c r="C98" s="140" t="s">
        <v>141</v>
      </c>
      <c r="D98" s="140" t="s">
        <v>130</v>
      </c>
      <c r="E98" s="141" t="s">
        <v>929</v>
      </c>
      <c r="F98" s="142" t="s">
        <v>930</v>
      </c>
      <c r="G98" s="143" t="s">
        <v>742</v>
      </c>
      <c r="H98" s="212">
        <v>1</v>
      </c>
      <c r="I98" s="145"/>
      <c r="J98" s="146">
        <f>ROUND(I98*H98,2)</f>
        <v>0</v>
      </c>
      <c r="K98" s="142" t="s">
        <v>134</v>
      </c>
      <c r="L98" s="34"/>
      <c r="M98" s="147" t="s">
        <v>1</v>
      </c>
      <c r="N98" s="148" t="s">
        <v>44</v>
      </c>
      <c r="O98" s="56"/>
      <c r="P98" s="149">
        <f>O98*H98</f>
        <v>0</v>
      </c>
      <c r="Q98" s="149">
        <v>0</v>
      </c>
      <c r="R98" s="149">
        <f>Q98*H98</f>
        <v>0</v>
      </c>
      <c r="S98" s="149">
        <v>0</v>
      </c>
      <c r="T98" s="150">
        <f>S98*H98</f>
        <v>0</v>
      </c>
      <c r="AR98" s="13" t="s">
        <v>129</v>
      </c>
      <c r="AT98" s="13" t="s">
        <v>130</v>
      </c>
      <c r="AU98" s="13" t="s">
        <v>73</v>
      </c>
      <c r="AY98" s="13" t="s">
        <v>135</v>
      </c>
      <c r="BE98" s="151">
        <f>IF(N98="základní",J98,0)</f>
        <v>0</v>
      </c>
      <c r="BF98" s="151">
        <f>IF(N98="snížená",J98,0)</f>
        <v>0</v>
      </c>
      <c r="BG98" s="151">
        <f>IF(N98="zákl. přenesená",J98,0)</f>
        <v>0</v>
      </c>
      <c r="BH98" s="151">
        <f>IF(N98="sníž. přenesená",J98,0)</f>
        <v>0</v>
      </c>
      <c r="BI98" s="151">
        <f>IF(N98="nulová",J98,0)</f>
        <v>0</v>
      </c>
      <c r="BJ98" s="13" t="s">
        <v>81</v>
      </c>
      <c r="BK98" s="151">
        <f>ROUND(I98*H98,2)</f>
        <v>0</v>
      </c>
      <c r="BL98" s="13" t="s">
        <v>129</v>
      </c>
      <c r="BM98" s="13" t="s">
        <v>931</v>
      </c>
    </row>
    <row r="99" spans="2:65" s="1" customFormat="1" ht="11.25">
      <c r="B99" s="30"/>
      <c r="C99" s="31"/>
      <c r="D99" s="152" t="s">
        <v>137</v>
      </c>
      <c r="E99" s="31"/>
      <c r="F99" s="153" t="s">
        <v>930</v>
      </c>
      <c r="G99" s="31"/>
      <c r="H99" s="31"/>
      <c r="I99" s="99"/>
      <c r="J99" s="31"/>
      <c r="K99" s="31"/>
      <c r="L99" s="34"/>
      <c r="M99" s="154"/>
      <c r="N99" s="56"/>
      <c r="O99" s="56"/>
      <c r="P99" s="56"/>
      <c r="Q99" s="56"/>
      <c r="R99" s="56"/>
      <c r="S99" s="56"/>
      <c r="T99" s="57"/>
      <c r="AT99" s="13" t="s">
        <v>137</v>
      </c>
      <c r="AU99" s="13" t="s">
        <v>73</v>
      </c>
    </row>
    <row r="100" spans="2:65" s="1" customFormat="1" ht="19.5">
      <c r="B100" s="30"/>
      <c r="C100" s="31"/>
      <c r="D100" s="152" t="s">
        <v>139</v>
      </c>
      <c r="E100" s="31"/>
      <c r="F100" s="155" t="s">
        <v>932</v>
      </c>
      <c r="G100" s="31"/>
      <c r="H100" s="31"/>
      <c r="I100" s="99"/>
      <c r="J100" s="31"/>
      <c r="K100" s="31"/>
      <c r="L100" s="34"/>
      <c r="M100" s="154"/>
      <c r="N100" s="56"/>
      <c r="O100" s="56"/>
      <c r="P100" s="56"/>
      <c r="Q100" s="56"/>
      <c r="R100" s="56"/>
      <c r="S100" s="56"/>
      <c r="T100" s="57"/>
      <c r="AT100" s="13" t="s">
        <v>139</v>
      </c>
      <c r="AU100" s="13" t="s">
        <v>73</v>
      </c>
    </row>
    <row r="101" spans="2:65" s="1" customFormat="1" ht="22.5" customHeight="1">
      <c r="B101" s="30"/>
      <c r="C101" s="140" t="s">
        <v>147</v>
      </c>
      <c r="D101" s="140" t="s">
        <v>130</v>
      </c>
      <c r="E101" s="141" t="s">
        <v>933</v>
      </c>
      <c r="F101" s="142" t="s">
        <v>934</v>
      </c>
      <c r="G101" s="143" t="s">
        <v>742</v>
      </c>
      <c r="H101" s="212">
        <v>1</v>
      </c>
      <c r="I101" s="145"/>
      <c r="J101" s="146">
        <f>ROUND(I101*H101,2)</f>
        <v>0</v>
      </c>
      <c r="K101" s="142" t="s">
        <v>134</v>
      </c>
      <c r="L101" s="34"/>
      <c r="M101" s="147" t="s">
        <v>1</v>
      </c>
      <c r="N101" s="148" t="s">
        <v>44</v>
      </c>
      <c r="O101" s="56"/>
      <c r="P101" s="149">
        <f>O101*H101</f>
        <v>0</v>
      </c>
      <c r="Q101" s="149">
        <v>0</v>
      </c>
      <c r="R101" s="149">
        <f>Q101*H101</f>
        <v>0</v>
      </c>
      <c r="S101" s="149">
        <v>0</v>
      </c>
      <c r="T101" s="150">
        <f>S101*H101</f>
        <v>0</v>
      </c>
      <c r="AR101" s="13" t="s">
        <v>129</v>
      </c>
      <c r="AT101" s="13" t="s">
        <v>130</v>
      </c>
      <c r="AU101" s="13" t="s">
        <v>73</v>
      </c>
      <c r="AY101" s="13" t="s">
        <v>135</v>
      </c>
      <c r="BE101" s="151">
        <f>IF(N101="základní",J101,0)</f>
        <v>0</v>
      </c>
      <c r="BF101" s="151">
        <f>IF(N101="snížená",J101,0)</f>
        <v>0</v>
      </c>
      <c r="BG101" s="151">
        <f>IF(N101="zákl. přenesená",J101,0)</f>
        <v>0</v>
      </c>
      <c r="BH101" s="151">
        <f>IF(N101="sníž. přenesená",J101,0)</f>
        <v>0</v>
      </c>
      <c r="BI101" s="151">
        <f>IF(N101="nulová",J101,0)</f>
        <v>0</v>
      </c>
      <c r="BJ101" s="13" t="s">
        <v>81</v>
      </c>
      <c r="BK101" s="151">
        <f>ROUND(I101*H101,2)</f>
        <v>0</v>
      </c>
      <c r="BL101" s="13" t="s">
        <v>129</v>
      </c>
      <c r="BM101" s="13" t="s">
        <v>935</v>
      </c>
    </row>
    <row r="102" spans="2:65" s="1" customFormat="1" ht="11.25">
      <c r="B102" s="30"/>
      <c r="C102" s="31"/>
      <c r="D102" s="152" t="s">
        <v>137</v>
      </c>
      <c r="E102" s="31"/>
      <c r="F102" s="153" t="s">
        <v>934</v>
      </c>
      <c r="G102" s="31"/>
      <c r="H102" s="31"/>
      <c r="I102" s="99"/>
      <c r="J102" s="31"/>
      <c r="K102" s="31"/>
      <c r="L102" s="34"/>
      <c r="M102" s="154"/>
      <c r="N102" s="56"/>
      <c r="O102" s="56"/>
      <c r="P102" s="56"/>
      <c r="Q102" s="56"/>
      <c r="R102" s="56"/>
      <c r="S102" s="56"/>
      <c r="T102" s="57"/>
      <c r="AT102" s="13" t="s">
        <v>137</v>
      </c>
      <c r="AU102" s="13" t="s">
        <v>73</v>
      </c>
    </row>
    <row r="103" spans="2:65" s="1" customFormat="1" ht="19.5">
      <c r="B103" s="30"/>
      <c r="C103" s="31"/>
      <c r="D103" s="152" t="s">
        <v>139</v>
      </c>
      <c r="E103" s="31"/>
      <c r="F103" s="155" t="s">
        <v>936</v>
      </c>
      <c r="G103" s="31"/>
      <c r="H103" s="31"/>
      <c r="I103" s="99"/>
      <c r="J103" s="31"/>
      <c r="K103" s="31"/>
      <c r="L103" s="34"/>
      <c r="M103" s="154"/>
      <c r="N103" s="56"/>
      <c r="O103" s="56"/>
      <c r="P103" s="56"/>
      <c r="Q103" s="56"/>
      <c r="R103" s="56"/>
      <c r="S103" s="56"/>
      <c r="T103" s="57"/>
      <c r="AT103" s="13" t="s">
        <v>139</v>
      </c>
      <c r="AU103" s="13" t="s">
        <v>73</v>
      </c>
    </row>
    <row r="104" spans="2:65" s="1" customFormat="1" ht="22.5" customHeight="1">
      <c r="B104" s="30"/>
      <c r="C104" s="140" t="s">
        <v>160</v>
      </c>
      <c r="D104" s="140" t="s">
        <v>130</v>
      </c>
      <c r="E104" s="141" t="s">
        <v>937</v>
      </c>
      <c r="F104" s="142" t="s">
        <v>938</v>
      </c>
      <c r="G104" s="143" t="s">
        <v>742</v>
      </c>
      <c r="H104" s="212">
        <v>1</v>
      </c>
      <c r="I104" s="145"/>
      <c r="J104" s="146">
        <f>ROUND(I104*H104,2)</f>
        <v>0</v>
      </c>
      <c r="K104" s="142" t="s">
        <v>134</v>
      </c>
      <c r="L104" s="34"/>
      <c r="M104" s="147" t="s">
        <v>1</v>
      </c>
      <c r="N104" s="148" t="s">
        <v>44</v>
      </c>
      <c r="O104" s="56"/>
      <c r="P104" s="149">
        <f>O104*H104</f>
        <v>0</v>
      </c>
      <c r="Q104" s="149">
        <v>0</v>
      </c>
      <c r="R104" s="149">
        <f>Q104*H104</f>
        <v>0</v>
      </c>
      <c r="S104" s="149">
        <v>0</v>
      </c>
      <c r="T104" s="150">
        <f>S104*H104</f>
        <v>0</v>
      </c>
      <c r="AR104" s="13" t="s">
        <v>129</v>
      </c>
      <c r="AT104" s="13" t="s">
        <v>130</v>
      </c>
      <c r="AU104" s="13" t="s">
        <v>73</v>
      </c>
      <c r="AY104" s="13" t="s">
        <v>135</v>
      </c>
      <c r="BE104" s="151">
        <f>IF(N104="základní",J104,0)</f>
        <v>0</v>
      </c>
      <c r="BF104" s="151">
        <f>IF(N104="snížená",J104,0)</f>
        <v>0</v>
      </c>
      <c r="BG104" s="151">
        <f>IF(N104="zákl. přenesená",J104,0)</f>
        <v>0</v>
      </c>
      <c r="BH104" s="151">
        <f>IF(N104="sníž. přenesená",J104,0)</f>
        <v>0</v>
      </c>
      <c r="BI104" s="151">
        <f>IF(N104="nulová",J104,0)</f>
        <v>0</v>
      </c>
      <c r="BJ104" s="13" t="s">
        <v>81</v>
      </c>
      <c r="BK104" s="151">
        <f>ROUND(I104*H104,2)</f>
        <v>0</v>
      </c>
      <c r="BL104" s="13" t="s">
        <v>129</v>
      </c>
      <c r="BM104" s="13" t="s">
        <v>939</v>
      </c>
    </row>
    <row r="105" spans="2:65" s="1" customFormat="1" ht="11.25">
      <c r="B105" s="30"/>
      <c r="C105" s="31"/>
      <c r="D105" s="152" t="s">
        <v>137</v>
      </c>
      <c r="E105" s="31"/>
      <c r="F105" s="153" t="s">
        <v>938</v>
      </c>
      <c r="G105" s="31"/>
      <c r="H105" s="31"/>
      <c r="I105" s="99"/>
      <c r="J105" s="31"/>
      <c r="K105" s="31"/>
      <c r="L105" s="34"/>
      <c r="M105" s="154"/>
      <c r="N105" s="56"/>
      <c r="O105" s="56"/>
      <c r="P105" s="56"/>
      <c r="Q105" s="56"/>
      <c r="R105" s="56"/>
      <c r="S105" s="56"/>
      <c r="T105" s="57"/>
      <c r="AT105" s="13" t="s">
        <v>137</v>
      </c>
      <c r="AU105" s="13" t="s">
        <v>73</v>
      </c>
    </row>
    <row r="106" spans="2:65" s="1" customFormat="1" ht="19.5">
      <c r="B106" s="30"/>
      <c r="C106" s="31"/>
      <c r="D106" s="152" t="s">
        <v>139</v>
      </c>
      <c r="E106" s="31"/>
      <c r="F106" s="155" t="s">
        <v>940</v>
      </c>
      <c r="G106" s="31"/>
      <c r="H106" s="31"/>
      <c r="I106" s="99"/>
      <c r="J106" s="31"/>
      <c r="K106" s="31"/>
      <c r="L106" s="34"/>
      <c r="M106" s="154"/>
      <c r="N106" s="56"/>
      <c r="O106" s="56"/>
      <c r="P106" s="56"/>
      <c r="Q106" s="56"/>
      <c r="R106" s="56"/>
      <c r="S106" s="56"/>
      <c r="T106" s="57"/>
      <c r="AT106" s="13" t="s">
        <v>139</v>
      </c>
      <c r="AU106" s="13" t="s">
        <v>73</v>
      </c>
    </row>
    <row r="107" spans="2:65" s="1" customFormat="1" ht="22.5" customHeight="1">
      <c r="B107" s="30"/>
      <c r="C107" s="140" t="s">
        <v>170</v>
      </c>
      <c r="D107" s="140" t="s">
        <v>130</v>
      </c>
      <c r="E107" s="141" t="s">
        <v>941</v>
      </c>
      <c r="F107" s="142" t="s">
        <v>942</v>
      </c>
      <c r="G107" s="143" t="s">
        <v>742</v>
      </c>
      <c r="H107" s="212">
        <v>1</v>
      </c>
      <c r="I107" s="145"/>
      <c r="J107" s="146">
        <f>ROUND(I107*H107,2)</f>
        <v>0</v>
      </c>
      <c r="K107" s="142" t="s">
        <v>134</v>
      </c>
      <c r="L107" s="34"/>
      <c r="M107" s="147" t="s">
        <v>1</v>
      </c>
      <c r="N107" s="148" t="s">
        <v>44</v>
      </c>
      <c r="O107" s="56"/>
      <c r="P107" s="149">
        <f>O107*H107</f>
        <v>0</v>
      </c>
      <c r="Q107" s="149">
        <v>0</v>
      </c>
      <c r="R107" s="149">
        <f>Q107*H107</f>
        <v>0</v>
      </c>
      <c r="S107" s="149">
        <v>0</v>
      </c>
      <c r="T107" s="150">
        <f>S107*H107</f>
        <v>0</v>
      </c>
      <c r="AR107" s="13" t="s">
        <v>129</v>
      </c>
      <c r="AT107" s="13" t="s">
        <v>130</v>
      </c>
      <c r="AU107" s="13" t="s">
        <v>73</v>
      </c>
      <c r="AY107" s="13" t="s">
        <v>135</v>
      </c>
      <c r="BE107" s="151">
        <f>IF(N107="základní",J107,0)</f>
        <v>0</v>
      </c>
      <c r="BF107" s="151">
        <f>IF(N107="snížená",J107,0)</f>
        <v>0</v>
      </c>
      <c r="BG107" s="151">
        <f>IF(N107="zákl. přenesená",J107,0)</f>
        <v>0</v>
      </c>
      <c r="BH107" s="151">
        <f>IF(N107="sníž. přenesená",J107,0)</f>
        <v>0</v>
      </c>
      <c r="BI107" s="151">
        <f>IF(N107="nulová",J107,0)</f>
        <v>0</v>
      </c>
      <c r="BJ107" s="13" t="s">
        <v>81</v>
      </c>
      <c r="BK107" s="151">
        <f>ROUND(I107*H107,2)</f>
        <v>0</v>
      </c>
      <c r="BL107" s="13" t="s">
        <v>129</v>
      </c>
      <c r="BM107" s="13" t="s">
        <v>943</v>
      </c>
    </row>
    <row r="108" spans="2:65" s="1" customFormat="1" ht="11.25">
      <c r="B108" s="30"/>
      <c r="C108" s="31"/>
      <c r="D108" s="152" t="s">
        <v>137</v>
      </c>
      <c r="E108" s="31"/>
      <c r="F108" s="153" t="s">
        <v>942</v>
      </c>
      <c r="G108" s="31"/>
      <c r="H108" s="31"/>
      <c r="I108" s="99"/>
      <c r="J108" s="31"/>
      <c r="K108" s="31"/>
      <c r="L108" s="34"/>
      <c r="M108" s="154"/>
      <c r="N108" s="56"/>
      <c r="O108" s="56"/>
      <c r="P108" s="56"/>
      <c r="Q108" s="56"/>
      <c r="R108" s="56"/>
      <c r="S108" s="56"/>
      <c r="T108" s="57"/>
      <c r="AT108" s="13" t="s">
        <v>137</v>
      </c>
      <c r="AU108" s="13" t="s">
        <v>73</v>
      </c>
    </row>
    <row r="109" spans="2:65" s="1" customFormat="1" ht="19.5">
      <c r="B109" s="30"/>
      <c r="C109" s="31"/>
      <c r="D109" s="152" t="s">
        <v>139</v>
      </c>
      <c r="E109" s="31"/>
      <c r="F109" s="155" t="s">
        <v>944</v>
      </c>
      <c r="G109" s="31"/>
      <c r="H109" s="31"/>
      <c r="I109" s="99"/>
      <c r="J109" s="31"/>
      <c r="K109" s="31"/>
      <c r="L109" s="34"/>
      <c r="M109" s="198"/>
      <c r="N109" s="199"/>
      <c r="O109" s="199"/>
      <c r="P109" s="199"/>
      <c r="Q109" s="199"/>
      <c r="R109" s="199"/>
      <c r="S109" s="199"/>
      <c r="T109" s="200"/>
      <c r="AT109" s="13" t="s">
        <v>139</v>
      </c>
      <c r="AU109" s="13" t="s">
        <v>73</v>
      </c>
    </row>
    <row r="110" spans="2:65" s="1" customFormat="1" ht="6.95" customHeight="1">
      <c r="B110" s="42"/>
      <c r="C110" s="43"/>
      <c r="D110" s="43"/>
      <c r="E110" s="43"/>
      <c r="F110" s="43"/>
      <c r="G110" s="43"/>
      <c r="H110" s="43"/>
      <c r="I110" s="121"/>
      <c r="J110" s="43"/>
      <c r="K110" s="43"/>
      <c r="L110" s="34"/>
    </row>
  </sheetData>
  <sheetProtection algorithmName="SHA-512" hashValue="vBithMdqZDTQLmB3wsvw/A8BTTyD1LfRZ/AoXwycSAXNVLmyUBOMm9PjupmCBj+abK8ntfQ/AuikIAsW+Av8pw==" saltValue="Xkd5m/xheM/4CZtfifMlgw2o7zzDCZUfW64PxesJ41yWRe4vQ0g5fq8viITjqLqFvlCr9T00za3Q4C214UjSzA==" spinCount="100000" sheet="1" objects="1" scenarios="1" formatColumns="0" formatRows="0" autoFilter="0"/>
  <autoFilter ref="C78:K109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87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3" t="s">
        <v>82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108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256" t="str">
        <f>'Rekapitulace stavby'!K6</f>
        <v>Oprava přejezdu v km 66,164 (8,342) v úsecích Františkovy Lázně - Vojtanov a Františkovy Lázně - Aš</v>
      </c>
      <c r="F7" s="257"/>
      <c r="G7" s="257"/>
      <c r="H7" s="257"/>
      <c r="L7" s="16"/>
    </row>
    <row r="8" spans="2:46" s="1" customFormat="1" ht="12" customHeight="1">
      <c r="B8" s="34"/>
      <c r="D8" s="98" t="s">
        <v>109</v>
      </c>
      <c r="I8" s="99"/>
      <c r="L8" s="34"/>
    </row>
    <row r="9" spans="2:46" s="1" customFormat="1" ht="36.950000000000003" customHeight="1">
      <c r="B9" s="34"/>
      <c r="E9" s="258" t="s">
        <v>110</v>
      </c>
      <c r="F9" s="259"/>
      <c r="G9" s="259"/>
      <c r="H9" s="259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18</v>
      </c>
      <c r="F11" s="13" t="s">
        <v>1</v>
      </c>
      <c r="I11" s="100" t="s">
        <v>19</v>
      </c>
      <c r="J11" s="13" t="s">
        <v>1</v>
      </c>
      <c r="L11" s="34"/>
    </row>
    <row r="12" spans="2:46" s="1" customFormat="1" ht="12" customHeight="1">
      <c r="B12" s="34"/>
      <c r="D12" s="98" t="s">
        <v>20</v>
      </c>
      <c r="F12" s="13" t="s">
        <v>21</v>
      </c>
      <c r="I12" s="100" t="s">
        <v>22</v>
      </c>
      <c r="J12" s="101" t="str">
        <f>'Rekapitulace stavby'!AN8</f>
        <v>28. 3. 2019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24</v>
      </c>
      <c r="I14" s="100" t="s">
        <v>25</v>
      </c>
      <c r="J14" s="13" t="s">
        <v>26</v>
      </c>
      <c r="L14" s="34"/>
    </row>
    <row r="15" spans="2:46" s="1" customFormat="1" ht="18" customHeight="1">
      <c r="B15" s="34"/>
      <c r="E15" s="13" t="s">
        <v>28</v>
      </c>
      <c r="I15" s="100" t="s">
        <v>29</v>
      </c>
      <c r="J15" s="13" t="s">
        <v>30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31</v>
      </c>
      <c r="I17" s="100" t="s">
        <v>25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260" t="str">
        <f>'Rekapitulace stavby'!E14</f>
        <v>Vyplň údaj</v>
      </c>
      <c r="F18" s="261"/>
      <c r="G18" s="261"/>
      <c r="H18" s="261"/>
      <c r="I18" s="100" t="s">
        <v>29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33</v>
      </c>
      <c r="I20" s="100" t="s">
        <v>25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29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36</v>
      </c>
      <c r="I23" s="100" t="s">
        <v>25</v>
      </c>
      <c r="J23" s="13" t="s">
        <v>1</v>
      </c>
      <c r="L23" s="34"/>
    </row>
    <row r="24" spans="2:12" s="1" customFormat="1" ht="18" customHeight="1">
      <c r="B24" s="34"/>
      <c r="E24" s="13" t="s">
        <v>37</v>
      </c>
      <c r="I24" s="100" t="s">
        <v>29</v>
      </c>
      <c r="J24" s="13" t="s">
        <v>1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38</v>
      </c>
      <c r="I26" s="99"/>
      <c r="L26" s="34"/>
    </row>
    <row r="27" spans="2:12" s="6" customFormat="1" ht="16.5" customHeight="1">
      <c r="B27" s="102"/>
      <c r="E27" s="262" t="s">
        <v>1</v>
      </c>
      <c r="F27" s="262"/>
      <c r="G27" s="262"/>
      <c r="H27" s="262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39</v>
      </c>
      <c r="I30" s="99"/>
      <c r="J30" s="106">
        <f>ROUND(J79,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41</v>
      </c>
      <c r="I32" s="108" t="s">
        <v>40</v>
      </c>
      <c r="J32" s="107" t="s">
        <v>42</v>
      </c>
      <c r="L32" s="34"/>
    </row>
    <row r="33" spans="2:12" s="1" customFormat="1" ht="14.45" customHeight="1">
      <c r="B33" s="34"/>
      <c r="D33" s="98" t="s">
        <v>43</v>
      </c>
      <c r="E33" s="98" t="s">
        <v>44</v>
      </c>
      <c r="F33" s="109">
        <f>ROUND((SUM(BE79:BE186)),  2)</f>
        <v>0</v>
      </c>
      <c r="I33" s="110">
        <v>0.21</v>
      </c>
      <c r="J33" s="109">
        <f>ROUND(((SUM(BE79:BE186))*I33),  2)</f>
        <v>0</v>
      </c>
      <c r="L33" s="34"/>
    </row>
    <row r="34" spans="2:12" s="1" customFormat="1" ht="14.45" customHeight="1">
      <c r="B34" s="34"/>
      <c r="E34" s="98" t="s">
        <v>45</v>
      </c>
      <c r="F34" s="109">
        <f>ROUND((SUM(BF79:BF186)),  2)</f>
        <v>0</v>
      </c>
      <c r="I34" s="110">
        <v>0.15</v>
      </c>
      <c r="J34" s="109">
        <f>ROUND(((SUM(BF79:BF186))*I34),  2)</f>
        <v>0</v>
      </c>
      <c r="L34" s="34"/>
    </row>
    <row r="35" spans="2:12" s="1" customFormat="1" ht="14.45" hidden="1" customHeight="1">
      <c r="B35" s="34"/>
      <c r="E35" s="98" t="s">
        <v>46</v>
      </c>
      <c r="F35" s="109">
        <f>ROUND((SUM(BG79:BG186)),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47</v>
      </c>
      <c r="F36" s="109">
        <f>ROUND((SUM(BH79:BH186)),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48</v>
      </c>
      <c r="F37" s="109">
        <f>ROUND((SUM(BI79:BI186)),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49</v>
      </c>
      <c r="E39" s="113"/>
      <c r="F39" s="113"/>
      <c r="G39" s="114" t="s">
        <v>50</v>
      </c>
      <c r="H39" s="115" t="s">
        <v>51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111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263" t="str">
        <f>E7</f>
        <v>Oprava přejezdu v km 66,164 (8,342) v úsecích Františkovy Lázně - Vojtanov a Františkovy Lázně - Aš</v>
      </c>
      <c r="F48" s="264"/>
      <c r="G48" s="264"/>
      <c r="H48" s="264"/>
      <c r="I48" s="99"/>
      <c r="J48" s="31"/>
      <c r="K48" s="31"/>
      <c r="L48" s="34"/>
    </row>
    <row r="49" spans="2:47" s="1" customFormat="1" ht="12" customHeight="1">
      <c r="B49" s="30"/>
      <c r="C49" s="25" t="s">
        <v>109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35" t="str">
        <f>E9</f>
        <v>A.1 - Práce na ŽSv (Sborník SŽDC 2019)</v>
      </c>
      <c r="F50" s="234"/>
      <c r="G50" s="234"/>
      <c r="H50" s="234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20</v>
      </c>
      <c r="D52" s="31"/>
      <c r="E52" s="31"/>
      <c r="F52" s="23" t="str">
        <f>F12</f>
        <v>přejezd km 66,164 (8,342)</v>
      </c>
      <c r="G52" s="31"/>
      <c r="H52" s="31"/>
      <c r="I52" s="100" t="s">
        <v>22</v>
      </c>
      <c r="J52" s="51" t="str">
        <f>IF(J12="","",J12)</f>
        <v>28. 3. 2019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24</v>
      </c>
      <c r="D54" s="31"/>
      <c r="E54" s="31"/>
      <c r="F54" s="23" t="str">
        <f>E15</f>
        <v>SŽDC, s.o.; OŘ Ústí nad Labem - ST Karlovy Vary</v>
      </c>
      <c r="G54" s="31"/>
      <c r="H54" s="31"/>
      <c r="I54" s="100" t="s">
        <v>33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31</v>
      </c>
      <c r="D55" s="31"/>
      <c r="E55" s="31"/>
      <c r="F55" s="23" t="str">
        <f>IF(E18="","",E18)</f>
        <v>Vyplň údaj</v>
      </c>
      <c r="G55" s="31"/>
      <c r="H55" s="31"/>
      <c r="I55" s="100" t="s">
        <v>36</v>
      </c>
      <c r="J55" s="28" t="str">
        <f>E24</f>
        <v>Progi spol. s.r.o.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112</v>
      </c>
      <c r="D57" s="126"/>
      <c r="E57" s="126"/>
      <c r="F57" s="126"/>
      <c r="G57" s="126"/>
      <c r="H57" s="126"/>
      <c r="I57" s="127"/>
      <c r="J57" s="128" t="s">
        <v>113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114</v>
      </c>
      <c r="D59" s="31"/>
      <c r="E59" s="31"/>
      <c r="F59" s="31"/>
      <c r="G59" s="31"/>
      <c r="H59" s="31"/>
      <c r="I59" s="99"/>
      <c r="J59" s="69">
        <f>J79</f>
        <v>0</v>
      </c>
      <c r="K59" s="31"/>
      <c r="L59" s="34"/>
      <c r="AU59" s="13" t="s">
        <v>115</v>
      </c>
    </row>
    <row r="60" spans="2:47" s="1" customFormat="1" ht="21.75" customHeight="1">
      <c r="B60" s="30"/>
      <c r="C60" s="31"/>
      <c r="D60" s="31"/>
      <c r="E60" s="31"/>
      <c r="F60" s="31"/>
      <c r="G60" s="31"/>
      <c r="H60" s="31"/>
      <c r="I60" s="99"/>
      <c r="J60" s="31"/>
      <c r="K60" s="31"/>
      <c r="L60" s="34"/>
    </row>
    <row r="61" spans="2:47" s="1" customFormat="1" ht="6.95" customHeight="1">
      <c r="B61" s="42"/>
      <c r="C61" s="43"/>
      <c r="D61" s="43"/>
      <c r="E61" s="43"/>
      <c r="F61" s="43"/>
      <c r="G61" s="43"/>
      <c r="H61" s="43"/>
      <c r="I61" s="121"/>
      <c r="J61" s="43"/>
      <c r="K61" s="43"/>
      <c r="L61" s="34"/>
    </row>
    <row r="65" spans="2:65" s="1" customFormat="1" ht="6.95" customHeight="1">
      <c r="B65" s="44"/>
      <c r="C65" s="45"/>
      <c r="D65" s="45"/>
      <c r="E65" s="45"/>
      <c r="F65" s="45"/>
      <c r="G65" s="45"/>
      <c r="H65" s="45"/>
      <c r="I65" s="124"/>
      <c r="J65" s="45"/>
      <c r="K65" s="45"/>
      <c r="L65" s="34"/>
    </row>
    <row r="66" spans="2:65" s="1" customFormat="1" ht="24.95" customHeight="1">
      <c r="B66" s="30"/>
      <c r="C66" s="19" t="s">
        <v>116</v>
      </c>
      <c r="D66" s="31"/>
      <c r="E66" s="31"/>
      <c r="F66" s="31"/>
      <c r="G66" s="31"/>
      <c r="H66" s="31"/>
      <c r="I66" s="99"/>
      <c r="J66" s="31"/>
      <c r="K66" s="31"/>
      <c r="L66" s="34"/>
    </row>
    <row r="67" spans="2:65" s="1" customFormat="1" ht="6.95" customHeight="1">
      <c r="B67" s="30"/>
      <c r="C67" s="31"/>
      <c r="D67" s="31"/>
      <c r="E67" s="31"/>
      <c r="F67" s="31"/>
      <c r="G67" s="31"/>
      <c r="H67" s="31"/>
      <c r="I67" s="99"/>
      <c r="J67" s="31"/>
      <c r="K67" s="31"/>
      <c r="L67" s="34"/>
    </row>
    <row r="68" spans="2:65" s="1" customFormat="1" ht="12" customHeight="1">
      <c r="B68" s="30"/>
      <c r="C68" s="25" t="s">
        <v>16</v>
      </c>
      <c r="D68" s="31"/>
      <c r="E68" s="31"/>
      <c r="F68" s="31"/>
      <c r="G68" s="31"/>
      <c r="H68" s="31"/>
      <c r="I68" s="99"/>
      <c r="J68" s="31"/>
      <c r="K68" s="31"/>
      <c r="L68" s="34"/>
    </row>
    <row r="69" spans="2:65" s="1" customFormat="1" ht="16.5" customHeight="1">
      <c r="B69" s="30"/>
      <c r="C69" s="31"/>
      <c r="D69" s="31"/>
      <c r="E69" s="263" t="str">
        <f>E7</f>
        <v>Oprava přejezdu v km 66,164 (8,342) v úsecích Františkovy Lázně - Vojtanov a Františkovy Lázně - Aš</v>
      </c>
      <c r="F69" s="264"/>
      <c r="G69" s="264"/>
      <c r="H69" s="264"/>
      <c r="I69" s="99"/>
      <c r="J69" s="31"/>
      <c r="K69" s="31"/>
      <c r="L69" s="34"/>
    </row>
    <row r="70" spans="2:65" s="1" customFormat="1" ht="12" customHeight="1">
      <c r="B70" s="30"/>
      <c r="C70" s="25" t="s">
        <v>109</v>
      </c>
      <c r="D70" s="31"/>
      <c r="E70" s="31"/>
      <c r="F70" s="31"/>
      <c r="G70" s="31"/>
      <c r="H70" s="31"/>
      <c r="I70" s="99"/>
      <c r="J70" s="31"/>
      <c r="K70" s="31"/>
      <c r="L70" s="34"/>
    </row>
    <row r="71" spans="2:65" s="1" customFormat="1" ht="16.5" customHeight="1">
      <c r="B71" s="30"/>
      <c r="C71" s="31"/>
      <c r="D71" s="31"/>
      <c r="E71" s="235" t="str">
        <f>E9</f>
        <v>A.1 - Práce na ŽSv (Sborník SŽDC 2019)</v>
      </c>
      <c r="F71" s="234"/>
      <c r="G71" s="234"/>
      <c r="H71" s="234"/>
      <c r="I71" s="99"/>
      <c r="J71" s="31"/>
      <c r="K71" s="31"/>
      <c r="L71" s="34"/>
    </row>
    <row r="72" spans="2:65" s="1" customFormat="1" ht="6.95" customHeight="1">
      <c r="B72" s="30"/>
      <c r="C72" s="31"/>
      <c r="D72" s="31"/>
      <c r="E72" s="31"/>
      <c r="F72" s="31"/>
      <c r="G72" s="31"/>
      <c r="H72" s="31"/>
      <c r="I72" s="99"/>
      <c r="J72" s="31"/>
      <c r="K72" s="31"/>
      <c r="L72" s="34"/>
    </row>
    <row r="73" spans="2:65" s="1" customFormat="1" ht="12" customHeight="1">
      <c r="B73" s="30"/>
      <c r="C73" s="25" t="s">
        <v>20</v>
      </c>
      <c r="D73" s="31"/>
      <c r="E73" s="31"/>
      <c r="F73" s="23" t="str">
        <f>F12</f>
        <v>přejezd km 66,164 (8,342)</v>
      </c>
      <c r="G73" s="31"/>
      <c r="H73" s="31"/>
      <c r="I73" s="100" t="s">
        <v>22</v>
      </c>
      <c r="J73" s="51" t="str">
        <f>IF(J12="","",J12)</f>
        <v>28. 3. 2019</v>
      </c>
      <c r="K73" s="31"/>
      <c r="L73" s="34"/>
    </row>
    <row r="74" spans="2:65" s="1" customFormat="1" ht="6.95" customHeight="1">
      <c r="B74" s="30"/>
      <c r="C74" s="31"/>
      <c r="D74" s="31"/>
      <c r="E74" s="31"/>
      <c r="F74" s="31"/>
      <c r="G74" s="31"/>
      <c r="H74" s="31"/>
      <c r="I74" s="99"/>
      <c r="J74" s="31"/>
      <c r="K74" s="31"/>
      <c r="L74" s="34"/>
    </row>
    <row r="75" spans="2:65" s="1" customFormat="1" ht="13.7" customHeight="1">
      <c r="B75" s="30"/>
      <c r="C75" s="25" t="s">
        <v>24</v>
      </c>
      <c r="D75" s="31"/>
      <c r="E75" s="31"/>
      <c r="F75" s="23" t="str">
        <f>E15</f>
        <v>SŽDC, s.o.; OŘ Ústí nad Labem - ST Karlovy Vary</v>
      </c>
      <c r="G75" s="31"/>
      <c r="H75" s="31"/>
      <c r="I75" s="100" t="s">
        <v>33</v>
      </c>
      <c r="J75" s="28" t="str">
        <f>E21</f>
        <v xml:space="preserve"> </v>
      </c>
      <c r="K75" s="31"/>
      <c r="L75" s="34"/>
    </row>
    <row r="76" spans="2:65" s="1" customFormat="1" ht="13.7" customHeight="1">
      <c r="B76" s="30"/>
      <c r="C76" s="25" t="s">
        <v>31</v>
      </c>
      <c r="D76" s="31"/>
      <c r="E76" s="31"/>
      <c r="F76" s="23" t="str">
        <f>IF(E18="","",E18)</f>
        <v>Vyplň údaj</v>
      </c>
      <c r="G76" s="31"/>
      <c r="H76" s="31"/>
      <c r="I76" s="100" t="s">
        <v>36</v>
      </c>
      <c r="J76" s="28" t="str">
        <f>E24</f>
        <v>Progi spol. s.r.o.</v>
      </c>
      <c r="K76" s="31"/>
      <c r="L76" s="34"/>
    </row>
    <row r="77" spans="2:65" s="1" customFormat="1" ht="10.35" customHeight="1">
      <c r="B77" s="30"/>
      <c r="C77" s="31"/>
      <c r="D77" s="31"/>
      <c r="E77" s="31"/>
      <c r="F77" s="31"/>
      <c r="G77" s="31"/>
      <c r="H77" s="31"/>
      <c r="I77" s="99"/>
      <c r="J77" s="31"/>
      <c r="K77" s="31"/>
      <c r="L77" s="34"/>
    </row>
    <row r="78" spans="2:65" s="7" customFormat="1" ht="29.25" customHeight="1">
      <c r="B78" s="130"/>
      <c r="C78" s="131" t="s">
        <v>117</v>
      </c>
      <c r="D78" s="132" t="s">
        <v>58</v>
      </c>
      <c r="E78" s="132" t="s">
        <v>54</v>
      </c>
      <c r="F78" s="132" t="s">
        <v>55</v>
      </c>
      <c r="G78" s="132" t="s">
        <v>118</v>
      </c>
      <c r="H78" s="132" t="s">
        <v>119</v>
      </c>
      <c r="I78" s="133" t="s">
        <v>120</v>
      </c>
      <c r="J78" s="132" t="s">
        <v>113</v>
      </c>
      <c r="K78" s="134" t="s">
        <v>121</v>
      </c>
      <c r="L78" s="135"/>
      <c r="M78" s="60" t="s">
        <v>1</v>
      </c>
      <c r="N78" s="61" t="s">
        <v>43</v>
      </c>
      <c r="O78" s="61" t="s">
        <v>122</v>
      </c>
      <c r="P78" s="61" t="s">
        <v>123</v>
      </c>
      <c r="Q78" s="61" t="s">
        <v>124</v>
      </c>
      <c r="R78" s="61" t="s">
        <v>125</v>
      </c>
      <c r="S78" s="61" t="s">
        <v>126</v>
      </c>
      <c r="T78" s="62" t="s">
        <v>127</v>
      </c>
    </row>
    <row r="79" spans="2:65" s="1" customFormat="1" ht="22.9" customHeight="1">
      <c r="B79" s="30"/>
      <c r="C79" s="67" t="s">
        <v>128</v>
      </c>
      <c r="D79" s="31"/>
      <c r="E79" s="31"/>
      <c r="F79" s="31"/>
      <c r="G79" s="31"/>
      <c r="H79" s="31"/>
      <c r="I79" s="99"/>
      <c r="J79" s="136">
        <f>BK79</f>
        <v>0</v>
      </c>
      <c r="K79" s="31"/>
      <c r="L79" s="34"/>
      <c r="M79" s="63"/>
      <c r="N79" s="64"/>
      <c r="O79" s="64"/>
      <c r="P79" s="137">
        <f>SUM(P80:P186)</f>
        <v>0</v>
      </c>
      <c r="Q79" s="64"/>
      <c r="R79" s="137">
        <f>SUM(R80:R186)</f>
        <v>1032.1705999999999</v>
      </c>
      <c r="S79" s="64"/>
      <c r="T79" s="138">
        <f>SUM(T80:T186)</f>
        <v>0</v>
      </c>
      <c r="AT79" s="13" t="s">
        <v>72</v>
      </c>
      <c r="AU79" s="13" t="s">
        <v>115</v>
      </c>
      <c r="BK79" s="139">
        <f>SUM(BK80:BK186)</f>
        <v>0</v>
      </c>
    </row>
    <row r="80" spans="2:65" s="1" customFormat="1" ht="22.5" customHeight="1">
      <c r="B80" s="30"/>
      <c r="C80" s="140" t="s">
        <v>129</v>
      </c>
      <c r="D80" s="140" t="s">
        <v>130</v>
      </c>
      <c r="E80" s="141" t="s">
        <v>131</v>
      </c>
      <c r="F80" s="142" t="s">
        <v>132</v>
      </c>
      <c r="G80" s="143" t="s">
        <v>133</v>
      </c>
      <c r="H80" s="144">
        <v>36</v>
      </c>
      <c r="I80" s="145"/>
      <c r="J80" s="146">
        <f>ROUND(I80*H80,2)</f>
        <v>0</v>
      </c>
      <c r="K80" s="142" t="s">
        <v>134</v>
      </c>
      <c r="L80" s="34"/>
      <c r="M80" s="147" t="s">
        <v>1</v>
      </c>
      <c r="N80" s="148" t="s">
        <v>44</v>
      </c>
      <c r="O80" s="56"/>
      <c r="P80" s="149">
        <f>O80*H80</f>
        <v>0</v>
      </c>
      <c r="Q80" s="149">
        <v>0</v>
      </c>
      <c r="R80" s="149">
        <f>Q80*H80</f>
        <v>0</v>
      </c>
      <c r="S80" s="149">
        <v>0</v>
      </c>
      <c r="T80" s="150">
        <f>S80*H80</f>
        <v>0</v>
      </c>
      <c r="AR80" s="13" t="s">
        <v>129</v>
      </c>
      <c r="AT80" s="13" t="s">
        <v>130</v>
      </c>
      <c r="AU80" s="13" t="s">
        <v>73</v>
      </c>
      <c r="AY80" s="13" t="s">
        <v>135</v>
      </c>
      <c r="BE80" s="151">
        <f>IF(N80="základní",J80,0)</f>
        <v>0</v>
      </c>
      <c r="BF80" s="151">
        <f>IF(N80="snížená",J80,0)</f>
        <v>0</v>
      </c>
      <c r="BG80" s="151">
        <f>IF(N80="zákl. přenesená",J80,0)</f>
        <v>0</v>
      </c>
      <c r="BH80" s="151">
        <f>IF(N80="sníž. přenesená",J80,0)</f>
        <v>0</v>
      </c>
      <c r="BI80" s="151">
        <f>IF(N80="nulová",J80,0)</f>
        <v>0</v>
      </c>
      <c r="BJ80" s="13" t="s">
        <v>81</v>
      </c>
      <c r="BK80" s="151">
        <f>ROUND(I80*H80,2)</f>
        <v>0</v>
      </c>
      <c r="BL80" s="13" t="s">
        <v>129</v>
      </c>
      <c r="BM80" s="13" t="s">
        <v>136</v>
      </c>
    </row>
    <row r="81" spans="2:65" s="1" customFormat="1" ht="19.5">
      <c r="B81" s="30"/>
      <c r="C81" s="31"/>
      <c r="D81" s="152" t="s">
        <v>137</v>
      </c>
      <c r="E81" s="31"/>
      <c r="F81" s="153" t="s">
        <v>138</v>
      </c>
      <c r="G81" s="31"/>
      <c r="H81" s="31"/>
      <c r="I81" s="99"/>
      <c r="J81" s="31"/>
      <c r="K81" s="31"/>
      <c r="L81" s="34"/>
      <c r="M81" s="154"/>
      <c r="N81" s="56"/>
      <c r="O81" s="56"/>
      <c r="P81" s="56"/>
      <c r="Q81" s="56"/>
      <c r="R81" s="56"/>
      <c r="S81" s="56"/>
      <c r="T81" s="57"/>
      <c r="AT81" s="13" t="s">
        <v>137</v>
      </c>
      <c r="AU81" s="13" t="s">
        <v>73</v>
      </c>
    </row>
    <row r="82" spans="2:65" s="1" customFormat="1" ht="19.5">
      <c r="B82" s="30"/>
      <c r="C82" s="31"/>
      <c r="D82" s="152" t="s">
        <v>139</v>
      </c>
      <c r="E82" s="31"/>
      <c r="F82" s="155" t="s">
        <v>140</v>
      </c>
      <c r="G82" s="31"/>
      <c r="H82" s="31"/>
      <c r="I82" s="99"/>
      <c r="J82" s="31"/>
      <c r="K82" s="31"/>
      <c r="L82" s="34"/>
      <c r="M82" s="154"/>
      <c r="N82" s="56"/>
      <c r="O82" s="56"/>
      <c r="P82" s="56"/>
      <c r="Q82" s="56"/>
      <c r="R82" s="56"/>
      <c r="S82" s="56"/>
      <c r="T82" s="57"/>
      <c r="AT82" s="13" t="s">
        <v>139</v>
      </c>
      <c r="AU82" s="13" t="s">
        <v>73</v>
      </c>
    </row>
    <row r="83" spans="2:65" s="1" customFormat="1" ht="22.5" customHeight="1">
      <c r="B83" s="30"/>
      <c r="C83" s="140" t="s">
        <v>141</v>
      </c>
      <c r="D83" s="140" t="s">
        <v>130</v>
      </c>
      <c r="E83" s="141" t="s">
        <v>142</v>
      </c>
      <c r="F83" s="142" t="s">
        <v>143</v>
      </c>
      <c r="G83" s="143" t="s">
        <v>133</v>
      </c>
      <c r="H83" s="144">
        <v>37</v>
      </c>
      <c r="I83" s="145"/>
      <c r="J83" s="146">
        <f>ROUND(I83*H83,2)</f>
        <v>0</v>
      </c>
      <c r="K83" s="142" t="s">
        <v>134</v>
      </c>
      <c r="L83" s="34"/>
      <c r="M83" s="147" t="s">
        <v>1</v>
      </c>
      <c r="N83" s="148" t="s">
        <v>44</v>
      </c>
      <c r="O83" s="56"/>
      <c r="P83" s="149">
        <f>O83*H83</f>
        <v>0</v>
      </c>
      <c r="Q83" s="149">
        <v>0</v>
      </c>
      <c r="R83" s="149">
        <f>Q83*H83</f>
        <v>0</v>
      </c>
      <c r="S83" s="149">
        <v>0</v>
      </c>
      <c r="T83" s="150">
        <f>S83*H83</f>
        <v>0</v>
      </c>
      <c r="AR83" s="13" t="s">
        <v>129</v>
      </c>
      <c r="AT83" s="13" t="s">
        <v>130</v>
      </c>
      <c r="AU83" s="13" t="s">
        <v>73</v>
      </c>
      <c r="AY83" s="13" t="s">
        <v>135</v>
      </c>
      <c r="BE83" s="151">
        <f>IF(N83="základní",J83,0)</f>
        <v>0</v>
      </c>
      <c r="BF83" s="151">
        <f>IF(N83="snížená",J83,0)</f>
        <v>0</v>
      </c>
      <c r="BG83" s="151">
        <f>IF(N83="zákl. přenesená",J83,0)</f>
        <v>0</v>
      </c>
      <c r="BH83" s="151">
        <f>IF(N83="sníž. přenesená",J83,0)</f>
        <v>0</v>
      </c>
      <c r="BI83" s="151">
        <f>IF(N83="nulová",J83,0)</f>
        <v>0</v>
      </c>
      <c r="BJ83" s="13" t="s">
        <v>81</v>
      </c>
      <c r="BK83" s="151">
        <f>ROUND(I83*H83,2)</f>
        <v>0</v>
      </c>
      <c r="BL83" s="13" t="s">
        <v>129</v>
      </c>
      <c r="BM83" s="13" t="s">
        <v>144</v>
      </c>
    </row>
    <row r="84" spans="2:65" s="1" customFormat="1" ht="19.5">
      <c r="B84" s="30"/>
      <c r="C84" s="31"/>
      <c r="D84" s="152" t="s">
        <v>137</v>
      </c>
      <c r="E84" s="31"/>
      <c r="F84" s="153" t="s">
        <v>145</v>
      </c>
      <c r="G84" s="31"/>
      <c r="H84" s="31"/>
      <c r="I84" s="99"/>
      <c r="J84" s="31"/>
      <c r="K84" s="31"/>
      <c r="L84" s="34"/>
      <c r="M84" s="154"/>
      <c r="N84" s="56"/>
      <c r="O84" s="56"/>
      <c r="P84" s="56"/>
      <c r="Q84" s="56"/>
      <c r="R84" s="56"/>
      <c r="S84" s="56"/>
      <c r="T84" s="57"/>
      <c r="AT84" s="13" t="s">
        <v>137</v>
      </c>
      <c r="AU84" s="13" t="s">
        <v>73</v>
      </c>
    </row>
    <row r="85" spans="2:65" s="1" customFormat="1" ht="19.5">
      <c r="B85" s="30"/>
      <c r="C85" s="31"/>
      <c r="D85" s="152" t="s">
        <v>139</v>
      </c>
      <c r="E85" s="31"/>
      <c r="F85" s="155" t="s">
        <v>146</v>
      </c>
      <c r="G85" s="31"/>
      <c r="H85" s="31"/>
      <c r="I85" s="99"/>
      <c r="J85" s="31"/>
      <c r="K85" s="31"/>
      <c r="L85" s="34"/>
      <c r="M85" s="154"/>
      <c r="N85" s="56"/>
      <c r="O85" s="56"/>
      <c r="P85" s="56"/>
      <c r="Q85" s="56"/>
      <c r="R85" s="56"/>
      <c r="S85" s="56"/>
      <c r="T85" s="57"/>
      <c r="AT85" s="13" t="s">
        <v>139</v>
      </c>
      <c r="AU85" s="13" t="s">
        <v>73</v>
      </c>
    </row>
    <row r="86" spans="2:65" s="1" customFormat="1" ht="22.5" customHeight="1">
      <c r="B86" s="30"/>
      <c r="C86" s="140" t="s">
        <v>147</v>
      </c>
      <c r="D86" s="140" t="s">
        <v>130</v>
      </c>
      <c r="E86" s="141" t="s">
        <v>148</v>
      </c>
      <c r="F86" s="142" t="s">
        <v>149</v>
      </c>
      <c r="G86" s="143" t="s">
        <v>150</v>
      </c>
      <c r="H86" s="144">
        <v>28.324999999999999</v>
      </c>
      <c r="I86" s="145"/>
      <c r="J86" s="146">
        <f>ROUND(I86*H86,2)</f>
        <v>0</v>
      </c>
      <c r="K86" s="142" t="s">
        <v>134</v>
      </c>
      <c r="L86" s="34"/>
      <c r="M86" s="147" t="s">
        <v>1</v>
      </c>
      <c r="N86" s="148" t="s">
        <v>44</v>
      </c>
      <c r="O86" s="56"/>
      <c r="P86" s="149">
        <f>O86*H86</f>
        <v>0</v>
      </c>
      <c r="Q86" s="149">
        <v>0</v>
      </c>
      <c r="R86" s="149">
        <f>Q86*H86</f>
        <v>0</v>
      </c>
      <c r="S86" s="149">
        <v>0</v>
      </c>
      <c r="T86" s="150">
        <f>S86*H86</f>
        <v>0</v>
      </c>
      <c r="AR86" s="13" t="s">
        <v>129</v>
      </c>
      <c r="AT86" s="13" t="s">
        <v>130</v>
      </c>
      <c r="AU86" s="13" t="s">
        <v>73</v>
      </c>
      <c r="AY86" s="13" t="s">
        <v>135</v>
      </c>
      <c r="BE86" s="151">
        <f>IF(N86="základní",J86,0)</f>
        <v>0</v>
      </c>
      <c r="BF86" s="151">
        <f>IF(N86="snížená",J86,0)</f>
        <v>0</v>
      </c>
      <c r="BG86" s="151">
        <f>IF(N86="zákl. přenesená",J86,0)</f>
        <v>0</v>
      </c>
      <c r="BH86" s="151">
        <f>IF(N86="sníž. přenesená",J86,0)</f>
        <v>0</v>
      </c>
      <c r="BI86" s="151">
        <f>IF(N86="nulová",J86,0)</f>
        <v>0</v>
      </c>
      <c r="BJ86" s="13" t="s">
        <v>81</v>
      </c>
      <c r="BK86" s="151">
        <f>ROUND(I86*H86,2)</f>
        <v>0</v>
      </c>
      <c r="BL86" s="13" t="s">
        <v>129</v>
      </c>
      <c r="BM86" s="13" t="s">
        <v>151</v>
      </c>
    </row>
    <row r="87" spans="2:65" s="1" customFormat="1" ht="29.25">
      <c r="B87" s="30"/>
      <c r="C87" s="31"/>
      <c r="D87" s="152" t="s">
        <v>137</v>
      </c>
      <c r="E87" s="31"/>
      <c r="F87" s="153" t="s">
        <v>152</v>
      </c>
      <c r="G87" s="31"/>
      <c r="H87" s="31"/>
      <c r="I87" s="99"/>
      <c r="J87" s="31"/>
      <c r="K87" s="31"/>
      <c r="L87" s="34"/>
      <c r="M87" s="154"/>
      <c r="N87" s="56"/>
      <c r="O87" s="56"/>
      <c r="P87" s="56"/>
      <c r="Q87" s="56"/>
      <c r="R87" s="56"/>
      <c r="S87" s="56"/>
      <c r="T87" s="57"/>
      <c r="AT87" s="13" t="s">
        <v>137</v>
      </c>
      <c r="AU87" s="13" t="s">
        <v>73</v>
      </c>
    </row>
    <row r="88" spans="2:65" s="1" customFormat="1" ht="19.5">
      <c r="B88" s="30"/>
      <c r="C88" s="31"/>
      <c r="D88" s="152" t="s">
        <v>139</v>
      </c>
      <c r="E88" s="31"/>
      <c r="F88" s="155" t="s">
        <v>153</v>
      </c>
      <c r="G88" s="31"/>
      <c r="H88" s="31"/>
      <c r="I88" s="99"/>
      <c r="J88" s="31"/>
      <c r="K88" s="31"/>
      <c r="L88" s="34"/>
      <c r="M88" s="154"/>
      <c r="N88" s="56"/>
      <c r="O88" s="56"/>
      <c r="P88" s="56"/>
      <c r="Q88" s="56"/>
      <c r="R88" s="56"/>
      <c r="S88" s="56"/>
      <c r="T88" s="57"/>
      <c r="AT88" s="13" t="s">
        <v>139</v>
      </c>
      <c r="AU88" s="13" t="s">
        <v>73</v>
      </c>
    </row>
    <row r="89" spans="2:65" s="8" customFormat="1" ht="11.25">
      <c r="B89" s="156"/>
      <c r="C89" s="157"/>
      <c r="D89" s="152" t="s">
        <v>154</v>
      </c>
      <c r="E89" s="158" t="s">
        <v>1</v>
      </c>
      <c r="F89" s="159" t="s">
        <v>155</v>
      </c>
      <c r="G89" s="157"/>
      <c r="H89" s="158" t="s">
        <v>1</v>
      </c>
      <c r="I89" s="160"/>
      <c r="J89" s="157"/>
      <c r="K89" s="157"/>
      <c r="L89" s="161"/>
      <c r="M89" s="162"/>
      <c r="N89" s="163"/>
      <c r="O89" s="163"/>
      <c r="P89" s="163"/>
      <c r="Q89" s="163"/>
      <c r="R89" s="163"/>
      <c r="S89" s="163"/>
      <c r="T89" s="164"/>
      <c r="AT89" s="165" t="s">
        <v>154</v>
      </c>
      <c r="AU89" s="165" t="s">
        <v>73</v>
      </c>
      <c r="AV89" s="8" t="s">
        <v>81</v>
      </c>
      <c r="AW89" s="8" t="s">
        <v>35</v>
      </c>
      <c r="AX89" s="8" t="s">
        <v>73</v>
      </c>
      <c r="AY89" s="165" t="s">
        <v>135</v>
      </c>
    </row>
    <row r="90" spans="2:65" s="9" customFormat="1" ht="11.25">
      <c r="B90" s="166"/>
      <c r="C90" s="167"/>
      <c r="D90" s="152" t="s">
        <v>154</v>
      </c>
      <c r="E90" s="168" t="s">
        <v>1</v>
      </c>
      <c r="F90" s="169" t="s">
        <v>156</v>
      </c>
      <c r="G90" s="167"/>
      <c r="H90" s="170">
        <v>16.225000000000001</v>
      </c>
      <c r="I90" s="171"/>
      <c r="J90" s="167"/>
      <c r="K90" s="167"/>
      <c r="L90" s="172"/>
      <c r="M90" s="173"/>
      <c r="N90" s="174"/>
      <c r="O90" s="174"/>
      <c r="P90" s="174"/>
      <c r="Q90" s="174"/>
      <c r="R90" s="174"/>
      <c r="S90" s="174"/>
      <c r="T90" s="175"/>
      <c r="AT90" s="176" t="s">
        <v>154</v>
      </c>
      <c r="AU90" s="176" t="s">
        <v>73</v>
      </c>
      <c r="AV90" s="9" t="s">
        <v>83</v>
      </c>
      <c r="AW90" s="9" t="s">
        <v>35</v>
      </c>
      <c r="AX90" s="9" t="s">
        <v>73</v>
      </c>
      <c r="AY90" s="176" t="s">
        <v>135</v>
      </c>
    </row>
    <row r="91" spans="2:65" s="8" customFormat="1" ht="11.25">
      <c r="B91" s="156"/>
      <c r="C91" s="157"/>
      <c r="D91" s="152" t="s">
        <v>154</v>
      </c>
      <c r="E91" s="158" t="s">
        <v>1</v>
      </c>
      <c r="F91" s="159" t="s">
        <v>157</v>
      </c>
      <c r="G91" s="157"/>
      <c r="H91" s="158" t="s">
        <v>1</v>
      </c>
      <c r="I91" s="160"/>
      <c r="J91" s="157"/>
      <c r="K91" s="157"/>
      <c r="L91" s="161"/>
      <c r="M91" s="162"/>
      <c r="N91" s="163"/>
      <c r="O91" s="163"/>
      <c r="P91" s="163"/>
      <c r="Q91" s="163"/>
      <c r="R91" s="163"/>
      <c r="S91" s="163"/>
      <c r="T91" s="164"/>
      <c r="AT91" s="165" t="s">
        <v>154</v>
      </c>
      <c r="AU91" s="165" t="s">
        <v>73</v>
      </c>
      <c r="AV91" s="8" t="s">
        <v>81</v>
      </c>
      <c r="AW91" s="8" t="s">
        <v>35</v>
      </c>
      <c r="AX91" s="8" t="s">
        <v>73</v>
      </c>
      <c r="AY91" s="165" t="s">
        <v>135</v>
      </c>
    </row>
    <row r="92" spans="2:65" s="9" customFormat="1" ht="11.25">
      <c r="B92" s="166"/>
      <c r="C92" s="167"/>
      <c r="D92" s="152" t="s">
        <v>154</v>
      </c>
      <c r="E92" s="168" t="s">
        <v>1</v>
      </c>
      <c r="F92" s="169" t="s">
        <v>158</v>
      </c>
      <c r="G92" s="167"/>
      <c r="H92" s="170">
        <v>12.1</v>
      </c>
      <c r="I92" s="171"/>
      <c r="J92" s="167"/>
      <c r="K92" s="167"/>
      <c r="L92" s="172"/>
      <c r="M92" s="173"/>
      <c r="N92" s="174"/>
      <c r="O92" s="174"/>
      <c r="P92" s="174"/>
      <c r="Q92" s="174"/>
      <c r="R92" s="174"/>
      <c r="S92" s="174"/>
      <c r="T92" s="175"/>
      <c r="AT92" s="176" t="s">
        <v>154</v>
      </c>
      <c r="AU92" s="176" t="s">
        <v>73</v>
      </c>
      <c r="AV92" s="9" t="s">
        <v>83</v>
      </c>
      <c r="AW92" s="9" t="s">
        <v>35</v>
      </c>
      <c r="AX92" s="9" t="s">
        <v>73</v>
      </c>
      <c r="AY92" s="176" t="s">
        <v>135</v>
      </c>
    </row>
    <row r="93" spans="2:65" s="10" customFormat="1" ht="11.25">
      <c r="B93" s="177"/>
      <c r="C93" s="178"/>
      <c r="D93" s="152" t="s">
        <v>154</v>
      </c>
      <c r="E93" s="179" t="s">
        <v>1</v>
      </c>
      <c r="F93" s="180" t="s">
        <v>159</v>
      </c>
      <c r="G93" s="178"/>
      <c r="H93" s="181">
        <v>28.324999999999999</v>
      </c>
      <c r="I93" s="182"/>
      <c r="J93" s="178"/>
      <c r="K93" s="178"/>
      <c r="L93" s="183"/>
      <c r="M93" s="184"/>
      <c r="N93" s="185"/>
      <c r="O93" s="185"/>
      <c r="P93" s="185"/>
      <c r="Q93" s="185"/>
      <c r="R93" s="185"/>
      <c r="S93" s="185"/>
      <c r="T93" s="186"/>
      <c r="AT93" s="187" t="s">
        <v>154</v>
      </c>
      <c r="AU93" s="187" t="s">
        <v>73</v>
      </c>
      <c r="AV93" s="10" t="s">
        <v>129</v>
      </c>
      <c r="AW93" s="10" t="s">
        <v>35</v>
      </c>
      <c r="AX93" s="10" t="s">
        <v>81</v>
      </c>
      <c r="AY93" s="187" t="s">
        <v>135</v>
      </c>
    </row>
    <row r="94" spans="2:65" s="1" customFormat="1" ht="22.5" customHeight="1">
      <c r="B94" s="30"/>
      <c r="C94" s="140" t="s">
        <v>160</v>
      </c>
      <c r="D94" s="140" t="s">
        <v>130</v>
      </c>
      <c r="E94" s="141" t="s">
        <v>161</v>
      </c>
      <c r="F94" s="142" t="s">
        <v>162</v>
      </c>
      <c r="G94" s="143" t="s">
        <v>163</v>
      </c>
      <c r="H94" s="144">
        <v>4.9000000000000002E-2</v>
      </c>
      <c r="I94" s="145"/>
      <c r="J94" s="146">
        <f>ROUND(I94*H94,2)</f>
        <v>0</v>
      </c>
      <c r="K94" s="142" t="s">
        <v>134</v>
      </c>
      <c r="L94" s="34"/>
      <c r="M94" s="147" t="s">
        <v>1</v>
      </c>
      <c r="N94" s="148" t="s">
        <v>44</v>
      </c>
      <c r="O94" s="56"/>
      <c r="P94" s="149">
        <f>O94*H94</f>
        <v>0</v>
      </c>
      <c r="Q94" s="149">
        <v>0</v>
      </c>
      <c r="R94" s="149">
        <f>Q94*H94</f>
        <v>0</v>
      </c>
      <c r="S94" s="149">
        <v>0</v>
      </c>
      <c r="T94" s="150">
        <f>S94*H94</f>
        <v>0</v>
      </c>
      <c r="AR94" s="13" t="s">
        <v>129</v>
      </c>
      <c r="AT94" s="13" t="s">
        <v>130</v>
      </c>
      <c r="AU94" s="13" t="s">
        <v>73</v>
      </c>
      <c r="AY94" s="13" t="s">
        <v>135</v>
      </c>
      <c r="BE94" s="151">
        <f>IF(N94="základní",J94,0)</f>
        <v>0</v>
      </c>
      <c r="BF94" s="151">
        <f>IF(N94="snížená",J94,0)</f>
        <v>0</v>
      </c>
      <c r="BG94" s="151">
        <f>IF(N94="zákl. přenesená",J94,0)</f>
        <v>0</v>
      </c>
      <c r="BH94" s="151">
        <f>IF(N94="sníž. přenesená",J94,0)</f>
        <v>0</v>
      </c>
      <c r="BI94" s="151">
        <f>IF(N94="nulová",J94,0)</f>
        <v>0</v>
      </c>
      <c r="BJ94" s="13" t="s">
        <v>81</v>
      </c>
      <c r="BK94" s="151">
        <f>ROUND(I94*H94,2)</f>
        <v>0</v>
      </c>
      <c r="BL94" s="13" t="s">
        <v>129</v>
      </c>
      <c r="BM94" s="13" t="s">
        <v>164</v>
      </c>
    </row>
    <row r="95" spans="2:65" s="1" customFormat="1" ht="58.5">
      <c r="B95" s="30"/>
      <c r="C95" s="31"/>
      <c r="D95" s="152" t="s">
        <v>137</v>
      </c>
      <c r="E95" s="31"/>
      <c r="F95" s="153" t="s">
        <v>165</v>
      </c>
      <c r="G95" s="31"/>
      <c r="H95" s="31"/>
      <c r="I95" s="99"/>
      <c r="J95" s="31"/>
      <c r="K95" s="31"/>
      <c r="L95" s="34"/>
      <c r="M95" s="154"/>
      <c r="N95" s="56"/>
      <c r="O95" s="56"/>
      <c r="P95" s="56"/>
      <c r="Q95" s="56"/>
      <c r="R95" s="56"/>
      <c r="S95" s="56"/>
      <c r="T95" s="57"/>
      <c r="AT95" s="13" t="s">
        <v>137</v>
      </c>
      <c r="AU95" s="13" t="s">
        <v>73</v>
      </c>
    </row>
    <row r="96" spans="2:65" s="8" customFormat="1" ht="11.25">
      <c r="B96" s="156"/>
      <c r="C96" s="157"/>
      <c r="D96" s="152" t="s">
        <v>154</v>
      </c>
      <c r="E96" s="158" t="s">
        <v>1</v>
      </c>
      <c r="F96" s="159" t="s">
        <v>166</v>
      </c>
      <c r="G96" s="157"/>
      <c r="H96" s="158" t="s">
        <v>1</v>
      </c>
      <c r="I96" s="160"/>
      <c r="J96" s="157"/>
      <c r="K96" s="157"/>
      <c r="L96" s="161"/>
      <c r="M96" s="162"/>
      <c r="N96" s="163"/>
      <c r="O96" s="163"/>
      <c r="P96" s="163"/>
      <c r="Q96" s="163"/>
      <c r="R96" s="163"/>
      <c r="S96" s="163"/>
      <c r="T96" s="164"/>
      <c r="AT96" s="165" t="s">
        <v>154</v>
      </c>
      <c r="AU96" s="165" t="s">
        <v>73</v>
      </c>
      <c r="AV96" s="8" t="s">
        <v>81</v>
      </c>
      <c r="AW96" s="8" t="s">
        <v>35</v>
      </c>
      <c r="AX96" s="8" t="s">
        <v>73</v>
      </c>
      <c r="AY96" s="165" t="s">
        <v>135</v>
      </c>
    </row>
    <row r="97" spans="2:65" s="9" customFormat="1" ht="11.25">
      <c r="B97" s="166"/>
      <c r="C97" s="167"/>
      <c r="D97" s="152" t="s">
        <v>154</v>
      </c>
      <c r="E97" s="168" t="s">
        <v>1</v>
      </c>
      <c r="F97" s="169" t="s">
        <v>167</v>
      </c>
      <c r="G97" s="167"/>
      <c r="H97" s="170">
        <v>0.02</v>
      </c>
      <c r="I97" s="171"/>
      <c r="J97" s="167"/>
      <c r="K97" s="167"/>
      <c r="L97" s="172"/>
      <c r="M97" s="173"/>
      <c r="N97" s="174"/>
      <c r="O97" s="174"/>
      <c r="P97" s="174"/>
      <c r="Q97" s="174"/>
      <c r="R97" s="174"/>
      <c r="S97" s="174"/>
      <c r="T97" s="175"/>
      <c r="AT97" s="176" t="s">
        <v>154</v>
      </c>
      <c r="AU97" s="176" t="s">
        <v>73</v>
      </c>
      <c r="AV97" s="9" t="s">
        <v>83</v>
      </c>
      <c r="AW97" s="9" t="s">
        <v>35</v>
      </c>
      <c r="AX97" s="9" t="s">
        <v>73</v>
      </c>
      <c r="AY97" s="176" t="s">
        <v>135</v>
      </c>
    </row>
    <row r="98" spans="2:65" s="8" customFormat="1" ht="11.25">
      <c r="B98" s="156"/>
      <c r="C98" s="157"/>
      <c r="D98" s="152" t="s">
        <v>154</v>
      </c>
      <c r="E98" s="158" t="s">
        <v>1</v>
      </c>
      <c r="F98" s="159" t="s">
        <v>168</v>
      </c>
      <c r="G98" s="157"/>
      <c r="H98" s="158" t="s">
        <v>1</v>
      </c>
      <c r="I98" s="160"/>
      <c r="J98" s="157"/>
      <c r="K98" s="157"/>
      <c r="L98" s="161"/>
      <c r="M98" s="162"/>
      <c r="N98" s="163"/>
      <c r="O98" s="163"/>
      <c r="P98" s="163"/>
      <c r="Q98" s="163"/>
      <c r="R98" s="163"/>
      <c r="S98" s="163"/>
      <c r="T98" s="164"/>
      <c r="AT98" s="165" t="s">
        <v>154</v>
      </c>
      <c r="AU98" s="165" t="s">
        <v>73</v>
      </c>
      <c r="AV98" s="8" t="s">
        <v>81</v>
      </c>
      <c r="AW98" s="8" t="s">
        <v>35</v>
      </c>
      <c r="AX98" s="8" t="s">
        <v>73</v>
      </c>
      <c r="AY98" s="165" t="s">
        <v>135</v>
      </c>
    </row>
    <row r="99" spans="2:65" s="9" customFormat="1" ht="11.25">
      <c r="B99" s="166"/>
      <c r="C99" s="167"/>
      <c r="D99" s="152" t="s">
        <v>154</v>
      </c>
      <c r="E99" s="168" t="s">
        <v>1</v>
      </c>
      <c r="F99" s="169" t="s">
        <v>169</v>
      </c>
      <c r="G99" s="167"/>
      <c r="H99" s="170">
        <v>2.9000000000000001E-2</v>
      </c>
      <c r="I99" s="171"/>
      <c r="J99" s="167"/>
      <c r="K99" s="167"/>
      <c r="L99" s="172"/>
      <c r="M99" s="173"/>
      <c r="N99" s="174"/>
      <c r="O99" s="174"/>
      <c r="P99" s="174"/>
      <c r="Q99" s="174"/>
      <c r="R99" s="174"/>
      <c r="S99" s="174"/>
      <c r="T99" s="175"/>
      <c r="AT99" s="176" t="s">
        <v>154</v>
      </c>
      <c r="AU99" s="176" t="s">
        <v>73</v>
      </c>
      <c r="AV99" s="9" t="s">
        <v>83</v>
      </c>
      <c r="AW99" s="9" t="s">
        <v>35</v>
      </c>
      <c r="AX99" s="9" t="s">
        <v>73</v>
      </c>
      <c r="AY99" s="176" t="s">
        <v>135</v>
      </c>
    </row>
    <row r="100" spans="2:65" s="10" customFormat="1" ht="11.25">
      <c r="B100" s="177"/>
      <c r="C100" s="178"/>
      <c r="D100" s="152" t="s">
        <v>154</v>
      </c>
      <c r="E100" s="179" t="s">
        <v>1</v>
      </c>
      <c r="F100" s="180" t="s">
        <v>159</v>
      </c>
      <c r="G100" s="178"/>
      <c r="H100" s="181">
        <v>4.9000000000000002E-2</v>
      </c>
      <c r="I100" s="182"/>
      <c r="J100" s="178"/>
      <c r="K100" s="178"/>
      <c r="L100" s="183"/>
      <c r="M100" s="184"/>
      <c r="N100" s="185"/>
      <c r="O100" s="185"/>
      <c r="P100" s="185"/>
      <c r="Q100" s="185"/>
      <c r="R100" s="185"/>
      <c r="S100" s="185"/>
      <c r="T100" s="186"/>
      <c r="AT100" s="187" t="s">
        <v>154</v>
      </c>
      <c r="AU100" s="187" t="s">
        <v>73</v>
      </c>
      <c r="AV100" s="10" t="s">
        <v>129</v>
      </c>
      <c r="AW100" s="10" t="s">
        <v>35</v>
      </c>
      <c r="AX100" s="10" t="s">
        <v>81</v>
      </c>
      <c r="AY100" s="187" t="s">
        <v>135</v>
      </c>
    </row>
    <row r="101" spans="2:65" s="1" customFormat="1" ht="22.5" customHeight="1">
      <c r="B101" s="30"/>
      <c r="C101" s="140" t="s">
        <v>170</v>
      </c>
      <c r="D101" s="140" t="s">
        <v>130</v>
      </c>
      <c r="E101" s="141" t="s">
        <v>171</v>
      </c>
      <c r="F101" s="142" t="s">
        <v>172</v>
      </c>
      <c r="G101" s="143" t="s">
        <v>163</v>
      </c>
      <c r="H101" s="144">
        <v>2.9000000000000001E-2</v>
      </c>
      <c r="I101" s="145"/>
      <c r="J101" s="146">
        <f>ROUND(I101*H101,2)</f>
        <v>0</v>
      </c>
      <c r="K101" s="142" t="s">
        <v>134</v>
      </c>
      <c r="L101" s="34"/>
      <c r="M101" s="147" t="s">
        <v>1</v>
      </c>
      <c r="N101" s="148" t="s">
        <v>44</v>
      </c>
      <c r="O101" s="56"/>
      <c r="P101" s="149">
        <f>O101*H101</f>
        <v>0</v>
      </c>
      <c r="Q101" s="149">
        <v>0</v>
      </c>
      <c r="R101" s="149">
        <f>Q101*H101</f>
        <v>0</v>
      </c>
      <c r="S101" s="149">
        <v>0</v>
      </c>
      <c r="T101" s="150">
        <f>S101*H101</f>
        <v>0</v>
      </c>
      <c r="AR101" s="13" t="s">
        <v>129</v>
      </c>
      <c r="AT101" s="13" t="s">
        <v>130</v>
      </c>
      <c r="AU101" s="13" t="s">
        <v>73</v>
      </c>
      <c r="AY101" s="13" t="s">
        <v>135</v>
      </c>
      <c r="BE101" s="151">
        <f>IF(N101="základní",J101,0)</f>
        <v>0</v>
      </c>
      <c r="BF101" s="151">
        <f>IF(N101="snížená",J101,0)</f>
        <v>0</v>
      </c>
      <c r="BG101" s="151">
        <f>IF(N101="zákl. přenesená",J101,0)</f>
        <v>0</v>
      </c>
      <c r="BH101" s="151">
        <f>IF(N101="sníž. přenesená",J101,0)</f>
        <v>0</v>
      </c>
      <c r="BI101" s="151">
        <f>IF(N101="nulová",J101,0)</f>
        <v>0</v>
      </c>
      <c r="BJ101" s="13" t="s">
        <v>81</v>
      </c>
      <c r="BK101" s="151">
        <f>ROUND(I101*H101,2)</f>
        <v>0</v>
      </c>
      <c r="BL101" s="13" t="s">
        <v>129</v>
      </c>
      <c r="BM101" s="13" t="s">
        <v>173</v>
      </c>
    </row>
    <row r="102" spans="2:65" s="1" customFormat="1" ht="58.5">
      <c r="B102" s="30"/>
      <c r="C102" s="31"/>
      <c r="D102" s="152" t="s">
        <v>137</v>
      </c>
      <c r="E102" s="31"/>
      <c r="F102" s="153" t="s">
        <v>174</v>
      </c>
      <c r="G102" s="31"/>
      <c r="H102" s="31"/>
      <c r="I102" s="99"/>
      <c r="J102" s="31"/>
      <c r="K102" s="31"/>
      <c r="L102" s="34"/>
      <c r="M102" s="154"/>
      <c r="N102" s="56"/>
      <c r="O102" s="56"/>
      <c r="P102" s="56"/>
      <c r="Q102" s="56"/>
      <c r="R102" s="56"/>
      <c r="S102" s="56"/>
      <c r="T102" s="57"/>
      <c r="AT102" s="13" t="s">
        <v>137</v>
      </c>
      <c r="AU102" s="13" t="s">
        <v>73</v>
      </c>
    </row>
    <row r="103" spans="2:65" s="8" customFormat="1" ht="11.25">
      <c r="B103" s="156"/>
      <c r="C103" s="157"/>
      <c r="D103" s="152" t="s">
        <v>154</v>
      </c>
      <c r="E103" s="158" t="s">
        <v>1</v>
      </c>
      <c r="F103" s="159" t="s">
        <v>175</v>
      </c>
      <c r="G103" s="157"/>
      <c r="H103" s="158" t="s">
        <v>1</v>
      </c>
      <c r="I103" s="160"/>
      <c r="J103" s="157"/>
      <c r="K103" s="157"/>
      <c r="L103" s="161"/>
      <c r="M103" s="162"/>
      <c r="N103" s="163"/>
      <c r="O103" s="163"/>
      <c r="P103" s="163"/>
      <c r="Q103" s="163"/>
      <c r="R103" s="163"/>
      <c r="S103" s="163"/>
      <c r="T103" s="164"/>
      <c r="AT103" s="165" t="s">
        <v>154</v>
      </c>
      <c r="AU103" s="165" t="s">
        <v>73</v>
      </c>
      <c r="AV103" s="8" t="s">
        <v>81</v>
      </c>
      <c r="AW103" s="8" t="s">
        <v>35</v>
      </c>
      <c r="AX103" s="8" t="s">
        <v>73</v>
      </c>
      <c r="AY103" s="165" t="s">
        <v>135</v>
      </c>
    </row>
    <row r="104" spans="2:65" s="9" customFormat="1" ht="11.25">
      <c r="B104" s="166"/>
      <c r="C104" s="167"/>
      <c r="D104" s="152" t="s">
        <v>154</v>
      </c>
      <c r="E104" s="168" t="s">
        <v>1</v>
      </c>
      <c r="F104" s="169" t="s">
        <v>176</v>
      </c>
      <c r="G104" s="167"/>
      <c r="H104" s="170">
        <v>2.9000000000000001E-2</v>
      </c>
      <c r="I104" s="171"/>
      <c r="J104" s="167"/>
      <c r="K104" s="167"/>
      <c r="L104" s="172"/>
      <c r="M104" s="173"/>
      <c r="N104" s="174"/>
      <c r="O104" s="174"/>
      <c r="P104" s="174"/>
      <c r="Q104" s="174"/>
      <c r="R104" s="174"/>
      <c r="S104" s="174"/>
      <c r="T104" s="175"/>
      <c r="AT104" s="176" t="s">
        <v>154</v>
      </c>
      <c r="AU104" s="176" t="s">
        <v>73</v>
      </c>
      <c r="AV104" s="9" t="s">
        <v>83</v>
      </c>
      <c r="AW104" s="9" t="s">
        <v>35</v>
      </c>
      <c r="AX104" s="9" t="s">
        <v>73</v>
      </c>
      <c r="AY104" s="176" t="s">
        <v>135</v>
      </c>
    </row>
    <row r="105" spans="2:65" s="10" customFormat="1" ht="11.25">
      <c r="B105" s="177"/>
      <c r="C105" s="178"/>
      <c r="D105" s="152" t="s">
        <v>154</v>
      </c>
      <c r="E105" s="179" t="s">
        <v>1</v>
      </c>
      <c r="F105" s="180" t="s">
        <v>159</v>
      </c>
      <c r="G105" s="178"/>
      <c r="H105" s="181">
        <v>2.9000000000000001E-2</v>
      </c>
      <c r="I105" s="182"/>
      <c r="J105" s="178"/>
      <c r="K105" s="178"/>
      <c r="L105" s="183"/>
      <c r="M105" s="184"/>
      <c r="N105" s="185"/>
      <c r="O105" s="185"/>
      <c r="P105" s="185"/>
      <c r="Q105" s="185"/>
      <c r="R105" s="185"/>
      <c r="S105" s="185"/>
      <c r="T105" s="186"/>
      <c r="AT105" s="187" t="s">
        <v>154</v>
      </c>
      <c r="AU105" s="187" t="s">
        <v>73</v>
      </c>
      <c r="AV105" s="10" t="s">
        <v>129</v>
      </c>
      <c r="AW105" s="10" t="s">
        <v>35</v>
      </c>
      <c r="AX105" s="10" t="s">
        <v>81</v>
      </c>
      <c r="AY105" s="187" t="s">
        <v>135</v>
      </c>
    </row>
    <row r="106" spans="2:65" s="1" customFormat="1" ht="22.5" customHeight="1">
      <c r="B106" s="30"/>
      <c r="C106" s="140" t="s">
        <v>177</v>
      </c>
      <c r="D106" s="140" t="s">
        <v>130</v>
      </c>
      <c r="E106" s="141" t="s">
        <v>178</v>
      </c>
      <c r="F106" s="142" t="s">
        <v>179</v>
      </c>
      <c r="G106" s="143" t="s">
        <v>163</v>
      </c>
      <c r="H106" s="144">
        <v>2.1999999999999999E-2</v>
      </c>
      <c r="I106" s="145"/>
      <c r="J106" s="146">
        <f>ROUND(I106*H106,2)</f>
        <v>0</v>
      </c>
      <c r="K106" s="142" t="s">
        <v>134</v>
      </c>
      <c r="L106" s="34"/>
      <c r="M106" s="147" t="s">
        <v>1</v>
      </c>
      <c r="N106" s="148" t="s">
        <v>44</v>
      </c>
      <c r="O106" s="56"/>
      <c r="P106" s="149">
        <f>O106*H106</f>
        <v>0</v>
      </c>
      <c r="Q106" s="149">
        <v>0</v>
      </c>
      <c r="R106" s="149">
        <f>Q106*H106</f>
        <v>0</v>
      </c>
      <c r="S106" s="149">
        <v>0</v>
      </c>
      <c r="T106" s="150">
        <f>S106*H106</f>
        <v>0</v>
      </c>
      <c r="AR106" s="13" t="s">
        <v>129</v>
      </c>
      <c r="AT106" s="13" t="s">
        <v>130</v>
      </c>
      <c r="AU106" s="13" t="s">
        <v>73</v>
      </c>
      <c r="AY106" s="13" t="s">
        <v>135</v>
      </c>
      <c r="BE106" s="151">
        <f>IF(N106="základní",J106,0)</f>
        <v>0</v>
      </c>
      <c r="BF106" s="151">
        <f>IF(N106="snížená",J106,0)</f>
        <v>0</v>
      </c>
      <c r="BG106" s="151">
        <f>IF(N106="zákl. přenesená",J106,0)</f>
        <v>0</v>
      </c>
      <c r="BH106" s="151">
        <f>IF(N106="sníž. přenesená",J106,0)</f>
        <v>0</v>
      </c>
      <c r="BI106" s="151">
        <f>IF(N106="nulová",J106,0)</f>
        <v>0</v>
      </c>
      <c r="BJ106" s="13" t="s">
        <v>81</v>
      </c>
      <c r="BK106" s="151">
        <f>ROUND(I106*H106,2)</f>
        <v>0</v>
      </c>
      <c r="BL106" s="13" t="s">
        <v>129</v>
      </c>
      <c r="BM106" s="13" t="s">
        <v>180</v>
      </c>
    </row>
    <row r="107" spans="2:65" s="1" customFormat="1" ht="29.25">
      <c r="B107" s="30"/>
      <c r="C107" s="31"/>
      <c r="D107" s="152" t="s">
        <v>137</v>
      </c>
      <c r="E107" s="31"/>
      <c r="F107" s="153" t="s">
        <v>181</v>
      </c>
      <c r="G107" s="31"/>
      <c r="H107" s="31"/>
      <c r="I107" s="99"/>
      <c r="J107" s="31"/>
      <c r="K107" s="31"/>
      <c r="L107" s="34"/>
      <c r="M107" s="154"/>
      <c r="N107" s="56"/>
      <c r="O107" s="56"/>
      <c r="P107" s="56"/>
      <c r="Q107" s="56"/>
      <c r="R107" s="56"/>
      <c r="S107" s="56"/>
      <c r="T107" s="57"/>
      <c r="AT107" s="13" t="s">
        <v>137</v>
      </c>
      <c r="AU107" s="13" t="s">
        <v>73</v>
      </c>
    </row>
    <row r="108" spans="2:65" s="1" customFormat="1" ht="22.5" customHeight="1">
      <c r="B108" s="30"/>
      <c r="C108" s="140" t="s">
        <v>182</v>
      </c>
      <c r="D108" s="140" t="s">
        <v>130</v>
      </c>
      <c r="E108" s="141" t="s">
        <v>183</v>
      </c>
      <c r="F108" s="142" t="s">
        <v>184</v>
      </c>
      <c r="G108" s="143" t="s">
        <v>163</v>
      </c>
      <c r="H108" s="144">
        <v>5.5E-2</v>
      </c>
      <c r="I108" s="145"/>
      <c r="J108" s="146">
        <f>ROUND(I108*H108,2)</f>
        <v>0</v>
      </c>
      <c r="K108" s="142" t="s">
        <v>134</v>
      </c>
      <c r="L108" s="34"/>
      <c r="M108" s="147" t="s">
        <v>1</v>
      </c>
      <c r="N108" s="148" t="s">
        <v>44</v>
      </c>
      <c r="O108" s="56"/>
      <c r="P108" s="149">
        <f>O108*H108</f>
        <v>0</v>
      </c>
      <c r="Q108" s="149">
        <v>0</v>
      </c>
      <c r="R108" s="149">
        <f>Q108*H108</f>
        <v>0</v>
      </c>
      <c r="S108" s="149">
        <v>0</v>
      </c>
      <c r="T108" s="150">
        <f>S108*H108</f>
        <v>0</v>
      </c>
      <c r="AR108" s="13" t="s">
        <v>129</v>
      </c>
      <c r="AT108" s="13" t="s">
        <v>130</v>
      </c>
      <c r="AU108" s="13" t="s">
        <v>73</v>
      </c>
      <c r="AY108" s="13" t="s">
        <v>135</v>
      </c>
      <c r="BE108" s="151">
        <f>IF(N108="základní",J108,0)</f>
        <v>0</v>
      </c>
      <c r="BF108" s="151">
        <f>IF(N108="snížená",J108,0)</f>
        <v>0</v>
      </c>
      <c r="BG108" s="151">
        <f>IF(N108="zákl. přenesená",J108,0)</f>
        <v>0</v>
      </c>
      <c r="BH108" s="151">
        <f>IF(N108="sníž. přenesená",J108,0)</f>
        <v>0</v>
      </c>
      <c r="BI108" s="151">
        <f>IF(N108="nulová",J108,0)</f>
        <v>0</v>
      </c>
      <c r="BJ108" s="13" t="s">
        <v>81</v>
      </c>
      <c r="BK108" s="151">
        <f>ROUND(I108*H108,2)</f>
        <v>0</v>
      </c>
      <c r="BL108" s="13" t="s">
        <v>129</v>
      </c>
      <c r="BM108" s="13" t="s">
        <v>185</v>
      </c>
    </row>
    <row r="109" spans="2:65" s="1" customFormat="1" ht="29.25">
      <c r="B109" s="30"/>
      <c r="C109" s="31"/>
      <c r="D109" s="152" t="s">
        <v>137</v>
      </c>
      <c r="E109" s="31"/>
      <c r="F109" s="153" t="s">
        <v>186</v>
      </c>
      <c r="G109" s="31"/>
      <c r="H109" s="31"/>
      <c r="I109" s="99"/>
      <c r="J109" s="31"/>
      <c r="K109" s="31"/>
      <c r="L109" s="34"/>
      <c r="M109" s="154"/>
      <c r="N109" s="56"/>
      <c r="O109" s="56"/>
      <c r="P109" s="56"/>
      <c r="Q109" s="56"/>
      <c r="R109" s="56"/>
      <c r="S109" s="56"/>
      <c r="T109" s="57"/>
      <c r="AT109" s="13" t="s">
        <v>137</v>
      </c>
      <c r="AU109" s="13" t="s">
        <v>73</v>
      </c>
    </row>
    <row r="110" spans="2:65" s="1" customFormat="1" ht="22.5" customHeight="1">
      <c r="B110" s="30"/>
      <c r="C110" s="140" t="s">
        <v>187</v>
      </c>
      <c r="D110" s="140" t="s">
        <v>130</v>
      </c>
      <c r="E110" s="141" t="s">
        <v>188</v>
      </c>
      <c r="F110" s="142" t="s">
        <v>189</v>
      </c>
      <c r="G110" s="143" t="s">
        <v>163</v>
      </c>
      <c r="H110" s="144">
        <v>4.8000000000000001E-2</v>
      </c>
      <c r="I110" s="145"/>
      <c r="J110" s="146">
        <f>ROUND(I110*H110,2)</f>
        <v>0</v>
      </c>
      <c r="K110" s="142" t="s">
        <v>134</v>
      </c>
      <c r="L110" s="34"/>
      <c r="M110" s="147" t="s">
        <v>1</v>
      </c>
      <c r="N110" s="148" t="s">
        <v>44</v>
      </c>
      <c r="O110" s="56"/>
      <c r="P110" s="149">
        <f>O110*H110</f>
        <v>0</v>
      </c>
      <c r="Q110" s="149">
        <v>0</v>
      </c>
      <c r="R110" s="149">
        <f>Q110*H110</f>
        <v>0</v>
      </c>
      <c r="S110" s="149">
        <v>0</v>
      </c>
      <c r="T110" s="150">
        <f>S110*H110</f>
        <v>0</v>
      </c>
      <c r="AR110" s="13" t="s">
        <v>129</v>
      </c>
      <c r="AT110" s="13" t="s">
        <v>130</v>
      </c>
      <c r="AU110" s="13" t="s">
        <v>73</v>
      </c>
      <c r="AY110" s="13" t="s">
        <v>135</v>
      </c>
      <c r="BE110" s="151">
        <f>IF(N110="základní",J110,0)</f>
        <v>0</v>
      </c>
      <c r="BF110" s="151">
        <f>IF(N110="snížená",J110,0)</f>
        <v>0</v>
      </c>
      <c r="BG110" s="151">
        <f>IF(N110="zákl. přenesená",J110,0)</f>
        <v>0</v>
      </c>
      <c r="BH110" s="151">
        <f>IF(N110="sníž. přenesená",J110,0)</f>
        <v>0</v>
      </c>
      <c r="BI110" s="151">
        <f>IF(N110="nulová",J110,0)</f>
        <v>0</v>
      </c>
      <c r="BJ110" s="13" t="s">
        <v>81</v>
      </c>
      <c r="BK110" s="151">
        <f>ROUND(I110*H110,2)</f>
        <v>0</v>
      </c>
      <c r="BL110" s="13" t="s">
        <v>129</v>
      </c>
      <c r="BM110" s="13" t="s">
        <v>190</v>
      </c>
    </row>
    <row r="111" spans="2:65" s="1" customFormat="1" ht="29.25">
      <c r="B111" s="30"/>
      <c r="C111" s="31"/>
      <c r="D111" s="152" t="s">
        <v>137</v>
      </c>
      <c r="E111" s="31"/>
      <c r="F111" s="153" t="s">
        <v>191</v>
      </c>
      <c r="G111" s="31"/>
      <c r="H111" s="31"/>
      <c r="I111" s="99"/>
      <c r="J111" s="31"/>
      <c r="K111" s="31"/>
      <c r="L111" s="34"/>
      <c r="M111" s="154"/>
      <c r="N111" s="56"/>
      <c r="O111" s="56"/>
      <c r="P111" s="56"/>
      <c r="Q111" s="56"/>
      <c r="R111" s="56"/>
      <c r="S111" s="56"/>
      <c r="T111" s="57"/>
      <c r="AT111" s="13" t="s">
        <v>137</v>
      </c>
      <c r="AU111" s="13" t="s">
        <v>73</v>
      </c>
    </row>
    <row r="112" spans="2:65" s="1" customFormat="1" ht="22.5" customHeight="1">
      <c r="B112" s="30"/>
      <c r="C112" s="140" t="s">
        <v>192</v>
      </c>
      <c r="D112" s="140" t="s">
        <v>130</v>
      </c>
      <c r="E112" s="141" t="s">
        <v>193</v>
      </c>
      <c r="F112" s="142" t="s">
        <v>194</v>
      </c>
      <c r="G112" s="143" t="s">
        <v>163</v>
      </c>
      <c r="H112" s="144">
        <v>2.9000000000000001E-2</v>
      </c>
      <c r="I112" s="145"/>
      <c r="J112" s="146">
        <f>ROUND(I112*H112,2)</f>
        <v>0</v>
      </c>
      <c r="K112" s="142" t="s">
        <v>134</v>
      </c>
      <c r="L112" s="34"/>
      <c r="M112" s="147" t="s">
        <v>1</v>
      </c>
      <c r="N112" s="148" t="s">
        <v>44</v>
      </c>
      <c r="O112" s="56"/>
      <c r="P112" s="149">
        <f>O112*H112</f>
        <v>0</v>
      </c>
      <c r="Q112" s="149">
        <v>0</v>
      </c>
      <c r="R112" s="149">
        <f>Q112*H112</f>
        <v>0</v>
      </c>
      <c r="S112" s="149">
        <v>0</v>
      </c>
      <c r="T112" s="150">
        <f>S112*H112</f>
        <v>0</v>
      </c>
      <c r="AR112" s="13" t="s">
        <v>129</v>
      </c>
      <c r="AT112" s="13" t="s">
        <v>130</v>
      </c>
      <c r="AU112" s="13" t="s">
        <v>73</v>
      </c>
      <c r="AY112" s="13" t="s">
        <v>135</v>
      </c>
      <c r="BE112" s="151">
        <f>IF(N112="základní",J112,0)</f>
        <v>0</v>
      </c>
      <c r="BF112" s="151">
        <f>IF(N112="snížená",J112,0)</f>
        <v>0</v>
      </c>
      <c r="BG112" s="151">
        <f>IF(N112="zákl. přenesená",J112,0)</f>
        <v>0</v>
      </c>
      <c r="BH112" s="151">
        <f>IF(N112="sníž. přenesená",J112,0)</f>
        <v>0</v>
      </c>
      <c r="BI112" s="151">
        <f>IF(N112="nulová",J112,0)</f>
        <v>0</v>
      </c>
      <c r="BJ112" s="13" t="s">
        <v>81</v>
      </c>
      <c r="BK112" s="151">
        <f>ROUND(I112*H112,2)</f>
        <v>0</v>
      </c>
      <c r="BL112" s="13" t="s">
        <v>129</v>
      </c>
      <c r="BM112" s="13" t="s">
        <v>195</v>
      </c>
    </row>
    <row r="113" spans="2:65" s="1" customFormat="1" ht="29.25">
      <c r="B113" s="30"/>
      <c r="C113" s="31"/>
      <c r="D113" s="152" t="s">
        <v>137</v>
      </c>
      <c r="E113" s="31"/>
      <c r="F113" s="153" t="s">
        <v>196</v>
      </c>
      <c r="G113" s="31"/>
      <c r="H113" s="31"/>
      <c r="I113" s="99"/>
      <c r="J113" s="31"/>
      <c r="K113" s="31"/>
      <c r="L113" s="34"/>
      <c r="M113" s="154"/>
      <c r="N113" s="56"/>
      <c r="O113" s="56"/>
      <c r="P113" s="56"/>
      <c r="Q113" s="56"/>
      <c r="R113" s="56"/>
      <c r="S113" s="56"/>
      <c r="T113" s="57"/>
      <c r="AT113" s="13" t="s">
        <v>137</v>
      </c>
      <c r="AU113" s="13" t="s">
        <v>73</v>
      </c>
    </row>
    <row r="114" spans="2:65" s="1" customFormat="1" ht="19.5">
      <c r="B114" s="30"/>
      <c r="C114" s="31"/>
      <c r="D114" s="152" t="s">
        <v>139</v>
      </c>
      <c r="E114" s="31"/>
      <c r="F114" s="155" t="s">
        <v>197</v>
      </c>
      <c r="G114" s="31"/>
      <c r="H114" s="31"/>
      <c r="I114" s="99"/>
      <c r="J114" s="31"/>
      <c r="K114" s="31"/>
      <c r="L114" s="34"/>
      <c r="M114" s="154"/>
      <c r="N114" s="56"/>
      <c r="O114" s="56"/>
      <c r="P114" s="56"/>
      <c r="Q114" s="56"/>
      <c r="R114" s="56"/>
      <c r="S114" s="56"/>
      <c r="T114" s="57"/>
      <c r="AT114" s="13" t="s">
        <v>139</v>
      </c>
      <c r="AU114" s="13" t="s">
        <v>73</v>
      </c>
    </row>
    <row r="115" spans="2:65" s="1" customFormat="1" ht="22.5" customHeight="1">
      <c r="B115" s="30"/>
      <c r="C115" s="140" t="s">
        <v>198</v>
      </c>
      <c r="D115" s="140" t="s">
        <v>130</v>
      </c>
      <c r="E115" s="141" t="s">
        <v>199</v>
      </c>
      <c r="F115" s="142" t="s">
        <v>200</v>
      </c>
      <c r="G115" s="143" t="s">
        <v>201</v>
      </c>
      <c r="H115" s="144">
        <v>192</v>
      </c>
      <c r="I115" s="145"/>
      <c r="J115" s="146">
        <f>ROUND(I115*H115,2)</f>
        <v>0</v>
      </c>
      <c r="K115" s="142" t="s">
        <v>134</v>
      </c>
      <c r="L115" s="34"/>
      <c r="M115" s="147" t="s">
        <v>1</v>
      </c>
      <c r="N115" s="148" t="s">
        <v>44</v>
      </c>
      <c r="O115" s="56"/>
      <c r="P115" s="149">
        <f>O115*H115</f>
        <v>0</v>
      </c>
      <c r="Q115" s="149">
        <v>0</v>
      </c>
      <c r="R115" s="149">
        <f>Q115*H115</f>
        <v>0</v>
      </c>
      <c r="S115" s="149">
        <v>0</v>
      </c>
      <c r="T115" s="150">
        <f>S115*H115</f>
        <v>0</v>
      </c>
      <c r="AR115" s="13" t="s">
        <v>129</v>
      </c>
      <c r="AT115" s="13" t="s">
        <v>130</v>
      </c>
      <c r="AU115" s="13" t="s">
        <v>73</v>
      </c>
      <c r="AY115" s="13" t="s">
        <v>135</v>
      </c>
      <c r="BE115" s="151">
        <f>IF(N115="základní",J115,0)</f>
        <v>0</v>
      </c>
      <c r="BF115" s="151">
        <f>IF(N115="snížená",J115,0)</f>
        <v>0</v>
      </c>
      <c r="BG115" s="151">
        <f>IF(N115="zákl. přenesená",J115,0)</f>
        <v>0</v>
      </c>
      <c r="BH115" s="151">
        <f>IF(N115="sníž. přenesená",J115,0)</f>
        <v>0</v>
      </c>
      <c r="BI115" s="151">
        <f>IF(N115="nulová",J115,0)</f>
        <v>0</v>
      </c>
      <c r="BJ115" s="13" t="s">
        <v>81</v>
      </c>
      <c r="BK115" s="151">
        <f>ROUND(I115*H115,2)</f>
        <v>0</v>
      </c>
      <c r="BL115" s="13" t="s">
        <v>129</v>
      </c>
      <c r="BM115" s="13" t="s">
        <v>202</v>
      </c>
    </row>
    <row r="116" spans="2:65" s="1" customFormat="1" ht="29.25">
      <c r="B116" s="30"/>
      <c r="C116" s="31"/>
      <c r="D116" s="152" t="s">
        <v>137</v>
      </c>
      <c r="E116" s="31"/>
      <c r="F116" s="153" t="s">
        <v>203</v>
      </c>
      <c r="G116" s="31"/>
      <c r="H116" s="31"/>
      <c r="I116" s="99"/>
      <c r="J116" s="31"/>
      <c r="K116" s="31"/>
      <c r="L116" s="34"/>
      <c r="M116" s="154"/>
      <c r="N116" s="56"/>
      <c r="O116" s="56"/>
      <c r="P116" s="56"/>
      <c r="Q116" s="56"/>
      <c r="R116" s="56"/>
      <c r="S116" s="56"/>
      <c r="T116" s="57"/>
      <c r="AT116" s="13" t="s">
        <v>137</v>
      </c>
      <c r="AU116" s="13" t="s">
        <v>73</v>
      </c>
    </row>
    <row r="117" spans="2:65" s="1" customFormat="1" ht="19.5">
      <c r="B117" s="30"/>
      <c r="C117" s="31"/>
      <c r="D117" s="152" t="s">
        <v>139</v>
      </c>
      <c r="E117" s="31"/>
      <c r="F117" s="155" t="s">
        <v>204</v>
      </c>
      <c r="G117" s="31"/>
      <c r="H117" s="31"/>
      <c r="I117" s="99"/>
      <c r="J117" s="31"/>
      <c r="K117" s="31"/>
      <c r="L117" s="34"/>
      <c r="M117" s="154"/>
      <c r="N117" s="56"/>
      <c r="O117" s="56"/>
      <c r="P117" s="56"/>
      <c r="Q117" s="56"/>
      <c r="R117" s="56"/>
      <c r="S117" s="56"/>
      <c r="T117" s="57"/>
      <c r="AT117" s="13" t="s">
        <v>139</v>
      </c>
      <c r="AU117" s="13" t="s">
        <v>73</v>
      </c>
    </row>
    <row r="118" spans="2:65" s="1" customFormat="1" ht="22.5" customHeight="1">
      <c r="B118" s="30"/>
      <c r="C118" s="140" t="s">
        <v>205</v>
      </c>
      <c r="D118" s="140" t="s">
        <v>130</v>
      </c>
      <c r="E118" s="141" t="s">
        <v>206</v>
      </c>
      <c r="F118" s="142" t="s">
        <v>207</v>
      </c>
      <c r="G118" s="143" t="s">
        <v>208</v>
      </c>
      <c r="H118" s="144">
        <v>8</v>
      </c>
      <c r="I118" s="145"/>
      <c r="J118" s="146">
        <f>ROUND(I118*H118,2)</f>
        <v>0</v>
      </c>
      <c r="K118" s="142" t="s">
        <v>134</v>
      </c>
      <c r="L118" s="34"/>
      <c r="M118" s="147" t="s">
        <v>1</v>
      </c>
      <c r="N118" s="148" t="s">
        <v>44</v>
      </c>
      <c r="O118" s="56"/>
      <c r="P118" s="149">
        <f>O118*H118</f>
        <v>0</v>
      </c>
      <c r="Q118" s="149">
        <v>0</v>
      </c>
      <c r="R118" s="149">
        <f>Q118*H118</f>
        <v>0</v>
      </c>
      <c r="S118" s="149">
        <v>0</v>
      </c>
      <c r="T118" s="150">
        <f>S118*H118</f>
        <v>0</v>
      </c>
      <c r="AR118" s="13" t="s">
        <v>129</v>
      </c>
      <c r="AT118" s="13" t="s">
        <v>130</v>
      </c>
      <c r="AU118" s="13" t="s">
        <v>73</v>
      </c>
      <c r="AY118" s="13" t="s">
        <v>135</v>
      </c>
      <c r="BE118" s="151">
        <f>IF(N118="základní",J118,0)</f>
        <v>0</v>
      </c>
      <c r="BF118" s="151">
        <f>IF(N118="snížená",J118,0)</f>
        <v>0</v>
      </c>
      <c r="BG118" s="151">
        <f>IF(N118="zákl. přenesená",J118,0)</f>
        <v>0</v>
      </c>
      <c r="BH118" s="151">
        <f>IF(N118="sníž. přenesená",J118,0)</f>
        <v>0</v>
      </c>
      <c r="BI118" s="151">
        <f>IF(N118="nulová",J118,0)</f>
        <v>0</v>
      </c>
      <c r="BJ118" s="13" t="s">
        <v>81</v>
      </c>
      <c r="BK118" s="151">
        <f>ROUND(I118*H118,2)</f>
        <v>0</v>
      </c>
      <c r="BL118" s="13" t="s">
        <v>129</v>
      </c>
      <c r="BM118" s="13" t="s">
        <v>209</v>
      </c>
    </row>
    <row r="119" spans="2:65" s="1" customFormat="1" ht="29.25">
      <c r="B119" s="30"/>
      <c r="C119" s="31"/>
      <c r="D119" s="152" t="s">
        <v>137</v>
      </c>
      <c r="E119" s="31"/>
      <c r="F119" s="153" t="s">
        <v>210</v>
      </c>
      <c r="G119" s="31"/>
      <c r="H119" s="31"/>
      <c r="I119" s="99"/>
      <c r="J119" s="31"/>
      <c r="K119" s="31"/>
      <c r="L119" s="34"/>
      <c r="M119" s="154"/>
      <c r="N119" s="56"/>
      <c r="O119" s="56"/>
      <c r="P119" s="56"/>
      <c r="Q119" s="56"/>
      <c r="R119" s="56"/>
      <c r="S119" s="56"/>
      <c r="T119" s="57"/>
      <c r="AT119" s="13" t="s">
        <v>137</v>
      </c>
      <c r="AU119" s="13" t="s">
        <v>73</v>
      </c>
    </row>
    <row r="120" spans="2:65" s="1" customFormat="1" ht="29.25">
      <c r="B120" s="30"/>
      <c r="C120" s="31"/>
      <c r="D120" s="152" t="s">
        <v>139</v>
      </c>
      <c r="E120" s="31"/>
      <c r="F120" s="155" t="s">
        <v>211</v>
      </c>
      <c r="G120" s="31"/>
      <c r="H120" s="31"/>
      <c r="I120" s="99"/>
      <c r="J120" s="31"/>
      <c r="K120" s="31"/>
      <c r="L120" s="34"/>
      <c r="M120" s="154"/>
      <c r="N120" s="56"/>
      <c r="O120" s="56"/>
      <c r="P120" s="56"/>
      <c r="Q120" s="56"/>
      <c r="R120" s="56"/>
      <c r="S120" s="56"/>
      <c r="T120" s="57"/>
      <c r="AT120" s="13" t="s">
        <v>139</v>
      </c>
      <c r="AU120" s="13" t="s">
        <v>73</v>
      </c>
    </row>
    <row r="121" spans="2:65" s="1" customFormat="1" ht="22.5" customHeight="1">
      <c r="B121" s="30"/>
      <c r="C121" s="140" t="s">
        <v>8</v>
      </c>
      <c r="D121" s="140" t="s">
        <v>130</v>
      </c>
      <c r="E121" s="141" t="s">
        <v>212</v>
      </c>
      <c r="F121" s="142" t="s">
        <v>213</v>
      </c>
      <c r="G121" s="143" t="s">
        <v>208</v>
      </c>
      <c r="H121" s="144">
        <v>4</v>
      </c>
      <c r="I121" s="145"/>
      <c r="J121" s="146">
        <f>ROUND(I121*H121,2)</f>
        <v>0</v>
      </c>
      <c r="K121" s="142" t="s">
        <v>134</v>
      </c>
      <c r="L121" s="34"/>
      <c r="M121" s="147" t="s">
        <v>1</v>
      </c>
      <c r="N121" s="148" t="s">
        <v>44</v>
      </c>
      <c r="O121" s="56"/>
      <c r="P121" s="149">
        <f>O121*H121</f>
        <v>0</v>
      </c>
      <c r="Q121" s="149">
        <v>0</v>
      </c>
      <c r="R121" s="149">
        <f>Q121*H121</f>
        <v>0</v>
      </c>
      <c r="S121" s="149">
        <v>0</v>
      </c>
      <c r="T121" s="150">
        <f>S121*H121</f>
        <v>0</v>
      </c>
      <c r="AR121" s="13" t="s">
        <v>129</v>
      </c>
      <c r="AT121" s="13" t="s">
        <v>130</v>
      </c>
      <c r="AU121" s="13" t="s">
        <v>73</v>
      </c>
      <c r="AY121" s="13" t="s">
        <v>135</v>
      </c>
      <c r="BE121" s="151">
        <f>IF(N121="základní",J121,0)</f>
        <v>0</v>
      </c>
      <c r="BF121" s="151">
        <f>IF(N121="snížená",J121,0)</f>
        <v>0</v>
      </c>
      <c r="BG121" s="151">
        <f>IF(N121="zákl. přenesená",J121,0)</f>
        <v>0</v>
      </c>
      <c r="BH121" s="151">
        <f>IF(N121="sníž. přenesená",J121,0)</f>
        <v>0</v>
      </c>
      <c r="BI121" s="151">
        <f>IF(N121="nulová",J121,0)</f>
        <v>0</v>
      </c>
      <c r="BJ121" s="13" t="s">
        <v>81</v>
      </c>
      <c r="BK121" s="151">
        <f>ROUND(I121*H121,2)</f>
        <v>0</v>
      </c>
      <c r="BL121" s="13" t="s">
        <v>129</v>
      </c>
      <c r="BM121" s="13" t="s">
        <v>214</v>
      </c>
    </row>
    <row r="122" spans="2:65" s="1" customFormat="1" ht="29.25">
      <c r="B122" s="30"/>
      <c r="C122" s="31"/>
      <c r="D122" s="152" t="s">
        <v>137</v>
      </c>
      <c r="E122" s="31"/>
      <c r="F122" s="153" t="s">
        <v>215</v>
      </c>
      <c r="G122" s="31"/>
      <c r="H122" s="31"/>
      <c r="I122" s="99"/>
      <c r="J122" s="31"/>
      <c r="K122" s="31"/>
      <c r="L122" s="34"/>
      <c r="M122" s="154"/>
      <c r="N122" s="56"/>
      <c r="O122" s="56"/>
      <c r="P122" s="56"/>
      <c r="Q122" s="56"/>
      <c r="R122" s="56"/>
      <c r="S122" s="56"/>
      <c r="T122" s="57"/>
      <c r="AT122" s="13" t="s">
        <v>137</v>
      </c>
      <c r="AU122" s="13" t="s">
        <v>73</v>
      </c>
    </row>
    <row r="123" spans="2:65" s="1" customFormat="1" ht="19.5">
      <c r="B123" s="30"/>
      <c r="C123" s="31"/>
      <c r="D123" s="152" t="s">
        <v>139</v>
      </c>
      <c r="E123" s="31"/>
      <c r="F123" s="155" t="s">
        <v>216</v>
      </c>
      <c r="G123" s="31"/>
      <c r="H123" s="31"/>
      <c r="I123" s="99"/>
      <c r="J123" s="31"/>
      <c r="K123" s="31"/>
      <c r="L123" s="34"/>
      <c r="M123" s="154"/>
      <c r="N123" s="56"/>
      <c r="O123" s="56"/>
      <c r="P123" s="56"/>
      <c r="Q123" s="56"/>
      <c r="R123" s="56"/>
      <c r="S123" s="56"/>
      <c r="T123" s="57"/>
      <c r="AT123" s="13" t="s">
        <v>139</v>
      </c>
      <c r="AU123" s="13" t="s">
        <v>73</v>
      </c>
    </row>
    <row r="124" spans="2:65" s="1" customFormat="1" ht="22.5" customHeight="1">
      <c r="B124" s="30"/>
      <c r="C124" s="140" t="s">
        <v>217</v>
      </c>
      <c r="D124" s="140" t="s">
        <v>130</v>
      </c>
      <c r="E124" s="141" t="s">
        <v>218</v>
      </c>
      <c r="F124" s="142" t="s">
        <v>219</v>
      </c>
      <c r="G124" s="143" t="s">
        <v>150</v>
      </c>
      <c r="H124" s="144">
        <v>48.125</v>
      </c>
      <c r="I124" s="145"/>
      <c r="J124" s="146">
        <f>ROUND(I124*H124,2)</f>
        <v>0</v>
      </c>
      <c r="K124" s="142" t="s">
        <v>134</v>
      </c>
      <c r="L124" s="34"/>
      <c r="M124" s="147" t="s">
        <v>1</v>
      </c>
      <c r="N124" s="148" t="s">
        <v>44</v>
      </c>
      <c r="O124" s="56"/>
      <c r="P124" s="149">
        <f>O124*H124</f>
        <v>0</v>
      </c>
      <c r="Q124" s="149">
        <v>0</v>
      </c>
      <c r="R124" s="149">
        <f>Q124*H124</f>
        <v>0</v>
      </c>
      <c r="S124" s="149">
        <v>0</v>
      </c>
      <c r="T124" s="150">
        <f>S124*H124</f>
        <v>0</v>
      </c>
      <c r="AR124" s="13" t="s">
        <v>129</v>
      </c>
      <c r="AT124" s="13" t="s">
        <v>130</v>
      </c>
      <c r="AU124" s="13" t="s">
        <v>73</v>
      </c>
      <c r="AY124" s="13" t="s">
        <v>135</v>
      </c>
      <c r="BE124" s="151">
        <f>IF(N124="základní",J124,0)</f>
        <v>0</v>
      </c>
      <c r="BF124" s="151">
        <f>IF(N124="snížená",J124,0)</f>
        <v>0</v>
      </c>
      <c r="BG124" s="151">
        <f>IF(N124="zákl. přenesená",J124,0)</f>
        <v>0</v>
      </c>
      <c r="BH124" s="151">
        <f>IF(N124="sníž. přenesená",J124,0)</f>
        <v>0</v>
      </c>
      <c r="BI124" s="151">
        <f>IF(N124="nulová",J124,0)</f>
        <v>0</v>
      </c>
      <c r="BJ124" s="13" t="s">
        <v>81</v>
      </c>
      <c r="BK124" s="151">
        <f>ROUND(I124*H124,2)</f>
        <v>0</v>
      </c>
      <c r="BL124" s="13" t="s">
        <v>129</v>
      </c>
      <c r="BM124" s="13" t="s">
        <v>220</v>
      </c>
    </row>
    <row r="125" spans="2:65" s="1" customFormat="1" ht="19.5">
      <c r="B125" s="30"/>
      <c r="C125" s="31"/>
      <c r="D125" s="152" t="s">
        <v>137</v>
      </c>
      <c r="E125" s="31"/>
      <c r="F125" s="153" t="s">
        <v>221</v>
      </c>
      <c r="G125" s="31"/>
      <c r="H125" s="31"/>
      <c r="I125" s="99"/>
      <c r="J125" s="31"/>
      <c r="K125" s="31"/>
      <c r="L125" s="34"/>
      <c r="M125" s="154"/>
      <c r="N125" s="56"/>
      <c r="O125" s="56"/>
      <c r="P125" s="56"/>
      <c r="Q125" s="56"/>
      <c r="R125" s="56"/>
      <c r="S125" s="56"/>
      <c r="T125" s="57"/>
      <c r="AT125" s="13" t="s">
        <v>137</v>
      </c>
      <c r="AU125" s="13" t="s">
        <v>73</v>
      </c>
    </row>
    <row r="126" spans="2:65" s="8" customFormat="1" ht="11.25">
      <c r="B126" s="156"/>
      <c r="C126" s="157"/>
      <c r="D126" s="152" t="s">
        <v>154</v>
      </c>
      <c r="E126" s="158" t="s">
        <v>1</v>
      </c>
      <c r="F126" s="159" t="s">
        <v>222</v>
      </c>
      <c r="G126" s="157"/>
      <c r="H126" s="158" t="s">
        <v>1</v>
      </c>
      <c r="I126" s="160"/>
      <c r="J126" s="157"/>
      <c r="K126" s="157"/>
      <c r="L126" s="161"/>
      <c r="M126" s="162"/>
      <c r="N126" s="163"/>
      <c r="O126" s="163"/>
      <c r="P126" s="163"/>
      <c r="Q126" s="163"/>
      <c r="R126" s="163"/>
      <c r="S126" s="163"/>
      <c r="T126" s="164"/>
      <c r="AT126" s="165" t="s">
        <v>154</v>
      </c>
      <c r="AU126" s="165" t="s">
        <v>73</v>
      </c>
      <c r="AV126" s="8" t="s">
        <v>81</v>
      </c>
      <c r="AW126" s="8" t="s">
        <v>35</v>
      </c>
      <c r="AX126" s="8" t="s">
        <v>73</v>
      </c>
      <c r="AY126" s="165" t="s">
        <v>135</v>
      </c>
    </row>
    <row r="127" spans="2:65" s="9" customFormat="1" ht="11.25">
      <c r="B127" s="166"/>
      <c r="C127" s="167"/>
      <c r="D127" s="152" t="s">
        <v>154</v>
      </c>
      <c r="E127" s="168" t="s">
        <v>1</v>
      </c>
      <c r="F127" s="169" t="s">
        <v>223</v>
      </c>
      <c r="G127" s="167"/>
      <c r="H127" s="170">
        <v>48.125</v>
      </c>
      <c r="I127" s="171"/>
      <c r="J127" s="167"/>
      <c r="K127" s="167"/>
      <c r="L127" s="172"/>
      <c r="M127" s="173"/>
      <c r="N127" s="174"/>
      <c r="O127" s="174"/>
      <c r="P127" s="174"/>
      <c r="Q127" s="174"/>
      <c r="R127" s="174"/>
      <c r="S127" s="174"/>
      <c r="T127" s="175"/>
      <c r="AT127" s="176" t="s">
        <v>154</v>
      </c>
      <c r="AU127" s="176" t="s">
        <v>73</v>
      </c>
      <c r="AV127" s="9" t="s">
        <v>83</v>
      </c>
      <c r="AW127" s="9" t="s">
        <v>35</v>
      </c>
      <c r="AX127" s="9" t="s">
        <v>73</v>
      </c>
      <c r="AY127" s="176" t="s">
        <v>135</v>
      </c>
    </row>
    <row r="128" spans="2:65" s="10" customFormat="1" ht="11.25">
      <c r="B128" s="177"/>
      <c r="C128" s="178"/>
      <c r="D128" s="152" t="s">
        <v>154</v>
      </c>
      <c r="E128" s="179" t="s">
        <v>1</v>
      </c>
      <c r="F128" s="180" t="s">
        <v>159</v>
      </c>
      <c r="G128" s="178"/>
      <c r="H128" s="181">
        <v>48.125</v>
      </c>
      <c r="I128" s="182"/>
      <c r="J128" s="178"/>
      <c r="K128" s="178"/>
      <c r="L128" s="183"/>
      <c r="M128" s="184"/>
      <c r="N128" s="185"/>
      <c r="O128" s="185"/>
      <c r="P128" s="185"/>
      <c r="Q128" s="185"/>
      <c r="R128" s="185"/>
      <c r="S128" s="185"/>
      <c r="T128" s="186"/>
      <c r="AT128" s="187" t="s">
        <v>154</v>
      </c>
      <c r="AU128" s="187" t="s">
        <v>73</v>
      </c>
      <c r="AV128" s="10" t="s">
        <v>129</v>
      </c>
      <c r="AW128" s="10" t="s">
        <v>35</v>
      </c>
      <c r="AX128" s="10" t="s">
        <v>81</v>
      </c>
      <c r="AY128" s="187" t="s">
        <v>135</v>
      </c>
    </row>
    <row r="129" spans="2:65" s="1" customFormat="1" ht="22.5" customHeight="1">
      <c r="B129" s="30"/>
      <c r="C129" s="140" t="s">
        <v>224</v>
      </c>
      <c r="D129" s="140" t="s">
        <v>130</v>
      </c>
      <c r="E129" s="141" t="s">
        <v>225</v>
      </c>
      <c r="F129" s="142" t="s">
        <v>226</v>
      </c>
      <c r="G129" s="143" t="s">
        <v>227</v>
      </c>
      <c r="H129" s="144">
        <v>496.76</v>
      </c>
      <c r="I129" s="145"/>
      <c r="J129" s="146">
        <f>ROUND(I129*H129,2)</f>
        <v>0</v>
      </c>
      <c r="K129" s="142" t="s">
        <v>134</v>
      </c>
      <c r="L129" s="34"/>
      <c r="M129" s="147" t="s">
        <v>1</v>
      </c>
      <c r="N129" s="148" t="s">
        <v>44</v>
      </c>
      <c r="O129" s="56"/>
      <c r="P129" s="149">
        <f>O129*H129</f>
        <v>0</v>
      </c>
      <c r="Q129" s="149">
        <v>0</v>
      </c>
      <c r="R129" s="149">
        <f>Q129*H129</f>
        <v>0</v>
      </c>
      <c r="S129" s="149">
        <v>0</v>
      </c>
      <c r="T129" s="150">
        <f>S129*H129</f>
        <v>0</v>
      </c>
      <c r="AR129" s="13" t="s">
        <v>129</v>
      </c>
      <c r="AT129" s="13" t="s">
        <v>130</v>
      </c>
      <c r="AU129" s="13" t="s">
        <v>73</v>
      </c>
      <c r="AY129" s="13" t="s">
        <v>135</v>
      </c>
      <c r="BE129" s="151">
        <f>IF(N129="základní",J129,0)</f>
        <v>0</v>
      </c>
      <c r="BF129" s="151">
        <f>IF(N129="snížená",J129,0)</f>
        <v>0</v>
      </c>
      <c r="BG129" s="151">
        <f>IF(N129="zákl. přenesená",J129,0)</f>
        <v>0</v>
      </c>
      <c r="BH129" s="151">
        <f>IF(N129="sníž. přenesená",J129,0)</f>
        <v>0</v>
      </c>
      <c r="BI129" s="151">
        <f>IF(N129="nulová",J129,0)</f>
        <v>0</v>
      </c>
      <c r="BJ129" s="13" t="s">
        <v>81</v>
      </c>
      <c r="BK129" s="151">
        <f>ROUND(I129*H129,2)</f>
        <v>0</v>
      </c>
      <c r="BL129" s="13" t="s">
        <v>129</v>
      </c>
      <c r="BM129" s="13" t="s">
        <v>228</v>
      </c>
    </row>
    <row r="130" spans="2:65" s="1" customFormat="1" ht="19.5">
      <c r="B130" s="30"/>
      <c r="C130" s="31"/>
      <c r="D130" s="152" t="s">
        <v>137</v>
      </c>
      <c r="E130" s="31"/>
      <c r="F130" s="153" t="s">
        <v>229</v>
      </c>
      <c r="G130" s="31"/>
      <c r="H130" s="31"/>
      <c r="I130" s="99"/>
      <c r="J130" s="31"/>
      <c r="K130" s="31"/>
      <c r="L130" s="34"/>
      <c r="M130" s="154"/>
      <c r="N130" s="56"/>
      <c r="O130" s="56"/>
      <c r="P130" s="56"/>
      <c r="Q130" s="56"/>
      <c r="R130" s="56"/>
      <c r="S130" s="56"/>
      <c r="T130" s="57"/>
      <c r="AT130" s="13" t="s">
        <v>137</v>
      </c>
      <c r="AU130" s="13" t="s">
        <v>73</v>
      </c>
    </row>
    <row r="131" spans="2:65" s="8" customFormat="1" ht="11.25">
      <c r="B131" s="156"/>
      <c r="C131" s="157"/>
      <c r="D131" s="152" t="s">
        <v>154</v>
      </c>
      <c r="E131" s="158" t="s">
        <v>1</v>
      </c>
      <c r="F131" s="159" t="s">
        <v>230</v>
      </c>
      <c r="G131" s="157"/>
      <c r="H131" s="158" t="s">
        <v>1</v>
      </c>
      <c r="I131" s="160"/>
      <c r="J131" s="157"/>
      <c r="K131" s="157"/>
      <c r="L131" s="161"/>
      <c r="M131" s="162"/>
      <c r="N131" s="163"/>
      <c r="O131" s="163"/>
      <c r="P131" s="163"/>
      <c r="Q131" s="163"/>
      <c r="R131" s="163"/>
      <c r="S131" s="163"/>
      <c r="T131" s="164"/>
      <c r="AT131" s="165" t="s">
        <v>154</v>
      </c>
      <c r="AU131" s="165" t="s">
        <v>73</v>
      </c>
      <c r="AV131" s="8" t="s">
        <v>81</v>
      </c>
      <c r="AW131" s="8" t="s">
        <v>35</v>
      </c>
      <c r="AX131" s="8" t="s">
        <v>73</v>
      </c>
      <c r="AY131" s="165" t="s">
        <v>135</v>
      </c>
    </row>
    <row r="132" spans="2:65" s="9" customFormat="1" ht="11.25">
      <c r="B132" s="166"/>
      <c r="C132" s="167"/>
      <c r="D132" s="152" t="s">
        <v>154</v>
      </c>
      <c r="E132" s="168" t="s">
        <v>1</v>
      </c>
      <c r="F132" s="169" t="s">
        <v>231</v>
      </c>
      <c r="G132" s="167"/>
      <c r="H132" s="170">
        <v>67.760000000000005</v>
      </c>
      <c r="I132" s="171"/>
      <c r="J132" s="167"/>
      <c r="K132" s="167"/>
      <c r="L132" s="172"/>
      <c r="M132" s="173"/>
      <c r="N132" s="174"/>
      <c r="O132" s="174"/>
      <c r="P132" s="174"/>
      <c r="Q132" s="174"/>
      <c r="R132" s="174"/>
      <c r="S132" s="174"/>
      <c r="T132" s="175"/>
      <c r="AT132" s="176" t="s">
        <v>154</v>
      </c>
      <c r="AU132" s="176" t="s">
        <v>73</v>
      </c>
      <c r="AV132" s="9" t="s">
        <v>83</v>
      </c>
      <c r="AW132" s="9" t="s">
        <v>35</v>
      </c>
      <c r="AX132" s="9" t="s">
        <v>73</v>
      </c>
      <c r="AY132" s="176" t="s">
        <v>135</v>
      </c>
    </row>
    <row r="133" spans="2:65" s="8" customFormat="1" ht="11.25">
      <c r="B133" s="156"/>
      <c r="C133" s="157"/>
      <c r="D133" s="152" t="s">
        <v>154</v>
      </c>
      <c r="E133" s="158" t="s">
        <v>1</v>
      </c>
      <c r="F133" s="159" t="s">
        <v>232</v>
      </c>
      <c r="G133" s="157"/>
      <c r="H133" s="158" t="s">
        <v>1</v>
      </c>
      <c r="I133" s="160"/>
      <c r="J133" s="157"/>
      <c r="K133" s="157"/>
      <c r="L133" s="161"/>
      <c r="M133" s="162"/>
      <c r="N133" s="163"/>
      <c r="O133" s="163"/>
      <c r="P133" s="163"/>
      <c r="Q133" s="163"/>
      <c r="R133" s="163"/>
      <c r="S133" s="163"/>
      <c r="T133" s="164"/>
      <c r="AT133" s="165" t="s">
        <v>154</v>
      </c>
      <c r="AU133" s="165" t="s">
        <v>73</v>
      </c>
      <c r="AV133" s="8" t="s">
        <v>81</v>
      </c>
      <c r="AW133" s="8" t="s">
        <v>35</v>
      </c>
      <c r="AX133" s="8" t="s">
        <v>73</v>
      </c>
      <c r="AY133" s="165" t="s">
        <v>135</v>
      </c>
    </row>
    <row r="134" spans="2:65" s="9" customFormat="1" ht="11.25">
      <c r="B134" s="166"/>
      <c r="C134" s="167"/>
      <c r="D134" s="152" t="s">
        <v>154</v>
      </c>
      <c r="E134" s="168" t="s">
        <v>1</v>
      </c>
      <c r="F134" s="169" t="s">
        <v>233</v>
      </c>
      <c r="G134" s="167"/>
      <c r="H134" s="170">
        <v>429</v>
      </c>
      <c r="I134" s="171"/>
      <c r="J134" s="167"/>
      <c r="K134" s="167"/>
      <c r="L134" s="172"/>
      <c r="M134" s="173"/>
      <c r="N134" s="174"/>
      <c r="O134" s="174"/>
      <c r="P134" s="174"/>
      <c r="Q134" s="174"/>
      <c r="R134" s="174"/>
      <c r="S134" s="174"/>
      <c r="T134" s="175"/>
      <c r="AT134" s="176" t="s">
        <v>154</v>
      </c>
      <c r="AU134" s="176" t="s">
        <v>73</v>
      </c>
      <c r="AV134" s="9" t="s">
        <v>83</v>
      </c>
      <c r="AW134" s="9" t="s">
        <v>35</v>
      </c>
      <c r="AX134" s="9" t="s">
        <v>73</v>
      </c>
      <c r="AY134" s="176" t="s">
        <v>135</v>
      </c>
    </row>
    <row r="135" spans="2:65" s="10" customFormat="1" ht="11.25">
      <c r="B135" s="177"/>
      <c r="C135" s="178"/>
      <c r="D135" s="152" t="s">
        <v>154</v>
      </c>
      <c r="E135" s="179" t="s">
        <v>1</v>
      </c>
      <c r="F135" s="180" t="s">
        <v>159</v>
      </c>
      <c r="G135" s="178"/>
      <c r="H135" s="181">
        <v>496.76</v>
      </c>
      <c r="I135" s="182"/>
      <c r="J135" s="178"/>
      <c r="K135" s="178"/>
      <c r="L135" s="183"/>
      <c r="M135" s="184"/>
      <c r="N135" s="185"/>
      <c r="O135" s="185"/>
      <c r="P135" s="185"/>
      <c r="Q135" s="185"/>
      <c r="R135" s="185"/>
      <c r="S135" s="185"/>
      <c r="T135" s="186"/>
      <c r="AT135" s="187" t="s">
        <v>154</v>
      </c>
      <c r="AU135" s="187" t="s">
        <v>73</v>
      </c>
      <c r="AV135" s="10" t="s">
        <v>129</v>
      </c>
      <c r="AW135" s="10" t="s">
        <v>35</v>
      </c>
      <c r="AX135" s="10" t="s">
        <v>81</v>
      </c>
      <c r="AY135" s="187" t="s">
        <v>135</v>
      </c>
    </row>
    <row r="136" spans="2:65" s="1" customFormat="1" ht="22.5" customHeight="1">
      <c r="B136" s="30"/>
      <c r="C136" s="140" t="s">
        <v>234</v>
      </c>
      <c r="D136" s="140" t="s">
        <v>130</v>
      </c>
      <c r="E136" s="141" t="s">
        <v>235</v>
      </c>
      <c r="F136" s="142" t="s">
        <v>236</v>
      </c>
      <c r="G136" s="143" t="s">
        <v>237</v>
      </c>
      <c r="H136" s="144">
        <v>26</v>
      </c>
      <c r="I136" s="145"/>
      <c r="J136" s="146">
        <f>ROUND(I136*H136,2)</f>
        <v>0</v>
      </c>
      <c r="K136" s="142" t="s">
        <v>134</v>
      </c>
      <c r="L136" s="34"/>
      <c r="M136" s="147" t="s">
        <v>1</v>
      </c>
      <c r="N136" s="148" t="s">
        <v>44</v>
      </c>
      <c r="O136" s="56"/>
      <c r="P136" s="149">
        <f>O136*H136</f>
        <v>0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AR136" s="13" t="s">
        <v>129</v>
      </c>
      <c r="AT136" s="13" t="s">
        <v>130</v>
      </c>
      <c r="AU136" s="13" t="s">
        <v>73</v>
      </c>
      <c r="AY136" s="13" t="s">
        <v>135</v>
      </c>
      <c r="BE136" s="151">
        <f>IF(N136="základní",J136,0)</f>
        <v>0</v>
      </c>
      <c r="BF136" s="151">
        <f>IF(N136="snížená",J136,0)</f>
        <v>0</v>
      </c>
      <c r="BG136" s="151">
        <f>IF(N136="zákl. přenesená",J136,0)</f>
        <v>0</v>
      </c>
      <c r="BH136" s="151">
        <f>IF(N136="sníž. přenesená",J136,0)</f>
        <v>0</v>
      </c>
      <c r="BI136" s="151">
        <f>IF(N136="nulová",J136,0)</f>
        <v>0</v>
      </c>
      <c r="BJ136" s="13" t="s">
        <v>81</v>
      </c>
      <c r="BK136" s="151">
        <f>ROUND(I136*H136,2)</f>
        <v>0</v>
      </c>
      <c r="BL136" s="13" t="s">
        <v>129</v>
      </c>
      <c r="BM136" s="13" t="s">
        <v>238</v>
      </c>
    </row>
    <row r="137" spans="2:65" s="1" customFormat="1" ht="29.25">
      <c r="B137" s="30"/>
      <c r="C137" s="31"/>
      <c r="D137" s="152" t="s">
        <v>137</v>
      </c>
      <c r="E137" s="31"/>
      <c r="F137" s="153" t="s">
        <v>239</v>
      </c>
      <c r="G137" s="31"/>
      <c r="H137" s="31"/>
      <c r="I137" s="99"/>
      <c r="J137" s="31"/>
      <c r="K137" s="31"/>
      <c r="L137" s="34"/>
      <c r="M137" s="154"/>
      <c r="N137" s="56"/>
      <c r="O137" s="56"/>
      <c r="P137" s="56"/>
      <c r="Q137" s="56"/>
      <c r="R137" s="56"/>
      <c r="S137" s="56"/>
      <c r="T137" s="57"/>
      <c r="AT137" s="13" t="s">
        <v>137</v>
      </c>
      <c r="AU137" s="13" t="s">
        <v>73</v>
      </c>
    </row>
    <row r="138" spans="2:65" s="1" customFormat="1" ht="29.25">
      <c r="B138" s="30"/>
      <c r="C138" s="31"/>
      <c r="D138" s="152" t="s">
        <v>139</v>
      </c>
      <c r="E138" s="31"/>
      <c r="F138" s="155" t="s">
        <v>240</v>
      </c>
      <c r="G138" s="31"/>
      <c r="H138" s="31"/>
      <c r="I138" s="99"/>
      <c r="J138" s="31"/>
      <c r="K138" s="31"/>
      <c r="L138" s="34"/>
      <c r="M138" s="154"/>
      <c r="N138" s="56"/>
      <c r="O138" s="56"/>
      <c r="P138" s="56"/>
      <c r="Q138" s="56"/>
      <c r="R138" s="56"/>
      <c r="S138" s="56"/>
      <c r="T138" s="57"/>
      <c r="AT138" s="13" t="s">
        <v>139</v>
      </c>
      <c r="AU138" s="13" t="s">
        <v>73</v>
      </c>
    </row>
    <row r="139" spans="2:65" s="9" customFormat="1" ht="11.25">
      <c r="B139" s="166"/>
      <c r="C139" s="167"/>
      <c r="D139" s="152" t="s">
        <v>154</v>
      </c>
      <c r="E139" s="168" t="s">
        <v>1</v>
      </c>
      <c r="F139" s="169" t="s">
        <v>241</v>
      </c>
      <c r="G139" s="167"/>
      <c r="H139" s="170">
        <v>26</v>
      </c>
      <c r="I139" s="171"/>
      <c r="J139" s="167"/>
      <c r="K139" s="167"/>
      <c r="L139" s="172"/>
      <c r="M139" s="173"/>
      <c r="N139" s="174"/>
      <c r="O139" s="174"/>
      <c r="P139" s="174"/>
      <c r="Q139" s="174"/>
      <c r="R139" s="174"/>
      <c r="S139" s="174"/>
      <c r="T139" s="175"/>
      <c r="AT139" s="176" t="s">
        <v>154</v>
      </c>
      <c r="AU139" s="176" t="s">
        <v>73</v>
      </c>
      <c r="AV139" s="9" t="s">
        <v>83</v>
      </c>
      <c r="AW139" s="9" t="s">
        <v>35</v>
      </c>
      <c r="AX139" s="9" t="s">
        <v>73</v>
      </c>
      <c r="AY139" s="176" t="s">
        <v>135</v>
      </c>
    </row>
    <row r="140" spans="2:65" s="10" customFormat="1" ht="11.25">
      <c r="B140" s="177"/>
      <c r="C140" s="178"/>
      <c r="D140" s="152" t="s">
        <v>154</v>
      </c>
      <c r="E140" s="179" t="s">
        <v>1</v>
      </c>
      <c r="F140" s="180" t="s">
        <v>159</v>
      </c>
      <c r="G140" s="178"/>
      <c r="H140" s="181">
        <v>26</v>
      </c>
      <c r="I140" s="182"/>
      <c r="J140" s="178"/>
      <c r="K140" s="178"/>
      <c r="L140" s="183"/>
      <c r="M140" s="184"/>
      <c r="N140" s="185"/>
      <c r="O140" s="185"/>
      <c r="P140" s="185"/>
      <c r="Q140" s="185"/>
      <c r="R140" s="185"/>
      <c r="S140" s="185"/>
      <c r="T140" s="186"/>
      <c r="AT140" s="187" t="s">
        <v>154</v>
      </c>
      <c r="AU140" s="187" t="s">
        <v>73</v>
      </c>
      <c r="AV140" s="10" t="s">
        <v>129</v>
      </c>
      <c r="AW140" s="10" t="s">
        <v>35</v>
      </c>
      <c r="AX140" s="10" t="s">
        <v>81</v>
      </c>
      <c r="AY140" s="187" t="s">
        <v>135</v>
      </c>
    </row>
    <row r="141" spans="2:65" s="1" customFormat="1" ht="22.5" customHeight="1">
      <c r="B141" s="30"/>
      <c r="C141" s="140" t="s">
        <v>242</v>
      </c>
      <c r="D141" s="140" t="s">
        <v>130</v>
      </c>
      <c r="E141" s="141" t="s">
        <v>243</v>
      </c>
      <c r="F141" s="142" t="s">
        <v>244</v>
      </c>
      <c r="G141" s="143" t="s">
        <v>163</v>
      </c>
      <c r="H141" s="144">
        <v>2.3260000000000001</v>
      </c>
      <c r="I141" s="145"/>
      <c r="J141" s="146">
        <f>ROUND(I141*H141,2)</f>
        <v>0</v>
      </c>
      <c r="K141" s="142" t="s">
        <v>134</v>
      </c>
      <c r="L141" s="34"/>
      <c r="M141" s="147" t="s">
        <v>1</v>
      </c>
      <c r="N141" s="148" t="s">
        <v>44</v>
      </c>
      <c r="O141" s="56"/>
      <c r="P141" s="149">
        <f>O141*H141</f>
        <v>0</v>
      </c>
      <c r="Q141" s="149">
        <v>0</v>
      </c>
      <c r="R141" s="149">
        <f>Q141*H141</f>
        <v>0</v>
      </c>
      <c r="S141" s="149">
        <v>0</v>
      </c>
      <c r="T141" s="150">
        <f>S141*H141</f>
        <v>0</v>
      </c>
      <c r="AR141" s="13" t="s">
        <v>129</v>
      </c>
      <c r="AT141" s="13" t="s">
        <v>130</v>
      </c>
      <c r="AU141" s="13" t="s">
        <v>73</v>
      </c>
      <c r="AY141" s="13" t="s">
        <v>135</v>
      </c>
      <c r="BE141" s="151">
        <f>IF(N141="základní",J141,0)</f>
        <v>0</v>
      </c>
      <c r="BF141" s="151">
        <f>IF(N141="snížená",J141,0)</f>
        <v>0</v>
      </c>
      <c r="BG141" s="151">
        <f>IF(N141="zákl. přenesená",J141,0)</f>
        <v>0</v>
      </c>
      <c r="BH141" s="151">
        <f>IF(N141="sníž. přenesená",J141,0)</f>
        <v>0</v>
      </c>
      <c r="BI141" s="151">
        <f>IF(N141="nulová",J141,0)</f>
        <v>0</v>
      </c>
      <c r="BJ141" s="13" t="s">
        <v>81</v>
      </c>
      <c r="BK141" s="151">
        <f>ROUND(I141*H141,2)</f>
        <v>0</v>
      </c>
      <c r="BL141" s="13" t="s">
        <v>129</v>
      </c>
      <c r="BM141" s="13" t="s">
        <v>245</v>
      </c>
    </row>
    <row r="142" spans="2:65" s="1" customFormat="1" ht="39">
      <c r="B142" s="30"/>
      <c r="C142" s="31"/>
      <c r="D142" s="152" t="s">
        <v>137</v>
      </c>
      <c r="E142" s="31"/>
      <c r="F142" s="153" t="s">
        <v>246</v>
      </c>
      <c r="G142" s="31"/>
      <c r="H142" s="31"/>
      <c r="I142" s="99"/>
      <c r="J142" s="31"/>
      <c r="K142" s="31"/>
      <c r="L142" s="34"/>
      <c r="M142" s="154"/>
      <c r="N142" s="56"/>
      <c r="O142" s="56"/>
      <c r="P142" s="56"/>
      <c r="Q142" s="56"/>
      <c r="R142" s="56"/>
      <c r="S142" s="56"/>
      <c r="T142" s="57"/>
      <c r="AT142" s="13" t="s">
        <v>137</v>
      </c>
      <c r="AU142" s="13" t="s">
        <v>73</v>
      </c>
    </row>
    <row r="143" spans="2:65" s="1" customFormat="1" ht="19.5">
      <c r="B143" s="30"/>
      <c r="C143" s="31"/>
      <c r="D143" s="152" t="s">
        <v>139</v>
      </c>
      <c r="E143" s="31"/>
      <c r="F143" s="155" t="s">
        <v>247</v>
      </c>
      <c r="G143" s="31"/>
      <c r="H143" s="31"/>
      <c r="I143" s="99"/>
      <c r="J143" s="31"/>
      <c r="K143" s="31"/>
      <c r="L143" s="34"/>
      <c r="M143" s="154"/>
      <c r="N143" s="56"/>
      <c r="O143" s="56"/>
      <c r="P143" s="56"/>
      <c r="Q143" s="56"/>
      <c r="R143" s="56"/>
      <c r="S143" s="56"/>
      <c r="T143" s="57"/>
      <c r="AT143" s="13" t="s">
        <v>139</v>
      </c>
      <c r="AU143" s="13" t="s">
        <v>73</v>
      </c>
    </row>
    <row r="144" spans="2:65" s="8" customFormat="1" ht="11.25">
      <c r="B144" s="156"/>
      <c r="C144" s="157"/>
      <c r="D144" s="152" t="s">
        <v>154</v>
      </c>
      <c r="E144" s="158" t="s">
        <v>1</v>
      </c>
      <c r="F144" s="159" t="s">
        <v>248</v>
      </c>
      <c r="G144" s="157"/>
      <c r="H144" s="158" t="s">
        <v>1</v>
      </c>
      <c r="I144" s="160"/>
      <c r="J144" s="157"/>
      <c r="K144" s="157"/>
      <c r="L144" s="161"/>
      <c r="M144" s="162"/>
      <c r="N144" s="163"/>
      <c r="O144" s="163"/>
      <c r="P144" s="163"/>
      <c r="Q144" s="163"/>
      <c r="R144" s="163"/>
      <c r="S144" s="163"/>
      <c r="T144" s="164"/>
      <c r="AT144" s="165" t="s">
        <v>154</v>
      </c>
      <c r="AU144" s="165" t="s">
        <v>73</v>
      </c>
      <c r="AV144" s="8" t="s">
        <v>81</v>
      </c>
      <c r="AW144" s="8" t="s">
        <v>35</v>
      </c>
      <c r="AX144" s="8" t="s">
        <v>73</v>
      </c>
      <c r="AY144" s="165" t="s">
        <v>135</v>
      </c>
    </row>
    <row r="145" spans="2:65" s="9" customFormat="1" ht="11.25">
      <c r="B145" s="166"/>
      <c r="C145" s="167"/>
      <c r="D145" s="152" t="s">
        <v>154</v>
      </c>
      <c r="E145" s="168" t="s">
        <v>1</v>
      </c>
      <c r="F145" s="169" t="s">
        <v>249</v>
      </c>
      <c r="G145" s="167"/>
      <c r="H145" s="170">
        <v>0.154</v>
      </c>
      <c r="I145" s="171"/>
      <c r="J145" s="167"/>
      <c r="K145" s="167"/>
      <c r="L145" s="172"/>
      <c r="M145" s="173"/>
      <c r="N145" s="174"/>
      <c r="O145" s="174"/>
      <c r="P145" s="174"/>
      <c r="Q145" s="174"/>
      <c r="R145" s="174"/>
      <c r="S145" s="174"/>
      <c r="T145" s="175"/>
      <c r="AT145" s="176" t="s">
        <v>154</v>
      </c>
      <c r="AU145" s="176" t="s">
        <v>73</v>
      </c>
      <c r="AV145" s="9" t="s">
        <v>83</v>
      </c>
      <c r="AW145" s="9" t="s">
        <v>35</v>
      </c>
      <c r="AX145" s="9" t="s">
        <v>73</v>
      </c>
      <c r="AY145" s="176" t="s">
        <v>135</v>
      </c>
    </row>
    <row r="146" spans="2:65" s="8" customFormat="1" ht="11.25">
      <c r="B146" s="156"/>
      <c r="C146" s="157"/>
      <c r="D146" s="152" t="s">
        <v>154</v>
      </c>
      <c r="E146" s="158" t="s">
        <v>1</v>
      </c>
      <c r="F146" s="159" t="s">
        <v>250</v>
      </c>
      <c r="G146" s="157"/>
      <c r="H146" s="158" t="s">
        <v>1</v>
      </c>
      <c r="I146" s="160"/>
      <c r="J146" s="157"/>
      <c r="K146" s="157"/>
      <c r="L146" s="161"/>
      <c r="M146" s="162"/>
      <c r="N146" s="163"/>
      <c r="O146" s="163"/>
      <c r="P146" s="163"/>
      <c r="Q146" s="163"/>
      <c r="R146" s="163"/>
      <c r="S146" s="163"/>
      <c r="T146" s="164"/>
      <c r="AT146" s="165" t="s">
        <v>154</v>
      </c>
      <c r="AU146" s="165" t="s">
        <v>73</v>
      </c>
      <c r="AV146" s="8" t="s">
        <v>81</v>
      </c>
      <c r="AW146" s="8" t="s">
        <v>35</v>
      </c>
      <c r="AX146" s="8" t="s">
        <v>73</v>
      </c>
      <c r="AY146" s="165" t="s">
        <v>135</v>
      </c>
    </row>
    <row r="147" spans="2:65" s="9" customFormat="1" ht="11.25">
      <c r="B147" s="166"/>
      <c r="C147" s="167"/>
      <c r="D147" s="152" t="s">
        <v>154</v>
      </c>
      <c r="E147" s="168" t="s">
        <v>1</v>
      </c>
      <c r="F147" s="169" t="s">
        <v>251</v>
      </c>
      <c r="G147" s="167"/>
      <c r="H147" s="170">
        <v>2.1720000000000002</v>
      </c>
      <c r="I147" s="171"/>
      <c r="J147" s="167"/>
      <c r="K147" s="167"/>
      <c r="L147" s="172"/>
      <c r="M147" s="173"/>
      <c r="N147" s="174"/>
      <c r="O147" s="174"/>
      <c r="P147" s="174"/>
      <c r="Q147" s="174"/>
      <c r="R147" s="174"/>
      <c r="S147" s="174"/>
      <c r="T147" s="175"/>
      <c r="AT147" s="176" t="s">
        <v>154</v>
      </c>
      <c r="AU147" s="176" t="s">
        <v>73</v>
      </c>
      <c r="AV147" s="9" t="s">
        <v>83</v>
      </c>
      <c r="AW147" s="9" t="s">
        <v>35</v>
      </c>
      <c r="AX147" s="9" t="s">
        <v>73</v>
      </c>
      <c r="AY147" s="176" t="s">
        <v>135</v>
      </c>
    </row>
    <row r="148" spans="2:65" s="10" customFormat="1" ht="11.25">
      <c r="B148" s="177"/>
      <c r="C148" s="178"/>
      <c r="D148" s="152" t="s">
        <v>154</v>
      </c>
      <c r="E148" s="179" t="s">
        <v>1</v>
      </c>
      <c r="F148" s="180" t="s">
        <v>159</v>
      </c>
      <c r="G148" s="178"/>
      <c r="H148" s="181">
        <v>2.3260000000000001</v>
      </c>
      <c r="I148" s="182"/>
      <c r="J148" s="178"/>
      <c r="K148" s="178"/>
      <c r="L148" s="183"/>
      <c r="M148" s="184"/>
      <c r="N148" s="185"/>
      <c r="O148" s="185"/>
      <c r="P148" s="185"/>
      <c r="Q148" s="185"/>
      <c r="R148" s="185"/>
      <c r="S148" s="185"/>
      <c r="T148" s="186"/>
      <c r="AT148" s="187" t="s">
        <v>154</v>
      </c>
      <c r="AU148" s="187" t="s">
        <v>73</v>
      </c>
      <c r="AV148" s="10" t="s">
        <v>129</v>
      </c>
      <c r="AW148" s="10" t="s">
        <v>35</v>
      </c>
      <c r="AX148" s="10" t="s">
        <v>81</v>
      </c>
      <c r="AY148" s="187" t="s">
        <v>135</v>
      </c>
    </row>
    <row r="149" spans="2:65" s="1" customFormat="1" ht="22.5" customHeight="1">
      <c r="B149" s="30"/>
      <c r="C149" s="140" t="s">
        <v>252</v>
      </c>
      <c r="D149" s="140" t="s">
        <v>130</v>
      </c>
      <c r="E149" s="141" t="s">
        <v>253</v>
      </c>
      <c r="F149" s="142" t="s">
        <v>254</v>
      </c>
      <c r="G149" s="143" t="s">
        <v>133</v>
      </c>
      <c r="H149" s="144">
        <v>37</v>
      </c>
      <c r="I149" s="145"/>
      <c r="J149" s="146">
        <f>ROUND(I149*H149,2)</f>
        <v>0</v>
      </c>
      <c r="K149" s="142" t="s">
        <v>134</v>
      </c>
      <c r="L149" s="34"/>
      <c r="M149" s="147" t="s">
        <v>1</v>
      </c>
      <c r="N149" s="148" t="s">
        <v>44</v>
      </c>
      <c r="O149" s="56"/>
      <c r="P149" s="149">
        <f>O149*H149</f>
        <v>0</v>
      </c>
      <c r="Q149" s="149">
        <v>0</v>
      </c>
      <c r="R149" s="149">
        <f>Q149*H149</f>
        <v>0</v>
      </c>
      <c r="S149" s="149">
        <v>0</v>
      </c>
      <c r="T149" s="150">
        <f>S149*H149</f>
        <v>0</v>
      </c>
      <c r="AR149" s="13" t="s">
        <v>129</v>
      </c>
      <c r="AT149" s="13" t="s">
        <v>130</v>
      </c>
      <c r="AU149" s="13" t="s">
        <v>73</v>
      </c>
      <c r="AY149" s="13" t="s">
        <v>135</v>
      </c>
      <c r="BE149" s="151">
        <f>IF(N149="základní",J149,0)</f>
        <v>0</v>
      </c>
      <c r="BF149" s="151">
        <f>IF(N149="snížená",J149,0)</f>
        <v>0</v>
      </c>
      <c r="BG149" s="151">
        <f>IF(N149="zákl. přenesená",J149,0)</f>
        <v>0</v>
      </c>
      <c r="BH149" s="151">
        <f>IF(N149="sníž. přenesená",J149,0)</f>
        <v>0</v>
      </c>
      <c r="BI149" s="151">
        <f>IF(N149="nulová",J149,0)</f>
        <v>0</v>
      </c>
      <c r="BJ149" s="13" t="s">
        <v>81</v>
      </c>
      <c r="BK149" s="151">
        <f>ROUND(I149*H149,2)</f>
        <v>0</v>
      </c>
      <c r="BL149" s="13" t="s">
        <v>129</v>
      </c>
      <c r="BM149" s="13" t="s">
        <v>255</v>
      </c>
    </row>
    <row r="150" spans="2:65" s="1" customFormat="1" ht="19.5">
      <c r="B150" s="30"/>
      <c r="C150" s="31"/>
      <c r="D150" s="152" t="s">
        <v>137</v>
      </c>
      <c r="E150" s="31"/>
      <c r="F150" s="153" t="s">
        <v>256</v>
      </c>
      <c r="G150" s="31"/>
      <c r="H150" s="31"/>
      <c r="I150" s="99"/>
      <c r="J150" s="31"/>
      <c r="K150" s="31"/>
      <c r="L150" s="34"/>
      <c r="M150" s="154"/>
      <c r="N150" s="56"/>
      <c r="O150" s="56"/>
      <c r="P150" s="56"/>
      <c r="Q150" s="56"/>
      <c r="R150" s="56"/>
      <c r="S150" s="56"/>
      <c r="T150" s="57"/>
      <c r="AT150" s="13" t="s">
        <v>137</v>
      </c>
      <c r="AU150" s="13" t="s">
        <v>73</v>
      </c>
    </row>
    <row r="151" spans="2:65" s="1" customFormat="1" ht="19.5">
      <c r="B151" s="30"/>
      <c r="C151" s="31"/>
      <c r="D151" s="152" t="s">
        <v>139</v>
      </c>
      <c r="E151" s="31"/>
      <c r="F151" s="155" t="s">
        <v>146</v>
      </c>
      <c r="G151" s="31"/>
      <c r="H151" s="31"/>
      <c r="I151" s="99"/>
      <c r="J151" s="31"/>
      <c r="K151" s="31"/>
      <c r="L151" s="34"/>
      <c r="M151" s="154"/>
      <c r="N151" s="56"/>
      <c r="O151" s="56"/>
      <c r="P151" s="56"/>
      <c r="Q151" s="56"/>
      <c r="R151" s="56"/>
      <c r="S151" s="56"/>
      <c r="T151" s="57"/>
      <c r="AT151" s="13" t="s">
        <v>139</v>
      </c>
      <c r="AU151" s="13" t="s">
        <v>73</v>
      </c>
    </row>
    <row r="152" spans="2:65" s="1" customFormat="1" ht="22.5" customHeight="1">
      <c r="B152" s="30"/>
      <c r="C152" s="140" t="s">
        <v>7</v>
      </c>
      <c r="D152" s="140" t="s">
        <v>130</v>
      </c>
      <c r="E152" s="141" t="s">
        <v>257</v>
      </c>
      <c r="F152" s="142" t="s">
        <v>258</v>
      </c>
      <c r="G152" s="143" t="s">
        <v>259</v>
      </c>
      <c r="H152" s="144">
        <v>8</v>
      </c>
      <c r="I152" s="145"/>
      <c r="J152" s="146">
        <f>ROUND(I152*H152,2)</f>
        <v>0</v>
      </c>
      <c r="K152" s="142" t="s">
        <v>134</v>
      </c>
      <c r="L152" s="34"/>
      <c r="M152" s="147" t="s">
        <v>1</v>
      </c>
      <c r="N152" s="148" t="s">
        <v>44</v>
      </c>
      <c r="O152" s="56"/>
      <c r="P152" s="149">
        <f>O152*H152</f>
        <v>0</v>
      </c>
      <c r="Q152" s="149">
        <v>0</v>
      </c>
      <c r="R152" s="149">
        <f>Q152*H152</f>
        <v>0</v>
      </c>
      <c r="S152" s="149">
        <v>0</v>
      </c>
      <c r="T152" s="150">
        <f>S152*H152</f>
        <v>0</v>
      </c>
      <c r="AR152" s="13" t="s">
        <v>129</v>
      </c>
      <c r="AT152" s="13" t="s">
        <v>130</v>
      </c>
      <c r="AU152" s="13" t="s">
        <v>73</v>
      </c>
      <c r="AY152" s="13" t="s">
        <v>135</v>
      </c>
      <c r="BE152" s="151">
        <f>IF(N152="základní",J152,0)</f>
        <v>0</v>
      </c>
      <c r="BF152" s="151">
        <f>IF(N152="snížená",J152,0)</f>
        <v>0</v>
      </c>
      <c r="BG152" s="151">
        <f>IF(N152="zákl. přenesená",J152,0)</f>
        <v>0</v>
      </c>
      <c r="BH152" s="151">
        <f>IF(N152="sníž. přenesená",J152,0)</f>
        <v>0</v>
      </c>
      <c r="BI152" s="151">
        <f>IF(N152="nulová",J152,0)</f>
        <v>0</v>
      </c>
      <c r="BJ152" s="13" t="s">
        <v>81</v>
      </c>
      <c r="BK152" s="151">
        <f>ROUND(I152*H152,2)</f>
        <v>0</v>
      </c>
      <c r="BL152" s="13" t="s">
        <v>129</v>
      </c>
      <c r="BM152" s="13" t="s">
        <v>260</v>
      </c>
    </row>
    <row r="153" spans="2:65" s="1" customFormat="1" ht="39">
      <c r="B153" s="30"/>
      <c r="C153" s="31"/>
      <c r="D153" s="152" t="s">
        <v>137</v>
      </c>
      <c r="E153" s="31"/>
      <c r="F153" s="153" t="s">
        <v>261</v>
      </c>
      <c r="G153" s="31"/>
      <c r="H153" s="31"/>
      <c r="I153" s="99"/>
      <c r="J153" s="31"/>
      <c r="K153" s="31"/>
      <c r="L153" s="34"/>
      <c r="M153" s="154"/>
      <c r="N153" s="56"/>
      <c r="O153" s="56"/>
      <c r="P153" s="56"/>
      <c r="Q153" s="56"/>
      <c r="R153" s="56"/>
      <c r="S153" s="56"/>
      <c r="T153" s="57"/>
      <c r="AT153" s="13" t="s">
        <v>137</v>
      </c>
      <c r="AU153" s="13" t="s">
        <v>73</v>
      </c>
    </row>
    <row r="154" spans="2:65" s="1" customFormat="1" ht="22.5" customHeight="1">
      <c r="B154" s="30"/>
      <c r="C154" s="140" t="s">
        <v>262</v>
      </c>
      <c r="D154" s="140" t="s">
        <v>130</v>
      </c>
      <c r="E154" s="141" t="s">
        <v>263</v>
      </c>
      <c r="F154" s="142" t="s">
        <v>264</v>
      </c>
      <c r="G154" s="143" t="s">
        <v>259</v>
      </c>
      <c r="H154" s="144">
        <v>4</v>
      </c>
      <c r="I154" s="145"/>
      <c r="J154" s="146">
        <f>ROUND(I154*H154,2)</f>
        <v>0</v>
      </c>
      <c r="K154" s="142" t="s">
        <v>134</v>
      </c>
      <c r="L154" s="34"/>
      <c r="M154" s="147" t="s">
        <v>1</v>
      </c>
      <c r="N154" s="148" t="s">
        <v>44</v>
      </c>
      <c r="O154" s="56"/>
      <c r="P154" s="149">
        <f>O154*H154</f>
        <v>0</v>
      </c>
      <c r="Q154" s="149">
        <v>0</v>
      </c>
      <c r="R154" s="149">
        <f>Q154*H154</f>
        <v>0</v>
      </c>
      <c r="S154" s="149">
        <v>0</v>
      </c>
      <c r="T154" s="150">
        <f>S154*H154</f>
        <v>0</v>
      </c>
      <c r="AR154" s="13" t="s">
        <v>129</v>
      </c>
      <c r="AT154" s="13" t="s">
        <v>130</v>
      </c>
      <c r="AU154" s="13" t="s">
        <v>73</v>
      </c>
      <c r="AY154" s="13" t="s">
        <v>135</v>
      </c>
      <c r="BE154" s="151">
        <f>IF(N154="základní",J154,0)</f>
        <v>0</v>
      </c>
      <c r="BF154" s="151">
        <f>IF(N154="snížená",J154,0)</f>
        <v>0</v>
      </c>
      <c r="BG154" s="151">
        <f>IF(N154="zákl. přenesená",J154,0)</f>
        <v>0</v>
      </c>
      <c r="BH154" s="151">
        <f>IF(N154="sníž. přenesená",J154,0)</f>
        <v>0</v>
      </c>
      <c r="BI154" s="151">
        <f>IF(N154="nulová",J154,0)</f>
        <v>0</v>
      </c>
      <c r="BJ154" s="13" t="s">
        <v>81</v>
      </c>
      <c r="BK154" s="151">
        <f>ROUND(I154*H154,2)</f>
        <v>0</v>
      </c>
      <c r="BL154" s="13" t="s">
        <v>129</v>
      </c>
      <c r="BM154" s="13" t="s">
        <v>265</v>
      </c>
    </row>
    <row r="155" spans="2:65" s="1" customFormat="1" ht="29.25">
      <c r="B155" s="30"/>
      <c r="C155" s="31"/>
      <c r="D155" s="152" t="s">
        <v>137</v>
      </c>
      <c r="E155" s="31"/>
      <c r="F155" s="153" t="s">
        <v>266</v>
      </c>
      <c r="G155" s="31"/>
      <c r="H155" s="31"/>
      <c r="I155" s="99"/>
      <c r="J155" s="31"/>
      <c r="K155" s="31"/>
      <c r="L155" s="34"/>
      <c r="M155" s="154"/>
      <c r="N155" s="56"/>
      <c r="O155" s="56"/>
      <c r="P155" s="56"/>
      <c r="Q155" s="56"/>
      <c r="R155" s="56"/>
      <c r="S155" s="56"/>
      <c r="T155" s="57"/>
      <c r="AT155" s="13" t="s">
        <v>137</v>
      </c>
      <c r="AU155" s="13" t="s">
        <v>73</v>
      </c>
    </row>
    <row r="156" spans="2:65" s="1" customFormat="1" ht="22.5" customHeight="1">
      <c r="B156" s="30"/>
      <c r="C156" s="140" t="s">
        <v>267</v>
      </c>
      <c r="D156" s="140" t="s">
        <v>130</v>
      </c>
      <c r="E156" s="141" t="s">
        <v>268</v>
      </c>
      <c r="F156" s="142" t="s">
        <v>269</v>
      </c>
      <c r="G156" s="143" t="s">
        <v>237</v>
      </c>
      <c r="H156" s="144">
        <v>286</v>
      </c>
      <c r="I156" s="145"/>
      <c r="J156" s="146">
        <f>ROUND(I156*H156,2)</f>
        <v>0</v>
      </c>
      <c r="K156" s="142" t="s">
        <v>134</v>
      </c>
      <c r="L156" s="34"/>
      <c r="M156" s="147" t="s">
        <v>1</v>
      </c>
      <c r="N156" s="148" t="s">
        <v>44</v>
      </c>
      <c r="O156" s="56"/>
      <c r="P156" s="149">
        <f>O156*H156</f>
        <v>0</v>
      </c>
      <c r="Q156" s="149">
        <v>0</v>
      </c>
      <c r="R156" s="149">
        <f>Q156*H156</f>
        <v>0</v>
      </c>
      <c r="S156" s="149">
        <v>0</v>
      </c>
      <c r="T156" s="150">
        <f>S156*H156</f>
        <v>0</v>
      </c>
      <c r="AR156" s="13" t="s">
        <v>129</v>
      </c>
      <c r="AT156" s="13" t="s">
        <v>130</v>
      </c>
      <c r="AU156" s="13" t="s">
        <v>73</v>
      </c>
      <c r="AY156" s="13" t="s">
        <v>135</v>
      </c>
      <c r="BE156" s="151">
        <f>IF(N156="základní",J156,0)</f>
        <v>0</v>
      </c>
      <c r="BF156" s="151">
        <f>IF(N156="snížená",J156,0)</f>
        <v>0</v>
      </c>
      <c r="BG156" s="151">
        <f>IF(N156="zákl. přenesená",J156,0)</f>
        <v>0</v>
      </c>
      <c r="BH156" s="151">
        <f>IF(N156="sníž. přenesená",J156,0)</f>
        <v>0</v>
      </c>
      <c r="BI156" s="151">
        <f>IF(N156="nulová",J156,0)</f>
        <v>0</v>
      </c>
      <c r="BJ156" s="13" t="s">
        <v>81</v>
      </c>
      <c r="BK156" s="151">
        <f>ROUND(I156*H156,2)</f>
        <v>0</v>
      </c>
      <c r="BL156" s="13" t="s">
        <v>129</v>
      </c>
      <c r="BM156" s="13" t="s">
        <v>270</v>
      </c>
    </row>
    <row r="157" spans="2:65" s="1" customFormat="1" ht="29.25">
      <c r="B157" s="30"/>
      <c r="C157" s="31"/>
      <c r="D157" s="152" t="s">
        <v>137</v>
      </c>
      <c r="E157" s="31"/>
      <c r="F157" s="153" t="s">
        <v>271</v>
      </c>
      <c r="G157" s="31"/>
      <c r="H157" s="31"/>
      <c r="I157" s="99"/>
      <c r="J157" s="31"/>
      <c r="K157" s="31"/>
      <c r="L157" s="34"/>
      <c r="M157" s="154"/>
      <c r="N157" s="56"/>
      <c r="O157" s="56"/>
      <c r="P157" s="56"/>
      <c r="Q157" s="56"/>
      <c r="R157" s="56"/>
      <c r="S157" s="56"/>
      <c r="T157" s="57"/>
      <c r="AT157" s="13" t="s">
        <v>137</v>
      </c>
      <c r="AU157" s="13" t="s">
        <v>73</v>
      </c>
    </row>
    <row r="158" spans="2:65" s="1" customFormat="1" ht="29.25">
      <c r="B158" s="30"/>
      <c r="C158" s="31"/>
      <c r="D158" s="152" t="s">
        <v>139</v>
      </c>
      <c r="E158" s="31"/>
      <c r="F158" s="155" t="s">
        <v>272</v>
      </c>
      <c r="G158" s="31"/>
      <c r="H158" s="31"/>
      <c r="I158" s="99"/>
      <c r="J158" s="31"/>
      <c r="K158" s="31"/>
      <c r="L158" s="34"/>
      <c r="M158" s="154"/>
      <c r="N158" s="56"/>
      <c r="O158" s="56"/>
      <c r="P158" s="56"/>
      <c r="Q158" s="56"/>
      <c r="R158" s="56"/>
      <c r="S158" s="56"/>
      <c r="T158" s="57"/>
      <c r="AT158" s="13" t="s">
        <v>139</v>
      </c>
      <c r="AU158" s="13" t="s">
        <v>73</v>
      </c>
    </row>
    <row r="159" spans="2:65" s="8" customFormat="1" ht="11.25">
      <c r="B159" s="156"/>
      <c r="C159" s="157"/>
      <c r="D159" s="152" t="s">
        <v>154</v>
      </c>
      <c r="E159" s="158" t="s">
        <v>1</v>
      </c>
      <c r="F159" s="159" t="s">
        <v>273</v>
      </c>
      <c r="G159" s="157"/>
      <c r="H159" s="158" t="s">
        <v>1</v>
      </c>
      <c r="I159" s="160"/>
      <c r="J159" s="157"/>
      <c r="K159" s="157"/>
      <c r="L159" s="161"/>
      <c r="M159" s="162"/>
      <c r="N159" s="163"/>
      <c r="O159" s="163"/>
      <c r="P159" s="163"/>
      <c r="Q159" s="163"/>
      <c r="R159" s="163"/>
      <c r="S159" s="163"/>
      <c r="T159" s="164"/>
      <c r="AT159" s="165" t="s">
        <v>154</v>
      </c>
      <c r="AU159" s="165" t="s">
        <v>73</v>
      </c>
      <c r="AV159" s="8" t="s">
        <v>81</v>
      </c>
      <c r="AW159" s="8" t="s">
        <v>35</v>
      </c>
      <c r="AX159" s="8" t="s">
        <v>73</v>
      </c>
      <c r="AY159" s="165" t="s">
        <v>135</v>
      </c>
    </row>
    <row r="160" spans="2:65" s="9" customFormat="1" ht="11.25">
      <c r="B160" s="166"/>
      <c r="C160" s="167"/>
      <c r="D160" s="152" t="s">
        <v>154</v>
      </c>
      <c r="E160" s="168" t="s">
        <v>1</v>
      </c>
      <c r="F160" s="169" t="s">
        <v>274</v>
      </c>
      <c r="G160" s="167"/>
      <c r="H160" s="170">
        <v>286</v>
      </c>
      <c r="I160" s="171"/>
      <c r="J160" s="167"/>
      <c r="K160" s="167"/>
      <c r="L160" s="172"/>
      <c r="M160" s="173"/>
      <c r="N160" s="174"/>
      <c r="O160" s="174"/>
      <c r="P160" s="174"/>
      <c r="Q160" s="174"/>
      <c r="R160" s="174"/>
      <c r="S160" s="174"/>
      <c r="T160" s="175"/>
      <c r="AT160" s="176" t="s">
        <v>154</v>
      </c>
      <c r="AU160" s="176" t="s">
        <v>73</v>
      </c>
      <c r="AV160" s="9" t="s">
        <v>83</v>
      </c>
      <c r="AW160" s="9" t="s">
        <v>35</v>
      </c>
      <c r="AX160" s="9" t="s">
        <v>73</v>
      </c>
      <c r="AY160" s="176" t="s">
        <v>135</v>
      </c>
    </row>
    <row r="161" spans="2:65" s="10" customFormat="1" ht="11.25">
      <c r="B161" s="177"/>
      <c r="C161" s="178"/>
      <c r="D161" s="152" t="s">
        <v>154</v>
      </c>
      <c r="E161" s="179" t="s">
        <v>1</v>
      </c>
      <c r="F161" s="180" t="s">
        <v>159</v>
      </c>
      <c r="G161" s="178"/>
      <c r="H161" s="181">
        <v>286</v>
      </c>
      <c r="I161" s="182"/>
      <c r="J161" s="178"/>
      <c r="K161" s="178"/>
      <c r="L161" s="183"/>
      <c r="M161" s="184"/>
      <c r="N161" s="185"/>
      <c r="O161" s="185"/>
      <c r="P161" s="185"/>
      <c r="Q161" s="185"/>
      <c r="R161" s="185"/>
      <c r="S161" s="185"/>
      <c r="T161" s="186"/>
      <c r="AT161" s="187" t="s">
        <v>154</v>
      </c>
      <c r="AU161" s="187" t="s">
        <v>73</v>
      </c>
      <c r="AV161" s="10" t="s">
        <v>129</v>
      </c>
      <c r="AW161" s="10" t="s">
        <v>35</v>
      </c>
      <c r="AX161" s="10" t="s">
        <v>81</v>
      </c>
      <c r="AY161" s="187" t="s">
        <v>135</v>
      </c>
    </row>
    <row r="162" spans="2:65" s="1" customFormat="1" ht="22.5" customHeight="1">
      <c r="B162" s="30"/>
      <c r="C162" s="140" t="s">
        <v>275</v>
      </c>
      <c r="D162" s="140" t="s">
        <v>130</v>
      </c>
      <c r="E162" s="141" t="s">
        <v>276</v>
      </c>
      <c r="F162" s="142" t="s">
        <v>277</v>
      </c>
      <c r="G162" s="143" t="s">
        <v>150</v>
      </c>
      <c r="H162" s="144">
        <v>304.92</v>
      </c>
      <c r="I162" s="145"/>
      <c r="J162" s="146">
        <f>ROUND(I162*H162,2)</f>
        <v>0</v>
      </c>
      <c r="K162" s="142" t="s">
        <v>134</v>
      </c>
      <c r="L162" s="34"/>
      <c r="M162" s="147" t="s">
        <v>1</v>
      </c>
      <c r="N162" s="148" t="s">
        <v>44</v>
      </c>
      <c r="O162" s="56"/>
      <c r="P162" s="149">
        <f>O162*H162</f>
        <v>0</v>
      </c>
      <c r="Q162" s="149">
        <v>0</v>
      </c>
      <c r="R162" s="149">
        <f>Q162*H162</f>
        <v>0</v>
      </c>
      <c r="S162" s="149">
        <v>0</v>
      </c>
      <c r="T162" s="150">
        <f>S162*H162</f>
        <v>0</v>
      </c>
      <c r="AR162" s="13" t="s">
        <v>278</v>
      </c>
      <c r="AT162" s="13" t="s">
        <v>130</v>
      </c>
      <c r="AU162" s="13" t="s">
        <v>73</v>
      </c>
      <c r="AY162" s="13" t="s">
        <v>135</v>
      </c>
      <c r="BE162" s="151">
        <f>IF(N162="základní",J162,0)</f>
        <v>0</v>
      </c>
      <c r="BF162" s="151">
        <f>IF(N162="snížená",J162,0)</f>
        <v>0</v>
      </c>
      <c r="BG162" s="151">
        <f>IF(N162="zákl. přenesená",J162,0)</f>
        <v>0</v>
      </c>
      <c r="BH162" s="151">
        <f>IF(N162="sníž. přenesená",J162,0)</f>
        <v>0</v>
      </c>
      <c r="BI162" s="151">
        <f>IF(N162="nulová",J162,0)</f>
        <v>0</v>
      </c>
      <c r="BJ162" s="13" t="s">
        <v>81</v>
      </c>
      <c r="BK162" s="151">
        <f>ROUND(I162*H162,2)</f>
        <v>0</v>
      </c>
      <c r="BL162" s="13" t="s">
        <v>278</v>
      </c>
      <c r="BM162" s="13" t="s">
        <v>279</v>
      </c>
    </row>
    <row r="163" spans="2:65" s="1" customFormat="1" ht="29.25">
      <c r="B163" s="30"/>
      <c r="C163" s="31"/>
      <c r="D163" s="152" t="s">
        <v>137</v>
      </c>
      <c r="E163" s="31"/>
      <c r="F163" s="153" t="s">
        <v>280</v>
      </c>
      <c r="G163" s="31"/>
      <c r="H163" s="31"/>
      <c r="I163" s="99"/>
      <c r="J163" s="31"/>
      <c r="K163" s="31"/>
      <c r="L163" s="34"/>
      <c r="M163" s="154"/>
      <c r="N163" s="56"/>
      <c r="O163" s="56"/>
      <c r="P163" s="56"/>
      <c r="Q163" s="56"/>
      <c r="R163" s="56"/>
      <c r="S163" s="56"/>
      <c r="T163" s="57"/>
      <c r="AT163" s="13" t="s">
        <v>137</v>
      </c>
      <c r="AU163" s="13" t="s">
        <v>73</v>
      </c>
    </row>
    <row r="164" spans="2:65" s="8" customFormat="1" ht="11.25">
      <c r="B164" s="156"/>
      <c r="C164" s="157"/>
      <c r="D164" s="152" t="s">
        <v>154</v>
      </c>
      <c r="E164" s="158" t="s">
        <v>1</v>
      </c>
      <c r="F164" s="159" t="s">
        <v>281</v>
      </c>
      <c r="G164" s="157"/>
      <c r="H164" s="158" t="s">
        <v>1</v>
      </c>
      <c r="I164" s="160"/>
      <c r="J164" s="157"/>
      <c r="K164" s="157"/>
      <c r="L164" s="161"/>
      <c r="M164" s="162"/>
      <c r="N164" s="163"/>
      <c r="O164" s="163"/>
      <c r="P164" s="163"/>
      <c r="Q164" s="163"/>
      <c r="R164" s="163"/>
      <c r="S164" s="163"/>
      <c r="T164" s="164"/>
      <c r="AT164" s="165" t="s">
        <v>154</v>
      </c>
      <c r="AU164" s="165" t="s">
        <v>73</v>
      </c>
      <c r="AV164" s="8" t="s">
        <v>81</v>
      </c>
      <c r="AW164" s="8" t="s">
        <v>35</v>
      </c>
      <c r="AX164" s="8" t="s">
        <v>73</v>
      </c>
      <c r="AY164" s="165" t="s">
        <v>135</v>
      </c>
    </row>
    <row r="165" spans="2:65" s="9" customFormat="1" ht="11.25">
      <c r="B165" s="166"/>
      <c r="C165" s="167"/>
      <c r="D165" s="152" t="s">
        <v>154</v>
      </c>
      <c r="E165" s="168" t="s">
        <v>1</v>
      </c>
      <c r="F165" s="169" t="s">
        <v>282</v>
      </c>
      <c r="G165" s="167"/>
      <c r="H165" s="170">
        <v>304.92</v>
      </c>
      <c r="I165" s="171"/>
      <c r="J165" s="167"/>
      <c r="K165" s="167"/>
      <c r="L165" s="172"/>
      <c r="M165" s="173"/>
      <c r="N165" s="174"/>
      <c r="O165" s="174"/>
      <c r="P165" s="174"/>
      <c r="Q165" s="174"/>
      <c r="R165" s="174"/>
      <c r="S165" s="174"/>
      <c r="T165" s="175"/>
      <c r="AT165" s="176" t="s">
        <v>154</v>
      </c>
      <c r="AU165" s="176" t="s">
        <v>73</v>
      </c>
      <c r="AV165" s="9" t="s">
        <v>83</v>
      </c>
      <c r="AW165" s="9" t="s">
        <v>35</v>
      </c>
      <c r="AX165" s="9" t="s">
        <v>73</v>
      </c>
      <c r="AY165" s="176" t="s">
        <v>135</v>
      </c>
    </row>
    <row r="166" spans="2:65" s="10" customFormat="1" ht="11.25">
      <c r="B166" s="177"/>
      <c r="C166" s="178"/>
      <c r="D166" s="152" t="s">
        <v>154</v>
      </c>
      <c r="E166" s="179" t="s">
        <v>1</v>
      </c>
      <c r="F166" s="180" t="s">
        <v>159</v>
      </c>
      <c r="G166" s="178"/>
      <c r="H166" s="181">
        <v>304.92</v>
      </c>
      <c r="I166" s="182"/>
      <c r="J166" s="178"/>
      <c r="K166" s="178"/>
      <c r="L166" s="183"/>
      <c r="M166" s="184"/>
      <c r="N166" s="185"/>
      <c r="O166" s="185"/>
      <c r="P166" s="185"/>
      <c r="Q166" s="185"/>
      <c r="R166" s="185"/>
      <c r="S166" s="185"/>
      <c r="T166" s="186"/>
      <c r="AT166" s="187" t="s">
        <v>154</v>
      </c>
      <c r="AU166" s="187" t="s">
        <v>73</v>
      </c>
      <c r="AV166" s="10" t="s">
        <v>129</v>
      </c>
      <c r="AW166" s="10" t="s">
        <v>35</v>
      </c>
      <c r="AX166" s="10" t="s">
        <v>81</v>
      </c>
      <c r="AY166" s="187" t="s">
        <v>135</v>
      </c>
    </row>
    <row r="167" spans="2:65" s="1" customFormat="1" ht="22.5" customHeight="1">
      <c r="B167" s="30"/>
      <c r="C167" s="140" t="s">
        <v>283</v>
      </c>
      <c r="D167" s="140" t="s">
        <v>130</v>
      </c>
      <c r="E167" s="141" t="s">
        <v>284</v>
      </c>
      <c r="F167" s="142" t="s">
        <v>285</v>
      </c>
      <c r="G167" s="143" t="s">
        <v>150</v>
      </c>
      <c r="H167" s="144">
        <v>0.06</v>
      </c>
      <c r="I167" s="145"/>
      <c r="J167" s="146">
        <f>ROUND(I167*H167,2)</f>
        <v>0</v>
      </c>
      <c r="K167" s="142" t="s">
        <v>134</v>
      </c>
      <c r="L167" s="34"/>
      <c r="M167" s="147" t="s">
        <v>1</v>
      </c>
      <c r="N167" s="148" t="s">
        <v>44</v>
      </c>
      <c r="O167" s="56"/>
      <c r="P167" s="149">
        <f>O167*H167</f>
        <v>0</v>
      </c>
      <c r="Q167" s="149">
        <v>0</v>
      </c>
      <c r="R167" s="149">
        <f>Q167*H167</f>
        <v>0</v>
      </c>
      <c r="S167" s="149">
        <v>0</v>
      </c>
      <c r="T167" s="150">
        <f>S167*H167</f>
        <v>0</v>
      </c>
      <c r="AR167" s="13" t="s">
        <v>278</v>
      </c>
      <c r="AT167" s="13" t="s">
        <v>130</v>
      </c>
      <c r="AU167" s="13" t="s">
        <v>73</v>
      </c>
      <c r="AY167" s="13" t="s">
        <v>135</v>
      </c>
      <c r="BE167" s="151">
        <f>IF(N167="základní",J167,0)</f>
        <v>0</v>
      </c>
      <c r="BF167" s="151">
        <f>IF(N167="snížená",J167,0)</f>
        <v>0</v>
      </c>
      <c r="BG167" s="151">
        <f>IF(N167="zákl. přenesená",J167,0)</f>
        <v>0</v>
      </c>
      <c r="BH167" s="151">
        <f>IF(N167="sníž. přenesená",J167,0)</f>
        <v>0</v>
      </c>
      <c r="BI167" s="151">
        <f>IF(N167="nulová",J167,0)</f>
        <v>0</v>
      </c>
      <c r="BJ167" s="13" t="s">
        <v>81</v>
      </c>
      <c r="BK167" s="151">
        <f>ROUND(I167*H167,2)</f>
        <v>0</v>
      </c>
      <c r="BL167" s="13" t="s">
        <v>278</v>
      </c>
      <c r="BM167" s="13" t="s">
        <v>286</v>
      </c>
    </row>
    <row r="168" spans="2:65" s="1" customFormat="1" ht="29.25">
      <c r="B168" s="30"/>
      <c r="C168" s="31"/>
      <c r="D168" s="152" t="s">
        <v>137</v>
      </c>
      <c r="E168" s="31"/>
      <c r="F168" s="153" t="s">
        <v>287</v>
      </c>
      <c r="G168" s="31"/>
      <c r="H168" s="31"/>
      <c r="I168" s="99"/>
      <c r="J168" s="31"/>
      <c r="K168" s="31"/>
      <c r="L168" s="34"/>
      <c r="M168" s="154"/>
      <c r="N168" s="56"/>
      <c r="O168" s="56"/>
      <c r="P168" s="56"/>
      <c r="Q168" s="56"/>
      <c r="R168" s="56"/>
      <c r="S168" s="56"/>
      <c r="T168" s="57"/>
      <c r="AT168" s="13" t="s">
        <v>137</v>
      </c>
      <c r="AU168" s="13" t="s">
        <v>73</v>
      </c>
    </row>
    <row r="169" spans="2:65" s="1" customFormat="1" ht="22.5" customHeight="1">
      <c r="B169" s="30"/>
      <c r="C169" s="140" t="s">
        <v>288</v>
      </c>
      <c r="D169" s="140" t="s">
        <v>130</v>
      </c>
      <c r="E169" s="141" t="s">
        <v>289</v>
      </c>
      <c r="F169" s="142" t="s">
        <v>290</v>
      </c>
      <c r="G169" s="143" t="s">
        <v>150</v>
      </c>
      <c r="H169" s="144">
        <v>15.86</v>
      </c>
      <c r="I169" s="145"/>
      <c r="J169" s="146">
        <f>ROUND(I169*H169,2)</f>
        <v>0</v>
      </c>
      <c r="K169" s="142" t="s">
        <v>134</v>
      </c>
      <c r="L169" s="34"/>
      <c r="M169" s="147" t="s">
        <v>1</v>
      </c>
      <c r="N169" s="148" t="s">
        <v>44</v>
      </c>
      <c r="O169" s="56"/>
      <c r="P169" s="149">
        <f>O169*H169</f>
        <v>0</v>
      </c>
      <c r="Q169" s="149">
        <v>0</v>
      </c>
      <c r="R169" s="149">
        <f>Q169*H169</f>
        <v>0</v>
      </c>
      <c r="S169" s="149">
        <v>0</v>
      </c>
      <c r="T169" s="150">
        <f>S169*H169</f>
        <v>0</v>
      </c>
      <c r="AR169" s="13" t="s">
        <v>278</v>
      </c>
      <c r="AT169" s="13" t="s">
        <v>130</v>
      </c>
      <c r="AU169" s="13" t="s">
        <v>73</v>
      </c>
      <c r="AY169" s="13" t="s">
        <v>135</v>
      </c>
      <c r="BE169" s="151">
        <f>IF(N169="základní",J169,0)</f>
        <v>0</v>
      </c>
      <c r="BF169" s="151">
        <f>IF(N169="snížená",J169,0)</f>
        <v>0</v>
      </c>
      <c r="BG169" s="151">
        <f>IF(N169="zákl. přenesená",J169,0)</f>
        <v>0</v>
      </c>
      <c r="BH169" s="151">
        <f>IF(N169="sníž. přenesená",J169,0)</f>
        <v>0</v>
      </c>
      <c r="BI169" s="151">
        <f>IF(N169="nulová",J169,0)</f>
        <v>0</v>
      </c>
      <c r="BJ169" s="13" t="s">
        <v>81</v>
      </c>
      <c r="BK169" s="151">
        <f>ROUND(I169*H169,2)</f>
        <v>0</v>
      </c>
      <c r="BL169" s="13" t="s">
        <v>278</v>
      </c>
      <c r="BM169" s="13" t="s">
        <v>291</v>
      </c>
    </row>
    <row r="170" spans="2:65" s="1" customFormat="1" ht="29.25">
      <c r="B170" s="30"/>
      <c r="C170" s="31"/>
      <c r="D170" s="152" t="s">
        <v>137</v>
      </c>
      <c r="E170" s="31"/>
      <c r="F170" s="153" t="s">
        <v>292</v>
      </c>
      <c r="G170" s="31"/>
      <c r="H170" s="31"/>
      <c r="I170" s="99"/>
      <c r="J170" s="31"/>
      <c r="K170" s="31"/>
      <c r="L170" s="34"/>
      <c r="M170" s="154"/>
      <c r="N170" s="56"/>
      <c r="O170" s="56"/>
      <c r="P170" s="56"/>
      <c r="Q170" s="56"/>
      <c r="R170" s="56"/>
      <c r="S170" s="56"/>
      <c r="T170" s="57"/>
      <c r="AT170" s="13" t="s">
        <v>137</v>
      </c>
      <c r="AU170" s="13" t="s">
        <v>73</v>
      </c>
    </row>
    <row r="171" spans="2:65" s="8" customFormat="1" ht="11.25">
      <c r="B171" s="156"/>
      <c r="C171" s="157"/>
      <c r="D171" s="152" t="s">
        <v>154</v>
      </c>
      <c r="E171" s="158" t="s">
        <v>1</v>
      </c>
      <c r="F171" s="159" t="s">
        <v>293</v>
      </c>
      <c r="G171" s="157"/>
      <c r="H171" s="158" t="s">
        <v>1</v>
      </c>
      <c r="I171" s="160"/>
      <c r="J171" s="157"/>
      <c r="K171" s="157"/>
      <c r="L171" s="161"/>
      <c r="M171" s="162"/>
      <c r="N171" s="163"/>
      <c r="O171" s="163"/>
      <c r="P171" s="163"/>
      <c r="Q171" s="163"/>
      <c r="R171" s="163"/>
      <c r="S171" s="163"/>
      <c r="T171" s="164"/>
      <c r="AT171" s="165" t="s">
        <v>154</v>
      </c>
      <c r="AU171" s="165" t="s">
        <v>73</v>
      </c>
      <c r="AV171" s="8" t="s">
        <v>81</v>
      </c>
      <c r="AW171" s="8" t="s">
        <v>35</v>
      </c>
      <c r="AX171" s="8" t="s">
        <v>73</v>
      </c>
      <c r="AY171" s="165" t="s">
        <v>135</v>
      </c>
    </row>
    <row r="172" spans="2:65" s="9" customFormat="1" ht="11.25">
      <c r="B172" s="166"/>
      <c r="C172" s="167"/>
      <c r="D172" s="152" t="s">
        <v>154</v>
      </c>
      <c r="E172" s="168" t="s">
        <v>1</v>
      </c>
      <c r="F172" s="169" t="s">
        <v>294</v>
      </c>
      <c r="G172" s="167"/>
      <c r="H172" s="170">
        <v>9.36</v>
      </c>
      <c r="I172" s="171"/>
      <c r="J172" s="167"/>
      <c r="K172" s="167"/>
      <c r="L172" s="172"/>
      <c r="M172" s="173"/>
      <c r="N172" s="174"/>
      <c r="O172" s="174"/>
      <c r="P172" s="174"/>
      <c r="Q172" s="174"/>
      <c r="R172" s="174"/>
      <c r="S172" s="174"/>
      <c r="T172" s="175"/>
      <c r="AT172" s="176" t="s">
        <v>154</v>
      </c>
      <c r="AU172" s="176" t="s">
        <v>73</v>
      </c>
      <c r="AV172" s="9" t="s">
        <v>83</v>
      </c>
      <c r="AW172" s="9" t="s">
        <v>35</v>
      </c>
      <c r="AX172" s="9" t="s">
        <v>73</v>
      </c>
      <c r="AY172" s="176" t="s">
        <v>135</v>
      </c>
    </row>
    <row r="173" spans="2:65" s="8" customFormat="1" ht="11.25">
      <c r="B173" s="156"/>
      <c r="C173" s="157"/>
      <c r="D173" s="152" t="s">
        <v>154</v>
      </c>
      <c r="E173" s="158" t="s">
        <v>1</v>
      </c>
      <c r="F173" s="159" t="s">
        <v>295</v>
      </c>
      <c r="G173" s="157"/>
      <c r="H173" s="158" t="s">
        <v>1</v>
      </c>
      <c r="I173" s="160"/>
      <c r="J173" s="157"/>
      <c r="K173" s="157"/>
      <c r="L173" s="161"/>
      <c r="M173" s="162"/>
      <c r="N173" s="163"/>
      <c r="O173" s="163"/>
      <c r="P173" s="163"/>
      <c r="Q173" s="163"/>
      <c r="R173" s="163"/>
      <c r="S173" s="163"/>
      <c r="T173" s="164"/>
      <c r="AT173" s="165" t="s">
        <v>154</v>
      </c>
      <c r="AU173" s="165" t="s">
        <v>73</v>
      </c>
      <c r="AV173" s="8" t="s">
        <v>81</v>
      </c>
      <c r="AW173" s="8" t="s">
        <v>35</v>
      </c>
      <c r="AX173" s="8" t="s">
        <v>73</v>
      </c>
      <c r="AY173" s="165" t="s">
        <v>135</v>
      </c>
    </row>
    <row r="174" spans="2:65" s="9" customFormat="1" ht="11.25">
      <c r="B174" s="166"/>
      <c r="C174" s="167"/>
      <c r="D174" s="152" t="s">
        <v>154</v>
      </c>
      <c r="E174" s="168" t="s">
        <v>1</v>
      </c>
      <c r="F174" s="169" t="s">
        <v>296</v>
      </c>
      <c r="G174" s="167"/>
      <c r="H174" s="170">
        <v>6.5</v>
      </c>
      <c r="I174" s="171"/>
      <c r="J174" s="167"/>
      <c r="K174" s="167"/>
      <c r="L174" s="172"/>
      <c r="M174" s="173"/>
      <c r="N174" s="174"/>
      <c r="O174" s="174"/>
      <c r="P174" s="174"/>
      <c r="Q174" s="174"/>
      <c r="R174" s="174"/>
      <c r="S174" s="174"/>
      <c r="T174" s="175"/>
      <c r="AT174" s="176" t="s">
        <v>154</v>
      </c>
      <c r="AU174" s="176" t="s">
        <v>73</v>
      </c>
      <c r="AV174" s="9" t="s">
        <v>83</v>
      </c>
      <c r="AW174" s="9" t="s">
        <v>35</v>
      </c>
      <c r="AX174" s="9" t="s">
        <v>73</v>
      </c>
      <c r="AY174" s="176" t="s">
        <v>135</v>
      </c>
    </row>
    <row r="175" spans="2:65" s="10" customFormat="1" ht="11.25">
      <c r="B175" s="177"/>
      <c r="C175" s="178"/>
      <c r="D175" s="152" t="s">
        <v>154</v>
      </c>
      <c r="E175" s="179" t="s">
        <v>1</v>
      </c>
      <c r="F175" s="180" t="s">
        <v>159</v>
      </c>
      <c r="G175" s="178"/>
      <c r="H175" s="181">
        <v>15.86</v>
      </c>
      <c r="I175" s="182"/>
      <c r="J175" s="178"/>
      <c r="K175" s="178"/>
      <c r="L175" s="183"/>
      <c r="M175" s="184"/>
      <c r="N175" s="185"/>
      <c r="O175" s="185"/>
      <c r="P175" s="185"/>
      <c r="Q175" s="185"/>
      <c r="R175" s="185"/>
      <c r="S175" s="185"/>
      <c r="T175" s="186"/>
      <c r="AT175" s="187" t="s">
        <v>154</v>
      </c>
      <c r="AU175" s="187" t="s">
        <v>73</v>
      </c>
      <c r="AV175" s="10" t="s">
        <v>129</v>
      </c>
      <c r="AW175" s="10" t="s">
        <v>35</v>
      </c>
      <c r="AX175" s="10" t="s">
        <v>81</v>
      </c>
      <c r="AY175" s="187" t="s">
        <v>135</v>
      </c>
    </row>
    <row r="176" spans="2:65" s="1" customFormat="1" ht="22.5" customHeight="1">
      <c r="B176" s="30"/>
      <c r="C176" s="188" t="s">
        <v>81</v>
      </c>
      <c r="D176" s="188" t="s">
        <v>297</v>
      </c>
      <c r="E176" s="189" t="s">
        <v>298</v>
      </c>
      <c r="F176" s="190" t="s">
        <v>299</v>
      </c>
      <c r="G176" s="191" t="s">
        <v>150</v>
      </c>
      <c r="H176" s="192">
        <v>1017.28</v>
      </c>
      <c r="I176" s="193"/>
      <c r="J176" s="194">
        <f>ROUND(I176*H176,2)</f>
        <v>0</v>
      </c>
      <c r="K176" s="190" t="s">
        <v>134</v>
      </c>
      <c r="L176" s="195"/>
      <c r="M176" s="196" t="s">
        <v>1</v>
      </c>
      <c r="N176" s="197" t="s">
        <v>44</v>
      </c>
      <c r="O176" s="56"/>
      <c r="P176" s="149">
        <f>O176*H176</f>
        <v>0</v>
      </c>
      <c r="Q176" s="149">
        <v>1</v>
      </c>
      <c r="R176" s="149">
        <f>Q176*H176</f>
        <v>1017.28</v>
      </c>
      <c r="S176" s="149">
        <v>0</v>
      </c>
      <c r="T176" s="150">
        <f>S176*H176</f>
        <v>0</v>
      </c>
      <c r="AR176" s="13" t="s">
        <v>170</v>
      </c>
      <c r="AT176" s="13" t="s">
        <v>297</v>
      </c>
      <c r="AU176" s="13" t="s">
        <v>73</v>
      </c>
      <c r="AY176" s="13" t="s">
        <v>135</v>
      </c>
      <c r="BE176" s="151">
        <f>IF(N176="základní",J176,0)</f>
        <v>0</v>
      </c>
      <c r="BF176" s="151">
        <f>IF(N176="snížená",J176,0)</f>
        <v>0</v>
      </c>
      <c r="BG176" s="151">
        <f>IF(N176="zákl. přenesená",J176,0)</f>
        <v>0</v>
      </c>
      <c r="BH176" s="151">
        <f>IF(N176="sníž. přenesená",J176,0)</f>
        <v>0</v>
      </c>
      <c r="BI176" s="151">
        <f>IF(N176="nulová",J176,0)</f>
        <v>0</v>
      </c>
      <c r="BJ176" s="13" t="s">
        <v>81</v>
      </c>
      <c r="BK176" s="151">
        <f>ROUND(I176*H176,2)</f>
        <v>0</v>
      </c>
      <c r="BL176" s="13" t="s">
        <v>129</v>
      </c>
      <c r="BM176" s="13" t="s">
        <v>300</v>
      </c>
    </row>
    <row r="177" spans="2:65" s="1" customFormat="1" ht="11.25">
      <c r="B177" s="30"/>
      <c r="C177" s="31"/>
      <c r="D177" s="152" t="s">
        <v>137</v>
      </c>
      <c r="E177" s="31"/>
      <c r="F177" s="153" t="s">
        <v>299</v>
      </c>
      <c r="G177" s="31"/>
      <c r="H177" s="31"/>
      <c r="I177" s="99"/>
      <c r="J177" s="31"/>
      <c r="K177" s="31"/>
      <c r="L177" s="34"/>
      <c r="M177" s="154"/>
      <c r="N177" s="56"/>
      <c r="O177" s="56"/>
      <c r="P177" s="56"/>
      <c r="Q177" s="56"/>
      <c r="R177" s="56"/>
      <c r="S177" s="56"/>
      <c r="T177" s="57"/>
      <c r="AT177" s="13" t="s">
        <v>137</v>
      </c>
      <c r="AU177" s="13" t="s">
        <v>73</v>
      </c>
    </row>
    <row r="178" spans="2:65" s="9" customFormat="1" ht="11.25">
      <c r="B178" s="166"/>
      <c r="C178" s="167"/>
      <c r="D178" s="152" t="s">
        <v>154</v>
      </c>
      <c r="E178" s="168" t="s">
        <v>1</v>
      </c>
      <c r="F178" s="169" t="s">
        <v>301</v>
      </c>
      <c r="G178" s="167"/>
      <c r="H178" s="170">
        <v>1017.28</v>
      </c>
      <c r="I178" s="171"/>
      <c r="J178" s="167"/>
      <c r="K178" s="167"/>
      <c r="L178" s="172"/>
      <c r="M178" s="173"/>
      <c r="N178" s="174"/>
      <c r="O178" s="174"/>
      <c r="P178" s="174"/>
      <c r="Q178" s="174"/>
      <c r="R178" s="174"/>
      <c r="S178" s="174"/>
      <c r="T178" s="175"/>
      <c r="AT178" s="176" t="s">
        <v>154</v>
      </c>
      <c r="AU178" s="176" t="s">
        <v>73</v>
      </c>
      <c r="AV178" s="9" t="s">
        <v>83</v>
      </c>
      <c r="AW178" s="9" t="s">
        <v>35</v>
      </c>
      <c r="AX178" s="9" t="s">
        <v>73</v>
      </c>
      <c r="AY178" s="176" t="s">
        <v>135</v>
      </c>
    </row>
    <row r="179" spans="2:65" s="10" customFormat="1" ht="11.25">
      <c r="B179" s="177"/>
      <c r="C179" s="178"/>
      <c r="D179" s="152" t="s">
        <v>154</v>
      </c>
      <c r="E179" s="179" t="s">
        <v>1</v>
      </c>
      <c r="F179" s="180" t="s">
        <v>159</v>
      </c>
      <c r="G179" s="178"/>
      <c r="H179" s="181">
        <v>1017.28</v>
      </c>
      <c r="I179" s="182"/>
      <c r="J179" s="178"/>
      <c r="K179" s="178"/>
      <c r="L179" s="183"/>
      <c r="M179" s="184"/>
      <c r="N179" s="185"/>
      <c r="O179" s="185"/>
      <c r="P179" s="185"/>
      <c r="Q179" s="185"/>
      <c r="R179" s="185"/>
      <c r="S179" s="185"/>
      <c r="T179" s="186"/>
      <c r="AT179" s="187" t="s">
        <v>154</v>
      </c>
      <c r="AU179" s="187" t="s">
        <v>73</v>
      </c>
      <c r="AV179" s="10" t="s">
        <v>129</v>
      </c>
      <c r="AW179" s="10" t="s">
        <v>35</v>
      </c>
      <c r="AX179" s="10" t="s">
        <v>81</v>
      </c>
      <c r="AY179" s="187" t="s">
        <v>135</v>
      </c>
    </row>
    <row r="180" spans="2:65" s="1" customFormat="1" ht="22.5" customHeight="1">
      <c r="B180" s="30"/>
      <c r="C180" s="188" t="s">
        <v>83</v>
      </c>
      <c r="D180" s="188" t="s">
        <v>297</v>
      </c>
      <c r="E180" s="189" t="s">
        <v>302</v>
      </c>
      <c r="F180" s="190" t="s">
        <v>303</v>
      </c>
      <c r="G180" s="191" t="s">
        <v>133</v>
      </c>
      <c r="H180" s="192">
        <v>192</v>
      </c>
      <c r="I180" s="193"/>
      <c r="J180" s="194">
        <f>ROUND(I180*H180,2)</f>
        <v>0</v>
      </c>
      <c r="K180" s="190" t="s">
        <v>134</v>
      </c>
      <c r="L180" s="195"/>
      <c r="M180" s="196" t="s">
        <v>1</v>
      </c>
      <c r="N180" s="197" t="s">
        <v>44</v>
      </c>
      <c r="O180" s="56"/>
      <c r="P180" s="149">
        <f>O180*H180</f>
        <v>0</v>
      </c>
      <c r="Q180" s="149">
        <v>1.0499999999999999E-3</v>
      </c>
      <c r="R180" s="149">
        <f>Q180*H180</f>
        <v>0.2016</v>
      </c>
      <c r="S180" s="149">
        <v>0</v>
      </c>
      <c r="T180" s="150">
        <f>S180*H180</f>
        <v>0</v>
      </c>
      <c r="AR180" s="13" t="s">
        <v>170</v>
      </c>
      <c r="AT180" s="13" t="s">
        <v>297</v>
      </c>
      <c r="AU180" s="13" t="s">
        <v>73</v>
      </c>
      <c r="AY180" s="13" t="s">
        <v>135</v>
      </c>
      <c r="BE180" s="151">
        <f>IF(N180="základní",J180,0)</f>
        <v>0</v>
      </c>
      <c r="BF180" s="151">
        <f>IF(N180="snížená",J180,0)</f>
        <v>0</v>
      </c>
      <c r="BG180" s="151">
        <f>IF(N180="zákl. přenesená",J180,0)</f>
        <v>0</v>
      </c>
      <c r="BH180" s="151">
        <f>IF(N180="sníž. přenesená",J180,0)</f>
        <v>0</v>
      </c>
      <c r="BI180" s="151">
        <f>IF(N180="nulová",J180,0)</f>
        <v>0</v>
      </c>
      <c r="BJ180" s="13" t="s">
        <v>81</v>
      </c>
      <c r="BK180" s="151">
        <f>ROUND(I180*H180,2)</f>
        <v>0</v>
      </c>
      <c r="BL180" s="13" t="s">
        <v>129</v>
      </c>
      <c r="BM180" s="13" t="s">
        <v>304</v>
      </c>
    </row>
    <row r="181" spans="2:65" s="1" customFormat="1" ht="11.25">
      <c r="B181" s="30"/>
      <c r="C181" s="31"/>
      <c r="D181" s="152" t="s">
        <v>137</v>
      </c>
      <c r="E181" s="31"/>
      <c r="F181" s="153" t="s">
        <v>303</v>
      </c>
      <c r="G181" s="31"/>
      <c r="H181" s="31"/>
      <c r="I181" s="99"/>
      <c r="J181" s="31"/>
      <c r="K181" s="31"/>
      <c r="L181" s="34"/>
      <c r="M181" s="154"/>
      <c r="N181" s="56"/>
      <c r="O181" s="56"/>
      <c r="P181" s="56"/>
      <c r="Q181" s="56"/>
      <c r="R181" s="56"/>
      <c r="S181" s="56"/>
      <c r="T181" s="57"/>
      <c r="AT181" s="13" t="s">
        <v>137</v>
      </c>
      <c r="AU181" s="13" t="s">
        <v>73</v>
      </c>
    </row>
    <row r="182" spans="2:65" s="1" customFormat="1" ht="19.5">
      <c r="B182" s="30"/>
      <c r="C182" s="31"/>
      <c r="D182" s="152" t="s">
        <v>139</v>
      </c>
      <c r="E182" s="31"/>
      <c r="F182" s="155" t="s">
        <v>305</v>
      </c>
      <c r="G182" s="31"/>
      <c r="H182" s="31"/>
      <c r="I182" s="99"/>
      <c r="J182" s="31"/>
      <c r="K182" s="31"/>
      <c r="L182" s="34"/>
      <c r="M182" s="154"/>
      <c r="N182" s="56"/>
      <c r="O182" s="56"/>
      <c r="P182" s="56"/>
      <c r="Q182" s="56"/>
      <c r="R182" s="56"/>
      <c r="S182" s="56"/>
      <c r="T182" s="57"/>
      <c r="AT182" s="13" t="s">
        <v>139</v>
      </c>
      <c r="AU182" s="13" t="s">
        <v>73</v>
      </c>
    </row>
    <row r="183" spans="2:65" s="9" customFormat="1" ht="11.25">
      <c r="B183" s="166"/>
      <c r="C183" s="167"/>
      <c r="D183" s="152" t="s">
        <v>154</v>
      </c>
      <c r="E183" s="168" t="s">
        <v>1</v>
      </c>
      <c r="F183" s="169" t="s">
        <v>306</v>
      </c>
      <c r="G183" s="167"/>
      <c r="H183" s="170">
        <v>192</v>
      </c>
      <c r="I183" s="171"/>
      <c r="J183" s="167"/>
      <c r="K183" s="167"/>
      <c r="L183" s="172"/>
      <c r="M183" s="173"/>
      <c r="N183" s="174"/>
      <c r="O183" s="174"/>
      <c r="P183" s="174"/>
      <c r="Q183" s="174"/>
      <c r="R183" s="174"/>
      <c r="S183" s="174"/>
      <c r="T183" s="175"/>
      <c r="AT183" s="176" t="s">
        <v>154</v>
      </c>
      <c r="AU183" s="176" t="s">
        <v>73</v>
      </c>
      <c r="AV183" s="9" t="s">
        <v>83</v>
      </c>
      <c r="AW183" s="9" t="s">
        <v>35</v>
      </c>
      <c r="AX183" s="9" t="s">
        <v>73</v>
      </c>
      <c r="AY183" s="176" t="s">
        <v>135</v>
      </c>
    </row>
    <row r="184" spans="2:65" s="10" customFormat="1" ht="11.25">
      <c r="B184" s="177"/>
      <c r="C184" s="178"/>
      <c r="D184" s="152" t="s">
        <v>154</v>
      </c>
      <c r="E184" s="179" t="s">
        <v>1</v>
      </c>
      <c r="F184" s="180" t="s">
        <v>159</v>
      </c>
      <c r="G184" s="178"/>
      <c r="H184" s="181">
        <v>192</v>
      </c>
      <c r="I184" s="182"/>
      <c r="J184" s="178"/>
      <c r="K184" s="178"/>
      <c r="L184" s="183"/>
      <c r="M184" s="184"/>
      <c r="N184" s="185"/>
      <c r="O184" s="185"/>
      <c r="P184" s="185"/>
      <c r="Q184" s="185"/>
      <c r="R184" s="185"/>
      <c r="S184" s="185"/>
      <c r="T184" s="186"/>
      <c r="AT184" s="187" t="s">
        <v>154</v>
      </c>
      <c r="AU184" s="187" t="s">
        <v>73</v>
      </c>
      <c r="AV184" s="10" t="s">
        <v>129</v>
      </c>
      <c r="AW184" s="10" t="s">
        <v>35</v>
      </c>
      <c r="AX184" s="10" t="s">
        <v>81</v>
      </c>
      <c r="AY184" s="187" t="s">
        <v>135</v>
      </c>
    </row>
    <row r="185" spans="2:65" s="1" customFormat="1" ht="22.5" customHeight="1">
      <c r="B185" s="30"/>
      <c r="C185" s="188" t="s">
        <v>307</v>
      </c>
      <c r="D185" s="188" t="s">
        <v>297</v>
      </c>
      <c r="E185" s="189" t="s">
        <v>308</v>
      </c>
      <c r="F185" s="190" t="s">
        <v>309</v>
      </c>
      <c r="G185" s="191" t="s">
        <v>133</v>
      </c>
      <c r="H185" s="192">
        <v>37</v>
      </c>
      <c r="I185" s="193"/>
      <c r="J185" s="194">
        <f>ROUND(I185*H185,2)</f>
        <v>0</v>
      </c>
      <c r="K185" s="190" t="s">
        <v>134</v>
      </c>
      <c r="L185" s="195"/>
      <c r="M185" s="196" t="s">
        <v>1</v>
      </c>
      <c r="N185" s="197" t="s">
        <v>44</v>
      </c>
      <c r="O185" s="56"/>
      <c r="P185" s="149">
        <f>O185*H185</f>
        <v>0</v>
      </c>
      <c r="Q185" s="149">
        <v>0.39700000000000002</v>
      </c>
      <c r="R185" s="149">
        <f>Q185*H185</f>
        <v>14.689</v>
      </c>
      <c r="S185" s="149">
        <v>0</v>
      </c>
      <c r="T185" s="150">
        <f>S185*H185</f>
        <v>0</v>
      </c>
      <c r="AR185" s="13" t="s">
        <v>170</v>
      </c>
      <c r="AT185" s="13" t="s">
        <v>297</v>
      </c>
      <c r="AU185" s="13" t="s">
        <v>73</v>
      </c>
      <c r="AY185" s="13" t="s">
        <v>135</v>
      </c>
      <c r="BE185" s="151">
        <f>IF(N185="základní",J185,0)</f>
        <v>0</v>
      </c>
      <c r="BF185" s="151">
        <f>IF(N185="snížená",J185,0)</f>
        <v>0</v>
      </c>
      <c r="BG185" s="151">
        <f>IF(N185="zákl. přenesená",J185,0)</f>
        <v>0</v>
      </c>
      <c r="BH185" s="151">
        <f>IF(N185="sníž. přenesená",J185,0)</f>
        <v>0</v>
      </c>
      <c r="BI185" s="151">
        <f>IF(N185="nulová",J185,0)</f>
        <v>0</v>
      </c>
      <c r="BJ185" s="13" t="s">
        <v>81</v>
      </c>
      <c r="BK185" s="151">
        <f>ROUND(I185*H185,2)</f>
        <v>0</v>
      </c>
      <c r="BL185" s="13" t="s">
        <v>129</v>
      </c>
      <c r="BM185" s="13" t="s">
        <v>310</v>
      </c>
    </row>
    <row r="186" spans="2:65" s="1" customFormat="1" ht="11.25">
      <c r="B186" s="30"/>
      <c r="C186" s="31"/>
      <c r="D186" s="152" t="s">
        <v>137</v>
      </c>
      <c r="E186" s="31"/>
      <c r="F186" s="153" t="s">
        <v>309</v>
      </c>
      <c r="G186" s="31"/>
      <c r="H186" s="31"/>
      <c r="I186" s="99"/>
      <c r="J186" s="31"/>
      <c r="K186" s="31"/>
      <c r="L186" s="34"/>
      <c r="M186" s="198"/>
      <c r="N186" s="199"/>
      <c r="O186" s="199"/>
      <c r="P186" s="199"/>
      <c r="Q186" s="199"/>
      <c r="R186" s="199"/>
      <c r="S186" s="199"/>
      <c r="T186" s="200"/>
      <c r="AT186" s="13" t="s">
        <v>137</v>
      </c>
      <c r="AU186" s="13" t="s">
        <v>73</v>
      </c>
    </row>
    <row r="187" spans="2:65" s="1" customFormat="1" ht="6.95" customHeight="1">
      <c r="B187" s="42"/>
      <c r="C187" s="43"/>
      <c r="D187" s="43"/>
      <c r="E187" s="43"/>
      <c r="F187" s="43"/>
      <c r="G187" s="43"/>
      <c r="H187" s="43"/>
      <c r="I187" s="121"/>
      <c r="J187" s="43"/>
      <c r="K187" s="43"/>
      <c r="L187" s="34"/>
    </row>
  </sheetData>
  <sheetProtection algorithmName="SHA-512" hashValue="qpb6DjrRVtl/q/vcVRG7pCgsBl4IS+HSK9Htn8TnlR5fpJuUb1FeJDSduESOUcrtjkJD2yhgrHMpQvEs7iwOdg==" saltValue="dqjK8jyeND0fmlEOmcOqbP4iaw+DT5v26h3dWTFqkfm5A7uLhYs14cUoq4CKNmMnQfrbLIr6xmfWqQMyrMsj6g==" spinCount="100000" sheet="1" objects="1" scenarios="1" formatColumns="0" formatRows="0" autoFilter="0"/>
  <autoFilter ref="C78:K186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4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3" t="s">
        <v>86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108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256" t="str">
        <f>'Rekapitulace stavby'!K6</f>
        <v>Oprava přejezdu v km 66,164 (8,342) v úsecích Františkovy Lázně - Vojtanov a Františkovy Lázně - Aš</v>
      </c>
      <c r="F7" s="257"/>
      <c r="G7" s="257"/>
      <c r="H7" s="257"/>
      <c r="L7" s="16"/>
    </row>
    <row r="8" spans="2:46" s="1" customFormat="1" ht="12" customHeight="1">
      <c r="B8" s="34"/>
      <c r="D8" s="98" t="s">
        <v>109</v>
      </c>
      <c r="I8" s="99"/>
      <c r="L8" s="34"/>
    </row>
    <row r="9" spans="2:46" s="1" customFormat="1" ht="36.950000000000003" customHeight="1">
      <c r="B9" s="34"/>
      <c r="E9" s="258" t="s">
        <v>311</v>
      </c>
      <c r="F9" s="259"/>
      <c r="G9" s="259"/>
      <c r="H9" s="259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18</v>
      </c>
      <c r="F11" s="13" t="s">
        <v>1</v>
      </c>
      <c r="I11" s="100" t="s">
        <v>19</v>
      </c>
      <c r="J11" s="13" t="s">
        <v>1</v>
      </c>
      <c r="L11" s="34"/>
    </row>
    <row r="12" spans="2:46" s="1" customFormat="1" ht="12" customHeight="1">
      <c r="B12" s="34"/>
      <c r="D12" s="98" t="s">
        <v>20</v>
      </c>
      <c r="F12" s="13" t="s">
        <v>21</v>
      </c>
      <c r="I12" s="100" t="s">
        <v>22</v>
      </c>
      <c r="J12" s="101" t="str">
        <f>'Rekapitulace stavby'!AN8</f>
        <v>28. 3. 2019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24</v>
      </c>
      <c r="I14" s="100" t="s">
        <v>25</v>
      </c>
      <c r="J14" s="13" t="s">
        <v>26</v>
      </c>
      <c r="L14" s="34"/>
    </row>
    <row r="15" spans="2:46" s="1" customFormat="1" ht="18" customHeight="1">
      <c r="B15" s="34"/>
      <c r="E15" s="13" t="s">
        <v>28</v>
      </c>
      <c r="I15" s="100" t="s">
        <v>29</v>
      </c>
      <c r="J15" s="13" t="s">
        <v>30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31</v>
      </c>
      <c r="I17" s="100" t="s">
        <v>25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260" t="str">
        <f>'Rekapitulace stavby'!E14</f>
        <v>Vyplň údaj</v>
      </c>
      <c r="F18" s="261"/>
      <c r="G18" s="261"/>
      <c r="H18" s="261"/>
      <c r="I18" s="100" t="s">
        <v>29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33</v>
      </c>
      <c r="I20" s="100" t="s">
        <v>25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29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36</v>
      </c>
      <c r="I23" s="100" t="s">
        <v>25</v>
      </c>
      <c r="J23" s="13" t="s">
        <v>1</v>
      </c>
      <c r="L23" s="34"/>
    </row>
    <row r="24" spans="2:12" s="1" customFormat="1" ht="18" customHeight="1">
      <c r="B24" s="34"/>
      <c r="E24" s="13" t="s">
        <v>37</v>
      </c>
      <c r="I24" s="100" t="s">
        <v>29</v>
      </c>
      <c r="J24" s="13" t="s">
        <v>1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38</v>
      </c>
      <c r="I26" s="99"/>
      <c r="L26" s="34"/>
    </row>
    <row r="27" spans="2:12" s="6" customFormat="1" ht="16.5" customHeight="1">
      <c r="B27" s="102"/>
      <c r="E27" s="262" t="s">
        <v>1</v>
      </c>
      <c r="F27" s="262"/>
      <c r="G27" s="262"/>
      <c r="H27" s="262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39</v>
      </c>
      <c r="I30" s="99"/>
      <c r="J30" s="106">
        <f>ROUND(J79,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41</v>
      </c>
      <c r="I32" s="108" t="s">
        <v>40</v>
      </c>
      <c r="J32" s="107" t="s">
        <v>42</v>
      </c>
      <c r="L32" s="34"/>
    </row>
    <row r="33" spans="2:12" s="1" customFormat="1" ht="14.45" customHeight="1">
      <c r="B33" s="34"/>
      <c r="D33" s="98" t="s">
        <v>43</v>
      </c>
      <c r="E33" s="98" t="s">
        <v>44</v>
      </c>
      <c r="F33" s="109">
        <f>ROUND((SUM(BE79:BE83)),  2)</f>
        <v>0</v>
      </c>
      <c r="I33" s="110">
        <v>0.21</v>
      </c>
      <c r="J33" s="109">
        <f>ROUND(((SUM(BE79:BE83))*I33),  2)</f>
        <v>0</v>
      </c>
      <c r="L33" s="34"/>
    </row>
    <row r="34" spans="2:12" s="1" customFormat="1" ht="14.45" customHeight="1">
      <c r="B34" s="34"/>
      <c r="E34" s="98" t="s">
        <v>45</v>
      </c>
      <c r="F34" s="109">
        <f>ROUND((SUM(BF79:BF83)),  2)</f>
        <v>0</v>
      </c>
      <c r="I34" s="110">
        <v>0.15</v>
      </c>
      <c r="J34" s="109">
        <f>ROUND(((SUM(BF79:BF83))*I34),  2)</f>
        <v>0</v>
      </c>
      <c r="L34" s="34"/>
    </row>
    <row r="35" spans="2:12" s="1" customFormat="1" ht="14.45" hidden="1" customHeight="1">
      <c r="B35" s="34"/>
      <c r="E35" s="98" t="s">
        <v>46</v>
      </c>
      <c r="F35" s="109">
        <f>ROUND((SUM(BG79:BG83)),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47</v>
      </c>
      <c r="F36" s="109">
        <f>ROUND((SUM(BH79:BH83)),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48</v>
      </c>
      <c r="F37" s="109">
        <f>ROUND((SUM(BI79:BI83)),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49</v>
      </c>
      <c r="E39" s="113"/>
      <c r="F39" s="113"/>
      <c r="G39" s="114" t="s">
        <v>50</v>
      </c>
      <c r="H39" s="115" t="s">
        <v>51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111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263" t="str">
        <f>E7</f>
        <v>Oprava přejezdu v km 66,164 (8,342) v úsecích Františkovy Lázně - Vojtanov a Františkovy Lázně - Aš</v>
      </c>
      <c r="F48" s="264"/>
      <c r="G48" s="264"/>
      <c r="H48" s="264"/>
      <c r="I48" s="99"/>
      <c r="J48" s="31"/>
      <c r="K48" s="31"/>
      <c r="L48" s="34"/>
    </row>
    <row r="49" spans="2:47" s="1" customFormat="1" ht="12" customHeight="1">
      <c r="B49" s="30"/>
      <c r="C49" s="25" t="s">
        <v>109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35" t="str">
        <f>E9</f>
        <v>A.2 - Materiál zajištěný objednatelem - NEOCEŇOVAT</v>
      </c>
      <c r="F50" s="234"/>
      <c r="G50" s="234"/>
      <c r="H50" s="234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20</v>
      </c>
      <c r="D52" s="31"/>
      <c r="E52" s="31"/>
      <c r="F52" s="23" t="str">
        <f>F12</f>
        <v>přejezd km 66,164 (8,342)</v>
      </c>
      <c r="G52" s="31"/>
      <c r="H52" s="31"/>
      <c r="I52" s="100" t="s">
        <v>22</v>
      </c>
      <c r="J52" s="51" t="str">
        <f>IF(J12="","",J12)</f>
        <v>28. 3. 2019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24</v>
      </c>
      <c r="D54" s="31"/>
      <c r="E54" s="31"/>
      <c r="F54" s="23" t="str">
        <f>E15</f>
        <v>SŽDC, s.o.; OŘ Ústí nad Labem - ST Karlovy Vary</v>
      </c>
      <c r="G54" s="31"/>
      <c r="H54" s="31"/>
      <c r="I54" s="100" t="s">
        <v>33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31</v>
      </c>
      <c r="D55" s="31"/>
      <c r="E55" s="31"/>
      <c r="F55" s="23" t="str">
        <f>IF(E18="","",E18)</f>
        <v>Vyplň údaj</v>
      </c>
      <c r="G55" s="31"/>
      <c r="H55" s="31"/>
      <c r="I55" s="100" t="s">
        <v>36</v>
      </c>
      <c r="J55" s="28" t="str">
        <f>E24</f>
        <v>Progi spol. s.r.o.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112</v>
      </c>
      <c r="D57" s="126"/>
      <c r="E57" s="126"/>
      <c r="F57" s="126"/>
      <c r="G57" s="126"/>
      <c r="H57" s="126"/>
      <c r="I57" s="127"/>
      <c r="J57" s="128" t="s">
        <v>113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114</v>
      </c>
      <c r="D59" s="31"/>
      <c r="E59" s="31"/>
      <c r="F59" s="31"/>
      <c r="G59" s="31"/>
      <c r="H59" s="31"/>
      <c r="I59" s="99"/>
      <c r="J59" s="69">
        <f>J79</f>
        <v>0</v>
      </c>
      <c r="K59" s="31"/>
      <c r="L59" s="34"/>
      <c r="AU59" s="13" t="s">
        <v>115</v>
      </c>
    </row>
    <row r="60" spans="2:47" s="1" customFormat="1" ht="21.75" customHeight="1">
      <c r="B60" s="30"/>
      <c r="C60" s="31"/>
      <c r="D60" s="31"/>
      <c r="E60" s="31"/>
      <c r="F60" s="31"/>
      <c r="G60" s="31"/>
      <c r="H60" s="31"/>
      <c r="I60" s="99"/>
      <c r="J60" s="31"/>
      <c r="K60" s="31"/>
      <c r="L60" s="34"/>
    </row>
    <row r="61" spans="2:47" s="1" customFormat="1" ht="6.95" customHeight="1">
      <c r="B61" s="42"/>
      <c r="C61" s="43"/>
      <c r="D61" s="43"/>
      <c r="E61" s="43"/>
      <c r="F61" s="43"/>
      <c r="G61" s="43"/>
      <c r="H61" s="43"/>
      <c r="I61" s="121"/>
      <c r="J61" s="43"/>
      <c r="K61" s="43"/>
      <c r="L61" s="34"/>
    </row>
    <row r="65" spans="2:65" s="1" customFormat="1" ht="6.95" customHeight="1">
      <c r="B65" s="44"/>
      <c r="C65" s="45"/>
      <c r="D65" s="45"/>
      <c r="E65" s="45"/>
      <c r="F65" s="45"/>
      <c r="G65" s="45"/>
      <c r="H65" s="45"/>
      <c r="I65" s="124"/>
      <c r="J65" s="45"/>
      <c r="K65" s="45"/>
      <c r="L65" s="34"/>
    </row>
    <row r="66" spans="2:65" s="1" customFormat="1" ht="24.95" customHeight="1">
      <c r="B66" s="30"/>
      <c r="C66" s="19" t="s">
        <v>116</v>
      </c>
      <c r="D66" s="31"/>
      <c r="E66" s="31"/>
      <c r="F66" s="31"/>
      <c r="G66" s="31"/>
      <c r="H66" s="31"/>
      <c r="I66" s="99"/>
      <c r="J66" s="31"/>
      <c r="K66" s="31"/>
      <c r="L66" s="34"/>
    </row>
    <row r="67" spans="2:65" s="1" customFormat="1" ht="6.95" customHeight="1">
      <c r="B67" s="30"/>
      <c r="C67" s="31"/>
      <c r="D67" s="31"/>
      <c r="E67" s="31"/>
      <c r="F67" s="31"/>
      <c r="G67" s="31"/>
      <c r="H67" s="31"/>
      <c r="I67" s="99"/>
      <c r="J67" s="31"/>
      <c r="K67" s="31"/>
      <c r="L67" s="34"/>
    </row>
    <row r="68" spans="2:65" s="1" customFormat="1" ht="12" customHeight="1">
      <c r="B68" s="30"/>
      <c r="C68" s="25" t="s">
        <v>16</v>
      </c>
      <c r="D68" s="31"/>
      <c r="E68" s="31"/>
      <c r="F68" s="31"/>
      <c r="G68" s="31"/>
      <c r="H68" s="31"/>
      <c r="I68" s="99"/>
      <c r="J68" s="31"/>
      <c r="K68" s="31"/>
      <c r="L68" s="34"/>
    </row>
    <row r="69" spans="2:65" s="1" customFormat="1" ht="16.5" customHeight="1">
      <c r="B69" s="30"/>
      <c r="C69" s="31"/>
      <c r="D69" s="31"/>
      <c r="E69" s="263" t="str">
        <f>E7</f>
        <v>Oprava přejezdu v km 66,164 (8,342) v úsecích Františkovy Lázně - Vojtanov a Františkovy Lázně - Aš</v>
      </c>
      <c r="F69" s="264"/>
      <c r="G69" s="264"/>
      <c r="H69" s="264"/>
      <c r="I69" s="99"/>
      <c r="J69" s="31"/>
      <c r="K69" s="31"/>
      <c r="L69" s="34"/>
    </row>
    <row r="70" spans="2:65" s="1" customFormat="1" ht="12" customHeight="1">
      <c r="B70" s="30"/>
      <c r="C70" s="25" t="s">
        <v>109</v>
      </c>
      <c r="D70" s="31"/>
      <c r="E70" s="31"/>
      <c r="F70" s="31"/>
      <c r="G70" s="31"/>
      <c r="H70" s="31"/>
      <c r="I70" s="99"/>
      <c r="J70" s="31"/>
      <c r="K70" s="31"/>
      <c r="L70" s="34"/>
    </row>
    <row r="71" spans="2:65" s="1" customFormat="1" ht="16.5" customHeight="1">
      <c r="B71" s="30"/>
      <c r="C71" s="31"/>
      <c r="D71" s="31"/>
      <c r="E71" s="235" t="str">
        <f>E9</f>
        <v>A.2 - Materiál zajištěný objednatelem - NEOCEŇOVAT</v>
      </c>
      <c r="F71" s="234"/>
      <c r="G71" s="234"/>
      <c r="H71" s="234"/>
      <c r="I71" s="99"/>
      <c r="J71" s="31"/>
      <c r="K71" s="31"/>
      <c r="L71" s="34"/>
    </row>
    <row r="72" spans="2:65" s="1" customFormat="1" ht="6.95" customHeight="1">
      <c r="B72" s="30"/>
      <c r="C72" s="31"/>
      <c r="D72" s="31"/>
      <c r="E72" s="31"/>
      <c r="F72" s="31"/>
      <c r="G72" s="31"/>
      <c r="H72" s="31"/>
      <c r="I72" s="99"/>
      <c r="J72" s="31"/>
      <c r="K72" s="31"/>
      <c r="L72" s="34"/>
    </row>
    <row r="73" spans="2:65" s="1" customFormat="1" ht="12" customHeight="1">
      <c r="B73" s="30"/>
      <c r="C73" s="25" t="s">
        <v>20</v>
      </c>
      <c r="D73" s="31"/>
      <c r="E73" s="31"/>
      <c r="F73" s="23" t="str">
        <f>F12</f>
        <v>přejezd km 66,164 (8,342)</v>
      </c>
      <c r="G73" s="31"/>
      <c r="H73" s="31"/>
      <c r="I73" s="100" t="s">
        <v>22</v>
      </c>
      <c r="J73" s="51" t="str">
        <f>IF(J12="","",J12)</f>
        <v>28. 3. 2019</v>
      </c>
      <c r="K73" s="31"/>
      <c r="L73" s="34"/>
    </row>
    <row r="74" spans="2:65" s="1" customFormat="1" ht="6.95" customHeight="1">
      <c r="B74" s="30"/>
      <c r="C74" s="31"/>
      <c r="D74" s="31"/>
      <c r="E74" s="31"/>
      <c r="F74" s="31"/>
      <c r="G74" s="31"/>
      <c r="H74" s="31"/>
      <c r="I74" s="99"/>
      <c r="J74" s="31"/>
      <c r="K74" s="31"/>
      <c r="L74" s="34"/>
    </row>
    <row r="75" spans="2:65" s="1" customFormat="1" ht="13.7" customHeight="1">
      <c r="B75" s="30"/>
      <c r="C75" s="25" t="s">
        <v>24</v>
      </c>
      <c r="D75" s="31"/>
      <c r="E75" s="31"/>
      <c r="F75" s="23" t="str">
        <f>E15</f>
        <v>SŽDC, s.o.; OŘ Ústí nad Labem - ST Karlovy Vary</v>
      </c>
      <c r="G75" s="31"/>
      <c r="H75" s="31"/>
      <c r="I75" s="100" t="s">
        <v>33</v>
      </c>
      <c r="J75" s="28" t="str">
        <f>E21</f>
        <v xml:space="preserve"> </v>
      </c>
      <c r="K75" s="31"/>
      <c r="L75" s="34"/>
    </row>
    <row r="76" spans="2:65" s="1" customFormat="1" ht="13.7" customHeight="1">
      <c r="B76" s="30"/>
      <c r="C76" s="25" t="s">
        <v>31</v>
      </c>
      <c r="D76" s="31"/>
      <c r="E76" s="31"/>
      <c r="F76" s="23" t="str">
        <f>IF(E18="","",E18)</f>
        <v>Vyplň údaj</v>
      </c>
      <c r="G76" s="31"/>
      <c r="H76" s="31"/>
      <c r="I76" s="100" t="s">
        <v>36</v>
      </c>
      <c r="J76" s="28" t="str">
        <f>E24</f>
        <v>Progi spol. s.r.o.</v>
      </c>
      <c r="K76" s="31"/>
      <c r="L76" s="34"/>
    </row>
    <row r="77" spans="2:65" s="1" customFormat="1" ht="10.35" customHeight="1">
      <c r="B77" s="30"/>
      <c r="C77" s="31"/>
      <c r="D77" s="31"/>
      <c r="E77" s="31"/>
      <c r="F77" s="31"/>
      <c r="G77" s="31"/>
      <c r="H77" s="31"/>
      <c r="I77" s="99"/>
      <c r="J77" s="31"/>
      <c r="K77" s="31"/>
      <c r="L77" s="34"/>
    </row>
    <row r="78" spans="2:65" s="7" customFormat="1" ht="29.25" customHeight="1">
      <c r="B78" s="130"/>
      <c r="C78" s="131" t="s">
        <v>117</v>
      </c>
      <c r="D78" s="132" t="s">
        <v>58</v>
      </c>
      <c r="E78" s="132" t="s">
        <v>54</v>
      </c>
      <c r="F78" s="132" t="s">
        <v>55</v>
      </c>
      <c r="G78" s="132" t="s">
        <v>118</v>
      </c>
      <c r="H78" s="132" t="s">
        <v>119</v>
      </c>
      <c r="I78" s="133" t="s">
        <v>120</v>
      </c>
      <c r="J78" s="132" t="s">
        <v>113</v>
      </c>
      <c r="K78" s="134" t="s">
        <v>121</v>
      </c>
      <c r="L78" s="135"/>
      <c r="M78" s="60" t="s">
        <v>1</v>
      </c>
      <c r="N78" s="61" t="s">
        <v>43</v>
      </c>
      <c r="O78" s="61" t="s">
        <v>122</v>
      </c>
      <c r="P78" s="61" t="s">
        <v>123</v>
      </c>
      <c r="Q78" s="61" t="s">
        <v>124</v>
      </c>
      <c r="R78" s="61" t="s">
        <v>125</v>
      </c>
      <c r="S78" s="61" t="s">
        <v>126</v>
      </c>
      <c r="T78" s="62" t="s">
        <v>127</v>
      </c>
    </row>
    <row r="79" spans="2:65" s="1" customFormat="1" ht="22.9" customHeight="1">
      <c r="B79" s="30"/>
      <c r="C79" s="67" t="s">
        <v>128</v>
      </c>
      <c r="D79" s="31"/>
      <c r="E79" s="31"/>
      <c r="F79" s="31"/>
      <c r="G79" s="31"/>
      <c r="H79" s="31"/>
      <c r="I79" s="99"/>
      <c r="J79" s="136">
        <f>BK79</f>
        <v>0</v>
      </c>
      <c r="K79" s="31"/>
      <c r="L79" s="34"/>
      <c r="M79" s="63"/>
      <c r="N79" s="64"/>
      <c r="O79" s="64"/>
      <c r="P79" s="137">
        <f>SUM(P80:P83)</f>
        <v>0</v>
      </c>
      <c r="Q79" s="64"/>
      <c r="R79" s="137">
        <f>SUM(R80:R83)</f>
        <v>13.50675</v>
      </c>
      <c r="S79" s="64"/>
      <c r="T79" s="138">
        <f>SUM(T80:T83)</f>
        <v>0</v>
      </c>
      <c r="AT79" s="13" t="s">
        <v>72</v>
      </c>
      <c r="AU79" s="13" t="s">
        <v>115</v>
      </c>
      <c r="BK79" s="139">
        <f>SUM(BK80:BK83)</f>
        <v>0</v>
      </c>
    </row>
    <row r="80" spans="2:65" s="1" customFormat="1" ht="22.5" customHeight="1">
      <c r="B80" s="30"/>
      <c r="C80" s="188" t="s">
        <v>81</v>
      </c>
      <c r="D80" s="188" t="s">
        <v>297</v>
      </c>
      <c r="E80" s="189" t="s">
        <v>312</v>
      </c>
      <c r="F80" s="190" t="s">
        <v>313</v>
      </c>
      <c r="G80" s="191" t="s">
        <v>133</v>
      </c>
      <c r="H80" s="192">
        <v>122</v>
      </c>
      <c r="I80" s="193"/>
      <c r="J80" s="194">
        <f>ROUND(I80*H80,2)</f>
        <v>0</v>
      </c>
      <c r="K80" s="190" t="s">
        <v>134</v>
      </c>
      <c r="L80" s="195"/>
      <c r="M80" s="196" t="s">
        <v>1</v>
      </c>
      <c r="N80" s="197" t="s">
        <v>44</v>
      </c>
      <c r="O80" s="56"/>
      <c r="P80" s="149">
        <f>O80*H80</f>
        <v>0</v>
      </c>
      <c r="Q80" s="149">
        <v>0</v>
      </c>
      <c r="R80" s="149">
        <f>Q80*H80</f>
        <v>0</v>
      </c>
      <c r="S80" s="149">
        <v>0</v>
      </c>
      <c r="T80" s="150">
        <f>S80*H80</f>
        <v>0</v>
      </c>
      <c r="AR80" s="13" t="s">
        <v>170</v>
      </c>
      <c r="AT80" s="13" t="s">
        <v>297</v>
      </c>
      <c r="AU80" s="13" t="s">
        <v>73</v>
      </c>
      <c r="AY80" s="13" t="s">
        <v>135</v>
      </c>
      <c r="BE80" s="151">
        <f>IF(N80="základní",J80,0)</f>
        <v>0</v>
      </c>
      <c r="BF80" s="151">
        <f>IF(N80="snížená",J80,0)</f>
        <v>0</v>
      </c>
      <c r="BG80" s="151">
        <f>IF(N80="zákl. přenesená",J80,0)</f>
        <v>0</v>
      </c>
      <c r="BH80" s="151">
        <f>IF(N80="sníž. přenesená",J80,0)</f>
        <v>0</v>
      </c>
      <c r="BI80" s="151">
        <f>IF(N80="nulová",J80,0)</f>
        <v>0</v>
      </c>
      <c r="BJ80" s="13" t="s">
        <v>81</v>
      </c>
      <c r="BK80" s="151">
        <f>ROUND(I80*H80,2)</f>
        <v>0</v>
      </c>
      <c r="BL80" s="13" t="s">
        <v>129</v>
      </c>
      <c r="BM80" s="13" t="s">
        <v>314</v>
      </c>
    </row>
    <row r="81" spans="2:65" s="1" customFormat="1" ht="11.25">
      <c r="B81" s="30"/>
      <c r="C81" s="31"/>
      <c r="D81" s="152" t="s">
        <v>137</v>
      </c>
      <c r="E81" s="31"/>
      <c r="F81" s="153" t="s">
        <v>313</v>
      </c>
      <c r="G81" s="31"/>
      <c r="H81" s="31"/>
      <c r="I81" s="99"/>
      <c r="J81" s="31"/>
      <c r="K81" s="31"/>
      <c r="L81" s="34"/>
      <c r="M81" s="154"/>
      <c r="N81" s="56"/>
      <c r="O81" s="56"/>
      <c r="P81" s="56"/>
      <c r="Q81" s="56"/>
      <c r="R81" s="56"/>
      <c r="S81" s="56"/>
      <c r="T81" s="57"/>
      <c r="AT81" s="13" t="s">
        <v>137</v>
      </c>
      <c r="AU81" s="13" t="s">
        <v>73</v>
      </c>
    </row>
    <row r="82" spans="2:65" s="1" customFormat="1" ht="22.5" customHeight="1">
      <c r="B82" s="30"/>
      <c r="C82" s="188" t="s">
        <v>83</v>
      </c>
      <c r="D82" s="188" t="s">
        <v>297</v>
      </c>
      <c r="E82" s="189" t="s">
        <v>315</v>
      </c>
      <c r="F82" s="190" t="s">
        <v>316</v>
      </c>
      <c r="G82" s="191" t="s">
        <v>133</v>
      </c>
      <c r="H82" s="192">
        <v>3</v>
      </c>
      <c r="I82" s="193"/>
      <c r="J82" s="194">
        <f>ROUND(I82*H82,2)</f>
        <v>0</v>
      </c>
      <c r="K82" s="190" t="s">
        <v>134</v>
      </c>
      <c r="L82" s="195"/>
      <c r="M82" s="196" t="s">
        <v>1</v>
      </c>
      <c r="N82" s="197" t="s">
        <v>44</v>
      </c>
      <c r="O82" s="56"/>
      <c r="P82" s="149">
        <f>O82*H82</f>
        <v>0</v>
      </c>
      <c r="Q82" s="149">
        <v>4.5022500000000001</v>
      </c>
      <c r="R82" s="149">
        <f>Q82*H82</f>
        <v>13.50675</v>
      </c>
      <c r="S82" s="149">
        <v>0</v>
      </c>
      <c r="T82" s="150">
        <f>S82*H82</f>
        <v>0</v>
      </c>
      <c r="AR82" s="13" t="s">
        <v>170</v>
      </c>
      <c r="AT82" s="13" t="s">
        <v>297</v>
      </c>
      <c r="AU82" s="13" t="s">
        <v>73</v>
      </c>
      <c r="AY82" s="13" t="s">
        <v>135</v>
      </c>
      <c r="BE82" s="151">
        <f>IF(N82="základní",J82,0)</f>
        <v>0</v>
      </c>
      <c r="BF82" s="151">
        <f>IF(N82="snížená",J82,0)</f>
        <v>0</v>
      </c>
      <c r="BG82" s="151">
        <f>IF(N82="zákl. přenesená",J82,0)</f>
        <v>0</v>
      </c>
      <c r="BH82" s="151">
        <f>IF(N82="sníž. přenesená",J82,0)</f>
        <v>0</v>
      </c>
      <c r="BI82" s="151">
        <f>IF(N82="nulová",J82,0)</f>
        <v>0</v>
      </c>
      <c r="BJ82" s="13" t="s">
        <v>81</v>
      </c>
      <c r="BK82" s="151">
        <f>ROUND(I82*H82,2)</f>
        <v>0</v>
      </c>
      <c r="BL82" s="13" t="s">
        <v>129</v>
      </c>
      <c r="BM82" s="13" t="s">
        <v>317</v>
      </c>
    </row>
    <row r="83" spans="2:65" s="1" customFormat="1" ht="11.25">
      <c r="B83" s="30"/>
      <c r="C83" s="31"/>
      <c r="D83" s="152" t="s">
        <v>137</v>
      </c>
      <c r="E83" s="31"/>
      <c r="F83" s="153" t="s">
        <v>316</v>
      </c>
      <c r="G83" s="31"/>
      <c r="H83" s="31"/>
      <c r="I83" s="99"/>
      <c r="J83" s="31"/>
      <c r="K83" s="31"/>
      <c r="L83" s="34"/>
      <c r="M83" s="198"/>
      <c r="N83" s="199"/>
      <c r="O83" s="199"/>
      <c r="P83" s="199"/>
      <c r="Q83" s="199"/>
      <c r="R83" s="199"/>
      <c r="S83" s="199"/>
      <c r="T83" s="200"/>
      <c r="AT83" s="13" t="s">
        <v>137</v>
      </c>
      <c r="AU83" s="13" t="s">
        <v>73</v>
      </c>
    </row>
    <row r="84" spans="2:65" s="1" customFormat="1" ht="6.95" customHeight="1">
      <c r="B84" s="42"/>
      <c r="C84" s="43"/>
      <c r="D84" s="43"/>
      <c r="E84" s="43"/>
      <c r="F84" s="43"/>
      <c r="G84" s="43"/>
      <c r="H84" s="43"/>
      <c r="I84" s="121"/>
      <c r="J84" s="43"/>
      <c r="K84" s="43"/>
      <c r="L84" s="34"/>
    </row>
  </sheetData>
  <sheetProtection algorithmName="SHA-512" hashValue="Fp7ozmyvQ2ZcMifmJjR+RsZM2UaZbNTIthEu0NDnuHK9Z5QCTQjWkVBGIhUDAA70fmgeMzczeeLHvqS0QxoK/Q==" saltValue="dP7a2tMsv4cKpZBmEmSeeUAmMZe7Dz6K/OYx4fXwtIEmwTSUIJ4qmk+xzMtBgSBALW4dmjGoxVuTJtQqDAWfHg==" spinCount="100000" sheet="1" objects="1" scenarios="1" formatColumns="0" formatRows="0" autoFilter="0"/>
  <autoFilter ref="C78:K83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13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3" t="s">
        <v>89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108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256" t="str">
        <f>'Rekapitulace stavby'!K6</f>
        <v>Oprava přejezdu v km 66,164 (8,342) v úsecích Františkovy Lázně - Vojtanov a Františkovy Lázně - Aš</v>
      </c>
      <c r="F7" s="257"/>
      <c r="G7" s="257"/>
      <c r="H7" s="257"/>
      <c r="L7" s="16"/>
    </row>
    <row r="8" spans="2:46" s="1" customFormat="1" ht="12" customHeight="1">
      <c r="B8" s="34"/>
      <c r="D8" s="98" t="s">
        <v>109</v>
      </c>
      <c r="I8" s="99"/>
      <c r="L8" s="34"/>
    </row>
    <row r="9" spans="2:46" s="1" customFormat="1" ht="36.950000000000003" customHeight="1">
      <c r="B9" s="34"/>
      <c r="E9" s="258" t="s">
        <v>318</v>
      </c>
      <c r="F9" s="259"/>
      <c r="G9" s="259"/>
      <c r="H9" s="259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18</v>
      </c>
      <c r="F11" s="13" t="s">
        <v>1</v>
      </c>
      <c r="I11" s="100" t="s">
        <v>19</v>
      </c>
      <c r="J11" s="13" t="s">
        <v>1</v>
      </c>
      <c r="L11" s="34"/>
    </row>
    <row r="12" spans="2:46" s="1" customFormat="1" ht="12" customHeight="1">
      <c r="B12" s="34"/>
      <c r="D12" s="98" t="s">
        <v>20</v>
      </c>
      <c r="F12" s="13" t="s">
        <v>21</v>
      </c>
      <c r="I12" s="100" t="s">
        <v>22</v>
      </c>
      <c r="J12" s="101" t="str">
        <f>'Rekapitulace stavby'!AN8</f>
        <v>28. 3. 2019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24</v>
      </c>
      <c r="I14" s="100" t="s">
        <v>25</v>
      </c>
      <c r="J14" s="13" t="s">
        <v>26</v>
      </c>
      <c r="L14" s="34"/>
    </row>
    <row r="15" spans="2:46" s="1" customFormat="1" ht="18" customHeight="1">
      <c r="B15" s="34"/>
      <c r="E15" s="13" t="s">
        <v>28</v>
      </c>
      <c r="I15" s="100" t="s">
        <v>29</v>
      </c>
      <c r="J15" s="13" t="s">
        <v>30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31</v>
      </c>
      <c r="I17" s="100" t="s">
        <v>25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260" t="str">
        <f>'Rekapitulace stavby'!E14</f>
        <v>Vyplň údaj</v>
      </c>
      <c r="F18" s="261"/>
      <c r="G18" s="261"/>
      <c r="H18" s="261"/>
      <c r="I18" s="100" t="s">
        <v>29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33</v>
      </c>
      <c r="I20" s="100" t="s">
        <v>25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29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36</v>
      </c>
      <c r="I23" s="100" t="s">
        <v>25</v>
      </c>
      <c r="J23" s="13" t="s">
        <v>1</v>
      </c>
      <c r="L23" s="34"/>
    </row>
    <row r="24" spans="2:12" s="1" customFormat="1" ht="18" customHeight="1">
      <c r="B24" s="34"/>
      <c r="E24" s="13" t="s">
        <v>37</v>
      </c>
      <c r="I24" s="100" t="s">
        <v>29</v>
      </c>
      <c r="J24" s="13" t="s">
        <v>1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38</v>
      </c>
      <c r="I26" s="99"/>
      <c r="L26" s="34"/>
    </row>
    <row r="27" spans="2:12" s="6" customFormat="1" ht="16.5" customHeight="1">
      <c r="B27" s="102"/>
      <c r="E27" s="262" t="s">
        <v>1</v>
      </c>
      <c r="F27" s="262"/>
      <c r="G27" s="262"/>
      <c r="H27" s="262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39</v>
      </c>
      <c r="I30" s="99"/>
      <c r="J30" s="106">
        <f>ROUND(J79,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41</v>
      </c>
      <c r="I32" s="108" t="s">
        <v>40</v>
      </c>
      <c r="J32" s="107" t="s">
        <v>42</v>
      </c>
      <c r="L32" s="34"/>
    </row>
    <row r="33" spans="2:12" s="1" customFormat="1" ht="14.45" customHeight="1">
      <c r="B33" s="34"/>
      <c r="D33" s="98" t="s">
        <v>43</v>
      </c>
      <c r="E33" s="98" t="s">
        <v>44</v>
      </c>
      <c r="F33" s="109">
        <f>ROUND((SUM(BE79:BE212)),  2)</f>
        <v>0</v>
      </c>
      <c r="I33" s="110">
        <v>0.21</v>
      </c>
      <c r="J33" s="109">
        <f>ROUND(((SUM(BE79:BE212))*I33),  2)</f>
        <v>0</v>
      </c>
      <c r="L33" s="34"/>
    </row>
    <row r="34" spans="2:12" s="1" customFormat="1" ht="14.45" customHeight="1">
      <c r="B34" s="34"/>
      <c r="E34" s="98" t="s">
        <v>45</v>
      </c>
      <c r="F34" s="109">
        <f>ROUND((SUM(BF79:BF212)),  2)</f>
        <v>0</v>
      </c>
      <c r="I34" s="110">
        <v>0.15</v>
      </c>
      <c r="J34" s="109">
        <f>ROUND(((SUM(BF79:BF212))*I34),  2)</f>
        <v>0</v>
      </c>
      <c r="L34" s="34"/>
    </row>
    <row r="35" spans="2:12" s="1" customFormat="1" ht="14.45" hidden="1" customHeight="1">
      <c r="B35" s="34"/>
      <c r="E35" s="98" t="s">
        <v>46</v>
      </c>
      <c r="F35" s="109">
        <f>ROUND((SUM(BG79:BG212)),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47</v>
      </c>
      <c r="F36" s="109">
        <f>ROUND((SUM(BH79:BH212)),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48</v>
      </c>
      <c r="F37" s="109">
        <f>ROUND((SUM(BI79:BI212)),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49</v>
      </c>
      <c r="E39" s="113"/>
      <c r="F39" s="113"/>
      <c r="G39" s="114" t="s">
        <v>50</v>
      </c>
      <c r="H39" s="115" t="s">
        <v>51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111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263" t="str">
        <f>E7</f>
        <v>Oprava přejezdu v km 66,164 (8,342) v úsecích Františkovy Lázně - Vojtanov a Františkovy Lázně - Aš</v>
      </c>
      <c r="F48" s="264"/>
      <c r="G48" s="264"/>
      <c r="H48" s="264"/>
      <c r="I48" s="99"/>
      <c r="J48" s="31"/>
      <c r="K48" s="31"/>
      <c r="L48" s="34"/>
    </row>
    <row r="49" spans="2:47" s="1" customFormat="1" ht="12" customHeight="1">
      <c r="B49" s="30"/>
      <c r="C49" s="25" t="s">
        <v>109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35" t="str">
        <f>E9</f>
        <v>A.3 - Práce na ŽSp (Sborník SŽDC 2019)</v>
      </c>
      <c r="F50" s="234"/>
      <c r="G50" s="234"/>
      <c r="H50" s="234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20</v>
      </c>
      <c r="D52" s="31"/>
      <c r="E52" s="31"/>
      <c r="F52" s="23" t="str">
        <f>F12</f>
        <v>přejezd km 66,164 (8,342)</v>
      </c>
      <c r="G52" s="31"/>
      <c r="H52" s="31"/>
      <c r="I52" s="100" t="s">
        <v>22</v>
      </c>
      <c r="J52" s="51" t="str">
        <f>IF(J12="","",J12)</f>
        <v>28. 3. 2019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24</v>
      </c>
      <c r="D54" s="31"/>
      <c r="E54" s="31"/>
      <c r="F54" s="23" t="str">
        <f>E15</f>
        <v>SŽDC, s.o.; OŘ Ústí nad Labem - ST Karlovy Vary</v>
      </c>
      <c r="G54" s="31"/>
      <c r="H54" s="31"/>
      <c r="I54" s="100" t="s">
        <v>33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31</v>
      </c>
      <c r="D55" s="31"/>
      <c r="E55" s="31"/>
      <c r="F55" s="23" t="str">
        <f>IF(E18="","",E18)</f>
        <v>Vyplň údaj</v>
      </c>
      <c r="G55" s="31"/>
      <c r="H55" s="31"/>
      <c r="I55" s="100" t="s">
        <v>36</v>
      </c>
      <c r="J55" s="28" t="str">
        <f>E24</f>
        <v>Progi spol. s.r.o.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112</v>
      </c>
      <c r="D57" s="126"/>
      <c r="E57" s="126"/>
      <c r="F57" s="126"/>
      <c r="G57" s="126"/>
      <c r="H57" s="126"/>
      <c r="I57" s="127"/>
      <c r="J57" s="128" t="s">
        <v>113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114</v>
      </c>
      <c r="D59" s="31"/>
      <c r="E59" s="31"/>
      <c r="F59" s="31"/>
      <c r="G59" s="31"/>
      <c r="H59" s="31"/>
      <c r="I59" s="99"/>
      <c r="J59" s="69">
        <f>J79</f>
        <v>0</v>
      </c>
      <c r="K59" s="31"/>
      <c r="L59" s="34"/>
      <c r="AU59" s="13" t="s">
        <v>115</v>
      </c>
    </row>
    <row r="60" spans="2:47" s="1" customFormat="1" ht="21.75" customHeight="1">
      <c r="B60" s="30"/>
      <c r="C60" s="31"/>
      <c r="D60" s="31"/>
      <c r="E60" s="31"/>
      <c r="F60" s="31"/>
      <c r="G60" s="31"/>
      <c r="H60" s="31"/>
      <c r="I60" s="99"/>
      <c r="J60" s="31"/>
      <c r="K60" s="31"/>
      <c r="L60" s="34"/>
    </row>
    <row r="61" spans="2:47" s="1" customFormat="1" ht="6.95" customHeight="1">
      <c r="B61" s="42"/>
      <c r="C61" s="43"/>
      <c r="D61" s="43"/>
      <c r="E61" s="43"/>
      <c r="F61" s="43"/>
      <c r="G61" s="43"/>
      <c r="H61" s="43"/>
      <c r="I61" s="121"/>
      <c r="J61" s="43"/>
      <c r="K61" s="43"/>
      <c r="L61" s="34"/>
    </row>
    <row r="65" spans="2:65" s="1" customFormat="1" ht="6.95" customHeight="1">
      <c r="B65" s="44"/>
      <c r="C65" s="45"/>
      <c r="D65" s="45"/>
      <c r="E65" s="45"/>
      <c r="F65" s="45"/>
      <c r="G65" s="45"/>
      <c r="H65" s="45"/>
      <c r="I65" s="124"/>
      <c r="J65" s="45"/>
      <c r="K65" s="45"/>
      <c r="L65" s="34"/>
    </row>
    <row r="66" spans="2:65" s="1" customFormat="1" ht="24.95" customHeight="1">
      <c r="B66" s="30"/>
      <c r="C66" s="19" t="s">
        <v>116</v>
      </c>
      <c r="D66" s="31"/>
      <c r="E66" s="31"/>
      <c r="F66" s="31"/>
      <c r="G66" s="31"/>
      <c r="H66" s="31"/>
      <c r="I66" s="99"/>
      <c r="J66" s="31"/>
      <c r="K66" s="31"/>
      <c r="L66" s="34"/>
    </row>
    <row r="67" spans="2:65" s="1" customFormat="1" ht="6.95" customHeight="1">
      <c r="B67" s="30"/>
      <c r="C67" s="31"/>
      <c r="D67" s="31"/>
      <c r="E67" s="31"/>
      <c r="F67" s="31"/>
      <c r="G67" s="31"/>
      <c r="H67" s="31"/>
      <c r="I67" s="99"/>
      <c r="J67" s="31"/>
      <c r="K67" s="31"/>
      <c r="L67" s="34"/>
    </row>
    <row r="68" spans="2:65" s="1" customFormat="1" ht="12" customHeight="1">
      <c r="B68" s="30"/>
      <c r="C68" s="25" t="s">
        <v>16</v>
      </c>
      <c r="D68" s="31"/>
      <c r="E68" s="31"/>
      <c r="F68" s="31"/>
      <c r="G68" s="31"/>
      <c r="H68" s="31"/>
      <c r="I68" s="99"/>
      <c r="J68" s="31"/>
      <c r="K68" s="31"/>
      <c r="L68" s="34"/>
    </row>
    <row r="69" spans="2:65" s="1" customFormat="1" ht="16.5" customHeight="1">
      <c r="B69" s="30"/>
      <c r="C69" s="31"/>
      <c r="D69" s="31"/>
      <c r="E69" s="263" t="str">
        <f>E7</f>
        <v>Oprava přejezdu v km 66,164 (8,342) v úsecích Františkovy Lázně - Vojtanov a Františkovy Lázně - Aš</v>
      </c>
      <c r="F69" s="264"/>
      <c r="G69" s="264"/>
      <c r="H69" s="264"/>
      <c r="I69" s="99"/>
      <c r="J69" s="31"/>
      <c r="K69" s="31"/>
      <c r="L69" s="34"/>
    </row>
    <row r="70" spans="2:65" s="1" customFormat="1" ht="12" customHeight="1">
      <c r="B70" s="30"/>
      <c r="C70" s="25" t="s">
        <v>109</v>
      </c>
      <c r="D70" s="31"/>
      <c r="E70" s="31"/>
      <c r="F70" s="31"/>
      <c r="G70" s="31"/>
      <c r="H70" s="31"/>
      <c r="I70" s="99"/>
      <c r="J70" s="31"/>
      <c r="K70" s="31"/>
      <c r="L70" s="34"/>
    </row>
    <row r="71" spans="2:65" s="1" customFormat="1" ht="16.5" customHeight="1">
      <c r="B71" s="30"/>
      <c r="C71" s="31"/>
      <c r="D71" s="31"/>
      <c r="E71" s="235" t="str">
        <f>E9</f>
        <v>A.3 - Práce na ŽSp (Sborník SŽDC 2019)</v>
      </c>
      <c r="F71" s="234"/>
      <c r="G71" s="234"/>
      <c r="H71" s="234"/>
      <c r="I71" s="99"/>
      <c r="J71" s="31"/>
      <c r="K71" s="31"/>
      <c r="L71" s="34"/>
    </row>
    <row r="72" spans="2:65" s="1" customFormat="1" ht="6.95" customHeight="1">
      <c r="B72" s="30"/>
      <c r="C72" s="31"/>
      <c r="D72" s="31"/>
      <c r="E72" s="31"/>
      <c r="F72" s="31"/>
      <c r="G72" s="31"/>
      <c r="H72" s="31"/>
      <c r="I72" s="99"/>
      <c r="J72" s="31"/>
      <c r="K72" s="31"/>
      <c r="L72" s="34"/>
    </row>
    <row r="73" spans="2:65" s="1" customFormat="1" ht="12" customHeight="1">
      <c r="B73" s="30"/>
      <c r="C73" s="25" t="s">
        <v>20</v>
      </c>
      <c r="D73" s="31"/>
      <c r="E73" s="31"/>
      <c r="F73" s="23" t="str">
        <f>F12</f>
        <v>přejezd km 66,164 (8,342)</v>
      </c>
      <c r="G73" s="31"/>
      <c r="H73" s="31"/>
      <c r="I73" s="100" t="s">
        <v>22</v>
      </c>
      <c r="J73" s="51" t="str">
        <f>IF(J12="","",J12)</f>
        <v>28. 3. 2019</v>
      </c>
      <c r="K73" s="31"/>
      <c r="L73" s="34"/>
    </row>
    <row r="74" spans="2:65" s="1" customFormat="1" ht="6.95" customHeight="1">
      <c r="B74" s="30"/>
      <c r="C74" s="31"/>
      <c r="D74" s="31"/>
      <c r="E74" s="31"/>
      <c r="F74" s="31"/>
      <c r="G74" s="31"/>
      <c r="H74" s="31"/>
      <c r="I74" s="99"/>
      <c r="J74" s="31"/>
      <c r="K74" s="31"/>
      <c r="L74" s="34"/>
    </row>
    <row r="75" spans="2:65" s="1" customFormat="1" ht="13.7" customHeight="1">
      <c r="B75" s="30"/>
      <c r="C75" s="25" t="s">
        <v>24</v>
      </c>
      <c r="D75" s="31"/>
      <c r="E75" s="31"/>
      <c r="F75" s="23" t="str">
        <f>E15</f>
        <v>SŽDC, s.o.; OŘ Ústí nad Labem - ST Karlovy Vary</v>
      </c>
      <c r="G75" s="31"/>
      <c r="H75" s="31"/>
      <c r="I75" s="100" t="s">
        <v>33</v>
      </c>
      <c r="J75" s="28" t="str">
        <f>E21</f>
        <v xml:space="preserve"> </v>
      </c>
      <c r="K75" s="31"/>
      <c r="L75" s="34"/>
    </row>
    <row r="76" spans="2:65" s="1" customFormat="1" ht="13.7" customHeight="1">
      <c r="B76" s="30"/>
      <c r="C76" s="25" t="s">
        <v>31</v>
      </c>
      <c r="D76" s="31"/>
      <c r="E76" s="31"/>
      <c r="F76" s="23" t="str">
        <f>IF(E18="","",E18)</f>
        <v>Vyplň údaj</v>
      </c>
      <c r="G76" s="31"/>
      <c r="H76" s="31"/>
      <c r="I76" s="100" t="s">
        <v>36</v>
      </c>
      <c r="J76" s="28" t="str">
        <f>E24</f>
        <v>Progi spol. s.r.o.</v>
      </c>
      <c r="K76" s="31"/>
      <c r="L76" s="34"/>
    </row>
    <row r="77" spans="2:65" s="1" customFormat="1" ht="10.35" customHeight="1">
      <c r="B77" s="30"/>
      <c r="C77" s="31"/>
      <c r="D77" s="31"/>
      <c r="E77" s="31"/>
      <c r="F77" s="31"/>
      <c r="G77" s="31"/>
      <c r="H77" s="31"/>
      <c r="I77" s="99"/>
      <c r="J77" s="31"/>
      <c r="K77" s="31"/>
      <c r="L77" s="34"/>
    </row>
    <row r="78" spans="2:65" s="7" customFormat="1" ht="29.25" customHeight="1">
      <c r="B78" s="130"/>
      <c r="C78" s="131" t="s">
        <v>117</v>
      </c>
      <c r="D78" s="132" t="s">
        <v>58</v>
      </c>
      <c r="E78" s="132" t="s">
        <v>54</v>
      </c>
      <c r="F78" s="132" t="s">
        <v>55</v>
      </c>
      <c r="G78" s="132" t="s">
        <v>118</v>
      </c>
      <c r="H78" s="132" t="s">
        <v>119</v>
      </c>
      <c r="I78" s="133" t="s">
        <v>120</v>
      </c>
      <c r="J78" s="132" t="s">
        <v>113</v>
      </c>
      <c r="K78" s="134" t="s">
        <v>121</v>
      </c>
      <c r="L78" s="135"/>
      <c r="M78" s="60" t="s">
        <v>1</v>
      </c>
      <c r="N78" s="61" t="s">
        <v>43</v>
      </c>
      <c r="O78" s="61" t="s">
        <v>122</v>
      </c>
      <c r="P78" s="61" t="s">
        <v>123</v>
      </c>
      <c r="Q78" s="61" t="s">
        <v>124</v>
      </c>
      <c r="R78" s="61" t="s">
        <v>125</v>
      </c>
      <c r="S78" s="61" t="s">
        <v>126</v>
      </c>
      <c r="T78" s="62" t="s">
        <v>127</v>
      </c>
    </row>
    <row r="79" spans="2:65" s="1" customFormat="1" ht="22.9" customHeight="1">
      <c r="B79" s="30"/>
      <c r="C79" s="67" t="s">
        <v>128</v>
      </c>
      <c r="D79" s="31"/>
      <c r="E79" s="31"/>
      <c r="F79" s="31"/>
      <c r="G79" s="31"/>
      <c r="H79" s="31"/>
      <c r="I79" s="99"/>
      <c r="J79" s="136">
        <f>BK79</f>
        <v>0</v>
      </c>
      <c r="K79" s="31"/>
      <c r="L79" s="34"/>
      <c r="M79" s="63"/>
      <c r="N79" s="64"/>
      <c r="O79" s="64"/>
      <c r="P79" s="137">
        <f>SUM(P80:P212)</f>
        <v>0</v>
      </c>
      <c r="Q79" s="64"/>
      <c r="R79" s="137">
        <f>SUM(R80:R212)</f>
        <v>177.737368</v>
      </c>
      <c r="S79" s="64"/>
      <c r="T79" s="138">
        <f>SUM(T80:T212)</f>
        <v>0</v>
      </c>
      <c r="AT79" s="13" t="s">
        <v>72</v>
      </c>
      <c r="AU79" s="13" t="s">
        <v>115</v>
      </c>
      <c r="BK79" s="139">
        <f>SUM(BK80:BK212)</f>
        <v>0</v>
      </c>
    </row>
    <row r="80" spans="2:65" s="1" customFormat="1" ht="22.5" customHeight="1">
      <c r="B80" s="30"/>
      <c r="C80" s="140" t="s">
        <v>217</v>
      </c>
      <c r="D80" s="140" t="s">
        <v>130</v>
      </c>
      <c r="E80" s="141" t="s">
        <v>319</v>
      </c>
      <c r="F80" s="142" t="s">
        <v>320</v>
      </c>
      <c r="G80" s="143" t="s">
        <v>227</v>
      </c>
      <c r="H80" s="144">
        <v>29.25</v>
      </c>
      <c r="I80" s="145"/>
      <c r="J80" s="146">
        <f>ROUND(I80*H80,2)</f>
        <v>0</v>
      </c>
      <c r="K80" s="142" t="s">
        <v>134</v>
      </c>
      <c r="L80" s="34"/>
      <c r="M80" s="147" t="s">
        <v>1</v>
      </c>
      <c r="N80" s="148" t="s">
        <v>44</v>
      </c>
      <c r="O80" s="56"/>
      <c r="P80" s="149">
        <f>O80*H80</f>
        <v>0</v>
      </c>
      <c r="Q80" s="149">
        <v>0</v>
      </c>
      <c r="R80" s="149">
        <f>Q80*H80</f>
        <v>0</v>
      </c>
      <c r="S80" s="149">
        <v>0</v>
      </c>
      <c r="T80" s="150">
        <f>S80*H80</f>
        <v>0</v>
      </c>
      <c r="AR80" s="13" t="s">
        <v>129</v>
      </c>
      <c r="AT80" s="13" t="s">
        <v>130</v>
      </c>
      <c r="AU80" s="13" t="s">
        <v>73</v>
      </c>
      <c r="AY80" s="13" t="s">
        <v>135</v>
      </c>
      <c r="BE80" s="151">
        <f>IF(N80="základní",J80,0)</f>
        <v>0</v>
      </c>
      <c r="BF80" s="151">
        <f>IF(N80="snížená",J80,0)</f>
        <v>0</v>
      </c>
      <c r="BG80" s="151">
        <f>IF(N80="zákl. přenesená",J80,0)</f>
        <v>0</v>
      </c>
      <c r="BH80" s="151">
        <f>IF(N80="sníž. přenesená",J80,0)</f>
        <v>0</v>
      </c>
      <c r="BI80" s="151">
        <f>IF(N80="nulová",J80,0)</f>
        <v>0</v>
      </c>
      <c r="BJ80" s="13" t="s">
        <v>81</v>
      </c>
      <c r="BK80" s="151">
        <f>ROUND(I80*H80,2)</f>
        <v>0</v>
      </c>
      <c r="BL80" s="13" t="s">
        <v>129</v>
      </c>
      <c r="BM80" s="13" t="s">
        <v>321</v>
      </c>
    </row>
    <row r="81" spans="2:65" s="1" customFormat="1" ht="19.5">
      <c r="B81" s="30"/>
      <c r="C81" s="31"/>
      <c r="D81" s="152" t="s">
        <v>137</v>
      </c>
      <c r="E81" s="31"/>
      <c r="F81" s="153" t="s">
        <v>322</v>
      </c>
      <c r="G81" s="31"/>
      <c r="H81" s="31"/>
      <c r="I81" s="99"/>
      <c r="J81" s="31"/>
      <c r="K81" s="31"/>
      <c r="L81" s="34"/>
      <c r="M81" s="154"/>
      <c r="N81" s="56"/>
      <c r="O81" s="56"/>
      <c r="P81" s="56"/>
      <c r="Q81" s="56"/>
      <c r="R81" s="56"/>
      <c r="S81" s="56"/>
      <c r="T81" s="57"/>
      <c r="AT81" s="13" t="s">
        <v>137</v>
      </c>
      <c r="AU81" s="13" t="s">
        <v>73</v>
      </c>
    </row>
    <row r="82" spans="2:65" s="8" customFormat="1" ht="11.25">
      <c r="B82" s="156"/>
      <c r="C82" s="157"/>
      <c r="D82" s="152" t="s">
        <v>154</v>
      </c>
      <c r="E82" s="158" t="s">
        <v>1</v>
      </c>
      <c r="F82" s="159" t="s">
        <v>323</v>
      </c>
      <c r="G82" s="157"/>
      <c r="H82" s="158" t="s">
        <v>1</v>
      </c>
      <c r="I82" s="160"/>
      <c r="J82" s="157"/>
      <c r="K82" s="157"/>
      <c r="L82" s="161"/>
      <c r="M82" s="162"/>
      <c r="N82" s="163"/>
      <c r="O82" s="163"/>
      <c r="P82" s="163"/>
      <c r="Q82" s="163"/>
      <c r="R82" s="163"/>
      <c r="S82" s="163"/>
      <c r="T82" s="164"/>
      <c r="AT82" s="165" t="s">
        <v>154</v>
      </c>
      <c r="AU82" s="165" t="s">
        <v>73</v>
      </c>
      <c r="AV82" s="8" t="s">
        <v>81</v>
      </c>
      <c r="AW82" s="8" t="s">
        <v>35</v>
      </c>
      <c r="AX82" s="8" t="s">
        <v>73</v>
      </c>
      <c r="AY82" s="165" t="s">
        <v>135</v>
      </c>
    </row>
    <row r="83" spans="2:65" s="9" customFormat="1" ht="11.25">
      <c r="B83" s="166"/>
      <c r="C83" s="167"/>
      <c r="D83" s="152" t="s">
        <v>154</v>
      </c>
      <c r="E83" s="168" t="s">
        <v>1</v>
      </c>
      <c r="F83" s="169" t="s">
        <v>324</v>
      </c>
      <c r="G83" s="167"/>
      <c r="H83" s="170">
        <v>29.25</v>
      </c>
      <c r="I83" s="171"/>
      <c r="J83" s="167"/>
      <c r="K83" s="167"/>
      <c r="L83" s="172"/>
      <c r="M83" s="173"/>
      <c r="N83" s="174"/>
      <c r="O83" s="174"/>
      <c r="P83" s="174"/>
      <c r="Q83" s="174"/>
      <c r="R83" s="174"/>
      <c r="S83" s="174"/>
      <c r="T83" s="175"/>
      <c r="AT83" s="176" t="s">
        <v>154</v>
      </c>
      <c r="AU83" s="176" t="s">
        <v>73</v>
      </c>
      <c r="AV83" s="9" t="s">
        <v>83</v>
      </c>
      <c r="AW83" s="9" t="s">
        <v>35</v>
      </c>
      <c r="AX83" s="9" t="s">
        <v>73</v>
      </c>
      <c r="AY83" s="176" t="s">
        <v>135</v>
      </c>
    </row>
    <row r="84" spans="2:65" s="10" customFormat="1" ht="11.25">
      <c r="B84" s="177"/>
      <c r="C84" s="178"/>
      <c r="D84" s="152" t="s">
        <v>154</v>
      </c>
      <c r="E84" s="179" t="s">
        <v>1</v>
      </c>
      <c r="F84" s="180" t="s">
        <v>159</v>
      </c>
      <c r="G84" s="178"/>
      <c r="H84" s="181">
        <v>29.25</v>
      </c>
      <c r="I84" s="182"/>
      <c r="J84" s="178"/>
      <c r="K84" s="178"/>
      <c r="L84" s="183"/>
      <c r="M84" s="184"/>
      <c r="N84" s="185"/>
      <c r="O84" s="185"/>
      <c r="P84" s="185"/>
      <c r="Q84" s="185"/>
      <c r="R84" s="185"/>
      <c r="S84" s="185"/>
      <c r="T84" s="186"/>
      <c r="AT84" s="187" t="s">
        <v>154</v>
      </c>
      <c r="AU84" s="187" t="s">
        <v>73</v>
      </c>
      <c r="AV84" s="10" t="s">
        <v>129</v>
      </c>
      <c r="AW84" s="10" t="s">
        <v>35</v>
      </c>
      <c r="AX84" s="10" t="s">
        <v>81</v>
      </c>
      <c r="AY84" s="187" t="s">
        <v>135</v>
      </c>
    </row>
    <row r="85" spans="2:65" s="1" customFormat="1" ht="22.5" customHeight="1">
      <c r="B85" s="30"/>
      <c r="C85" s="140" t="s">
        <v>224</v>
      </c>
      <c r="D85" s="140" t="s">
        <v>130</v>
      </c>
      <c r="E85" s="141" t="s">
        <v>325</v>
      </c>
      <c r="F85" s="142" t="s">
        <v>326</v>
      </c>
      <c r="G85" s="143" t="s">
        <v>327</v>
      </c>
      <c r="H85" s="144">
        <v>195</v>
      </c>
      <c r="I85" s="145"/>
      <c r="J85" s="146">
        <f>ROUND(I85*H85,2)</f>
        <v>0</v>
      </c>
      <c r="K85" s="142" t="s">
        <v>134</v>
      </c>
      <c r="L85" s="34"/>
      <c r="M85" s="147" t="s">
        <v>1</v>
      </c>
      <c r="N85" s="148" t="s">
        <v>44</v>
      </c>
      <c r="O85" s="56"/>
      <c r="P85" s="149">
        <f>O85*H85</f>
        <v>0</v>
      </c>
      <c r="Q85" s="149">
        <v>0</v>
      </c>
      <c r="R85" s="149">
        <f>Q85*H85</f>
        <v>0</v>
      </c>
      <c r="S85" s="149">
        <v>0</v>
      </c>
      <c r="T85" s="150">
        <f>S85*H85</f>
        <v>0</v>
      </c>
      <c r="AR85" s="13" t="s">
        <v>129</v>
      </c>
      <c r="AT85" s="13" t="s">
        <v>130</v>
      </c>
      <c r="AU85" s="13" t="s">
        <v>73</v>
      </c>
      <c r="AY85" s="13" t="s">
        <v>135</v>
      </c>
      <c r="BE85" s="151">
        <f>IF(N85="základní",J85,0)</f>
        <v>0</v>
      </c>
      <c r="BF85" s="151">
        <f>IF(N85="snížená",J85,0)</f>
        <v>0</v>
      </c>
      <c r="BG85" s="151">
        <f>IF(N85="zákl. přenesená",J85,0)</f>
        <v>0</v>
      </c>
      <c r="BH85" s="151">
        <f>IF(N85="sníž. přenesená",J85,0)</f>
        <v>0</v>
      </c>
      <c r="BI85" s="151">
        <f>IF(N85="nulová",J85,0)</f>
        <v>0</v>
      </c>
      <c r="BJ85" s="13" t="s">
        <v>81</v>
      </c>
      <c r="BK85" s="151">
        <f>ROUND(I85*H85,2)</f>
        <v>0</v>
      </c>
      <c r="BL85" s="13" t="s">
        <v>129</v>
      </c>
      <c r="BM85" s="13" t="s">
        <v>328</v>
      </c>
    </row>
    <row r="86" spans="2:65" s="1" customFormat="1" ht="19.5">
      <c r="B86" s="30"/>
      <c r="C86" s="31"/>
      <c r="D86" s="152" t="s">
        <v>137</v>
      </c>
      <c r="E86" s="31"/>
      <c r="F86" s="153" t="s">
        <v>329</v>
      </c>
      <c r="G86" s="31"/>
      <c r="H86" s="31"/>
      <c r="I86" s="99"/>
      <c r="J86" s="31"/>
      <c r="K86" s="31"/>
      <c r="L86" s="34"/>
      <c r="M86" s="154"/>
      <c r="N86" s="56"/>
      <c r="O86" s="56"/>
      <c r="P86" s="56"/>
      <c r="Q86" s="56"/>
      <c r="R86" s="56"/>
      <c r="S86" s="56"/>
      <c r="T86" s="57"/>
      <c r="AT86" s="13" t="s">
        <v>137</v>
      </c>
      <c r="AU86" s="13" t="s">
        <v>73</v>
      </c>
    </row>
    <row r="87" spans="2:65" s="1" customFormat="1" ht="22.5" customHeight="1">
      <c r="B87" s="30"/>
      <c r="C87" s="140" t="s">
        <v>234</v>
      </c>
      <c r="D87" s="140" t="s">
        <v>130</v>
      </c>
      <c r="E87" s="141" t="s">
        <v>330</v>
      </c>
      <c r="F87" s="142" t="s">
        <v>331</v>
      </c>
      <c r="G87" s="143" t="s">
        <v>227</v>
      </c>
      <c r="H87" s="144">
        <v>90.9</v>
      </c>
      <c r="I87" s="145"/>
      <c r="J87" s="146">
        <f>ROUND(I87*H87,2)</f>
        <v>0</v>
      </c>
      <c r="K87" s="142" t="s">
        <v>134</v>
      </c>
      <c r="L87" s="34"/>
      <c r="M87" s="147" t="s">
        <v>1</v>
      </c>
      <c r="N87" s="148" t="s">
        <v>44</v>
      </c>
      <c r="O87" s="56"/>
      <c r="P87" s="149">
        <f>O87*H87</f>
        <v>0</v>
      </c>
      <c r="Q87" s="149">
        <v>0</v>
      </c>
      <c r="R87" s="149">
        <f>Q87*H87</f>
        <v>0</v>
      </c>
      <c r="S87" s="149">
        <v>0</v>
      </c>
      <c r="T87" s="150">
        <f>S87*H87</f>
        <v>0</v>
      </c>
      <c r="AR87" s="13" t="s">
        <v>129</v>
      </c>
      <c r="AT87" s="13" t="s">
        <v>130</v>
      </c>
      <c r="AU87" s="13" t="s">
        <v>73</v>
      </c>
      <c r="AY87" s="13" t="s">
        <v>135</v>
      </c>
      <c r="BE87" s="151">
        <f>IF(N87="základní",J87,0)</f>
        <v>0</v>
      </c>
      <c r="BF87" s="151">
        <f>IF(N87="snížená",J87,0)</f>
        <v>0</v>
      </c>
      <c r="BG87" s="151">
        <f>IF(N87="zákl. přenesená",J87,0)</f>
        <v>0</v>
      </c>
      <c r="BH87" s="151">
        <f>IF(N87="sníž. přenesená",J87,0)</f>
        <v>0</v>
      </c>
      <c r="BI87" s="151">
        <f>IF(N87="nulová",J87,0)</f>
        <v>0</v>
      </c>
      <c r="BJ87" s="13" t="s">
        <v>81</v>
      </c>
      <c r="BK87" s="151">
        <f>ROUND(I87*H87,2)</f>
        <v>0</v>
      </c>
      <c r="BL87" s="13" t="s">
        <v>129</v>
      </c>
      <c r="BM87" s="13" t="s">
        <v>332</v>
      </c>
    </row>
    <row r="88" spans="2:65" s="1" customFormat="1" ht="19.5">
      <c r="B88" s="30"/>
      <c r="C88" s="31"/>
      <c r="D88" s="152" t="s">
        <v>137</v>
      </c>
      <c r="E88" s="31"/>
      <c r="F88" s="153" t="s">
        <v>333</v>
      </c>
      <c r="G88" s="31"/>
      <c r="H88" s="31"/>
      <c r="I88" s="99"/>
      <c r="J88" s="31"/>
      <c r="K88" s="31"/>
      <c r="L88" s="34"/>
      <c r="M88" s="154"/>
      <c r="N88" s="56"/>
      <c r="O88" s="56"/>
      <c r="P88" s="56"/>
      <c r="Q88" s="56"/>
      <c r="R88" s="56"/>
      <c r="S88" s="56"/>
      <c r="T88" s="57"/>
      <c r="AT88" s="13" t="s">
        <v>137</v>
      </c>
      <c r="AU88" s="13" t="s">
        <v>73</v>
      </c>
    </row>
    <row r="89" spans="2:65" s="8" customFormat="1" ht="11.25">
      <c r="B89" s="156"/>
      <c r="C89" s="157"/>
      <c r="D89" s="152" t="s">
        <v>154</v>
      </c>
      <c r="E89" s="158" t="s">
        <v>1</v>
      </c>
      <c r="F89" s="159" t="s">
        <v>334</v>
      </c>
      <c r="G89" s="157"/>
      <c r="H89" s="158" t="s">
        <v>1</v>
      </c>
      <c r="I89" s="160"/>
      <c r="J89" s="157"/>
      <c r="K89" s="157"/>
      <c r="L89" s="161"/>
      <c r="M89" s="162"/>
      <c r="N89" s="163"/>
      <c r="O89" s="163"/>
      <c r="P89" s="163"/>
      <c r="Q89" s="163"/>
      <c r="R89" s="163"/>
      <c r="S89" s="163"/>
      <c r="T89" s="164"/>
      <c r="AT89" s="165" t="s">
        <v>154</v>
      </c>
      <c r="AU89" s="165" t="s">
        <v>73</v>
      </c>
      <c r="AV89" s="8" t="s">
        <v>81</v>
      </c>
      <c r="AW89" s="8" t="s">
        <v>35</v>
      </c>
      <c r="AX89" s="8" t="s">
        <v>73</v>
      </c>
      <c r="AY89" s="165" t="s">
        <v>135</v>
      </c>
    </row>
    <row r="90" spans="2:65" s="9" customFormat="1" ht="11.25">
      <c r="B90" s="166"/>
      <c r="C90" s="167"/>
      <c r="D90" s="152" t="s">
        <v>154</v>
      </c>
      <c r="E90" s="168" t="s">
        <v>1</v>
      </c>
      <c r="F90" s="169" t="s">
        <v>335</v>
      </c>
      <c r="G90" s="167"/>
      <c r="H90" s="170">
        <v>54</v>
      </c>
      <c r="I90" s="171"/>
      <c r="J90" s="167"/>
      <c r="K90" s="167"/>
      <c r="L90" s="172"/>
      <c r="M90" s="173"/>
      <c r="N90" s="174"/>
      <c r="O90" s="174"/>
      <c r="P90" s="174"/>
      <c r="Q90" s="174"/>
      <c r="R90" s="174"/>
      <c r="S90" s="174"/>
      <c r="T90" s="175"/>
      <c r="AT90" s="176" t="s">
        <v>154</v>
      </c>
      <c r="AU90" s="176" t="s">
        <v>73</v>
      </c>
      <c r="AV90" s="9" t="s">
        <v>83</v>
      </c>
      <c r="AW90" s="9" t="s">
        <v>35</v>
      </c>
      <c r="AX90" s="9" t="s">
        <v>73</v>
      </c>
      <c r="AY90" s="176" t="s">
        <v>135</v>
      </c>
    </row>
    <row r="91" spans="2:65" s="8" customFormat="1" ht="11.25">
      <c r="B91" s="156"/>
      <c r="C91" s="157"/>
      <c r="D91" s="152" t="s">
        <v>154</v>
      </c>
      <c r="E91" s="158" t="s">
        <v>1</v>
      </c>
      <c r="F91" s="159" t="s">
        <v>336</v>
      </c>
      <c r="G91" s="157"/>
      <c r="H91" s="158" t="s">
        <v>1</v>
      </c>
      <c r="I91" s="160"/>
      <c r="J91" s="157"/>
      <c r="K91" s="157"/>
      <c r="L91" s="161"/>
      <c r="M91" s="162"/>
      <c r="N91" s="163"/>
      <c r="O91" s="163"/>
      <c r="P91" s="163"/>
      <c r="Q91" s="163"/>
      <c r="R91" s="163"/>
      <c r="S91" s="163"/>
      <c r="T91" s="164"/>
      <c r="AT91" s="165" t="s">
        <v>154</v>
      </c>
      <c r="AU91" s="165" t="s">
        <v>73</v>
      </c>
      <c r="AV91" s="8" t="s">
        <v>81</v>
      </c>
      <c r="AW91" s="8" t="s">
        <v>35</v>
      </c>
      <c r="AX91" s="8" t="s">
        <v>73</v>
      </c>
      <c r="AY91" s="165" t="s">
        <v>135</v>
      </c>
    </row>
    <row r="92" spans="2:65" s="9" customFormat="1" ht="11.25">
      <c r="B92" s="166"/>
      <c r="C92" s="167"/>
      <c r="D92" s="152" t="s">
        <v>154</v>
      </c>
      <c r="E92" s="168" t="s">
        <v>1</v>
      </c>
      <c r="F92" s="169" t="s">
        <v>170</v>
      </c>
      <c r="G92" s="167"/>
      <c r="H92" s="170">
        <v>8</v>
      </c>
      <c r="I92" s="171"/>
      <c r="J92" s="167"/>
      <c r="K92" s="167"/>
      <c r="L92" s="172"/>
      <c r="M92" s="173"/>
      <c r="N92" s="174"/>
      <c r="O92" s="174"/>
      <c r="P92" s="174"/>
      <c r="Q92" s="174"/>
      <c r="R92" s="174"/>
      <c r="S92" s="174"/>
      <c r="T92" s="175"/>
      <c r="AT92" s="176" t="s">
        <v>154</v>
      </c>
      <c r="AU92" s="176" t="s">
        <v>73</v>
      </c>
      <c r="AV92" s="9" t="s">
        <v>83</v>
      </c>
      <c r="AW92" s="9" t="s">
        <v>35</v>
      </c>
      <c r="AX92" s="9" t="s">
        <v>73</v>
      </c>
      <c r="AY92" s="176" t="s">
        <v>135</v>
      </c>
    </row>
    <row r="93" spans="2:65" s="8" customFormat="1" ht="11.25">
      <c r="B93" s="156"/>
      <c r="C93" s="157"/>
      <c r="D93" s="152" t="s">
        <v>154</v>
      </c>
      <c r="E93" s="158" t="s">
        <v>1</v>
      </c>
      <c r="F93" s="159" t="s">
        <v>337</v>
      </c>
      <c r="G93" s="157"/>
      <c r="H93" s="158" t="s">
        <v>1</v>
      </c>
      <c r="I93" s="160"/>
      <c r="J93" s="157"/>
      <c r="K93" s="157"/>
      <c r="L93" s="161"/>
      <c r="M93" s="162"/>
      <c r="N93" s="163"/>
      <c r="O93" s="163"/>
      <c r="P93" s="163"/>
      <c r="Q93" s="163"/>
      <c r="R93" s="163"/>
      <c r="S93" s="163"/>
      <c r="T93" s="164"/>
      <c r="AT93" s="165" t="s">
        <v>154</v>
      </c>
      <c r="AU93" s="165" t="s">
        <v>73</v>
      </c>
      <c r="AV93" s="8" t="s">
        <v>81</v>
      </c>
      <c r="AW93" s="8" t="s">
        <v>35</v>
      </c>
      <c r="AX93" s="8" t="s">
        <v>73</v>
      </c>
      <c r="AY93" s="165" t="s">
        <v>135</v>
      </c>
    </row>
    <row r="94" spans="2:65" s="9" customFormat="1" ht="11.25">
      <c r="B94" s="166"/>
      <c r="C94" s="167"/>
      <c r="D94" s="152" t="s">
        <v>154</v>
      </c>
      <c r="E94" s="168" t="s">
        <v>1</v>
      </c>
      <c r="F94" s="169" t="s">
        <v>338</v>
      </c>
      <c r="G94" s="167"/>
      <c r="H94" s="170">
        <v>28.9</v>
      </c>
      <c r="I94" s="171"/>
      <c r="J94" s="167"/>
      <c r="K94" s="167"/>
      <c r="L94" s="172"/>
      <c r="M94" s="173"/>
      <c r="N94" s="174"/>
      <c r="O94" s="174"/>
      <c r="P94" s="174"/>
      <c r="Q94" s="174"/>
      <c r="R94" s="174"/>
      <c r="S94" s="174"/>
      <c r="T94" s="175"/>
      <c r="AT94" s="176" t="s">
        <v>154</v>
      </c>
      <c r="AU94" s="176" t="s">
        <v>73</v>
      </c>
      <c r="AV94" s="9" t="s">
        <v>83</v>
      </c>
      <c r="AW94" s="9" t="s">
        <v>35</v>
      </c>
      <c r="AX94" s="9" t="s">
        <v>73</v>
      </c>
      <c r="AY94" s="176" t="s">
        <v>135</v>
      </c>
    </row>
    <row r="95" spans="2:65" s="10" customFormat="1" ht="11.25">
      <c r="B95" s="177"/>
      <c r="C95" s="178"/>
      <c r="D95" s="152" t="s">
        <v>154</v>
      </c>
      <c r="E95" s="179" t="s">
        <v>1</v>
      </c>
      <c r="F95" s="180" t="s">
        <v>159</v>
      </c>
      <c r="G95" s="178"/>
      <c r="H95" s="181">
        <v>90.9</v>
      </c>
      <c r="I95" s="182"/>
      <c r="J95" s="178"/>
      <c r="K95" s="178"/>
      <c r="L95" s="183"/>
      <c r="M95" s="184"/>
      <c r="N95" s="185"/>
      <c r="O95" s="185"/>
      <c r="P95" s="185"/>
      <c r="Q95" s="185"/>
      <c r="R95" s="185"/>
      <c r="S95" s="185"/>
      <c r="T95" s="186"/>
      <c r="AT95" s="187" t="s">
        <v>154</v>
      </c>
      <c r="AU95" s="187" t="s">
        <v>73</v>
      </c>
      <c r="AV95" s="10" t="s">
        <v>129</v>
      </c>
      <c r="AW95" s="10" t="s">
        <v>35</v>
      </c>
      <c r="AX95" s="10" t="s">
        <v>81</v>
      </c>
      <c r="AY95" s="187" t="s">
        <v>135</v>
      </c>
    </row>
    <row r="96" spans="2:65" s="1" customFormat="1" ht="22.5" customHeight="1">
      <c r="B96" s="30"/>
      <c r="C96" s="140" t="s">
        <v>242</v>
      </c>
      <c r="D96" s="140" t="s">
        <v>130</v>
      </c>
      <c r="E96" s="141" t="s">
        <v>339</v>
      </c>
      <c r="F96" s="142" t="s">
        <v>340</v>
      </c>
      <c r="G96" s="143" t="s">
        <v>237</v>
      </c>
      <c r="H96" s="144">
        <v>1.5</v>
      </c>
      <c r="I96" s="145"/>
      <c r="J96" s="146">
        <f>ROUND(I96*H96,2)</f>
        <v>0</v>
      </c>
      <c r="K96" s="142" t="s">
        <v>134</v>
      </c>
      <c r="L96" s="34"/>
      <c r="M96" s="147" t="s">
        <v>1</v>
      </c>
      <c r="N96" s="148" t="s">
        <v>44</v>
      </c>
      <c r="O96" s="56"/>
      <c r="P96" s="149">
        <f>O96*H96</f>
        <v>0</v>
      </c>
      <c r="Q96" s="149">
        <v>0</v>
      </c>
      <c r="R96" s="149">
        <f>Q96*H96</f>
        <v>0</v>
      </c>
      <c r="S96" s="149">
        <v>0</v>
      </c>
      <c r="T96" s="150">
        <f>S96*H96</f>
        <v>0</v>
      </c>
      <c r="AR96" s="13" t="s">
        <v>129</v>
      </c>
      <c r="AT96" s="13" t="s">
        <v>130</v>
      </c>
      <c r="AU96" s="13" t="s">
        <v>73</v>
      </c>
      <c r="AY96" s="13" t="s">
        <v>135</v>
      </c>
      <c r="BE96" s="151">
        <f>IF(N96="základní",J96,0)</f>
        <v>0</v>
      </c>
      <c r="BF96" s="151">
        <f>IF(N96="snížená",J96,0)</f>
        <v>0</v>
      </c>
      <c r="BG96" s="151">
        <f>IF(N96="zákl. přenesená",J96,0)</f>
        <v>0</v>
      </c>
      <c r="BH96" s="151">
        <f>IF(N96="sníž. přenesená",J96,0)</f>
        <v>0</v>
      </c>
      <c r="BI96" s="151">
        <f>IF(N96="nulová",J96,0)</f>
        <v>0</v>
      </c>
      <c r="BJ96" s="13" t="s">
        <v>81</v>
      </c>
      <c r="BK96" s="151">
        <f>ROUND(I96*H96,2)</f>
        <v>0</v>
      </c>
      <c r="BL96" s="13" t="s">
        <v>129</v>
      </c>
      <c r="BM96" s="13" t="s">
        <v>341</v>
      </c>
    </row>
    <row r="97" spans="2:65" s="1" customFormat="1" ht="29.25">
      <c r="B97" s="30"/>
      <c r="C97" s="31"/>
      <c r="D97" s="152" t="s">
        <v>137</v>
      </c>
      <c r="E97" s="31"/>
      <c r="F97" s="153" t="s">
        <v>342</v>
      </c>
      <c r="G97" s="31"/>
      <c r="H97" s="31"/>
      <c r="I97" s="99"/>
      <c r="J97" s="31"/>
      <c r="K97" s="31"/>
      <c r="L97" s="34"/>
      <c r="M97" s="154"/>
      <c r="N97" s="56"/>
      <c r="O97" s="56"/>
      <c r="P97" s="56"/>
      <c r="Q97" s="56"/>
      <c r="R97" s="56"/>
      <c r="S97" s="56"/>
      <c r="T97" s="57"/>
      <c r="AT97" s="13" t="s">
        <v>137</v>
      </c>
      <c r="AU97" s="13" t="s">
        <v>73</v>
      </c>
    </row>
    <row r="98" spans="2:65" s="1" customFormat="1" ht="22.5" customHeight="1">
      <c r="B98" s="30"/>
      <c r="C98" s="140" t="s">
        <v>252</v>
      </c>
      <c r="D98" s="140" t="s">
        <v>130</v>
      </c>
      <c r="E98" s="141" t="s">
        <v>343</v>
      </c>
      <c r="F98" s="142" t="s">
        <v>344</v>
      </c>
      <c r="G98" s="143" t="s">
        <v>327</v>
      </c>
      <c r="H98" s="144">
        <v>4.5</v>
      </c>
      <c r="I98" s="145"/>
      <c r="J98" s="146">
        <f>ROUND(I98*H98,2)</f>
        <v>0</v>
      </c>
      <c r="K98" s="142" t="s">
        <v>134</v>
      </c>
      <c r="L98" s="34"/>
      <c r="M98" s="147" t="s">
        <v>1</v>
      </c>
      <c r="N98" s="148" t="s">
        <v>44</v>
      </c>
      <c r="O98" s="56"/>
      <c r="P98" s="149">
        <f>O98*H98</f>
        <v>0</v>
      </c>
      <c r="Q98" s="149">
        <v>0</v>
      </c>
      <c r="R98" s="149">
        <f>Q98*H98</f>
        <v>0</v>
      </c>
      <c r="S98" s="149">
        <v>0</v>
      </c>
      <c r="T98" s="150">
        <f>S98*H98</f>
        <v>0</v>
      </c>
      <c r="AR98" s="13" t="s">
        <v>129</v>
      </c>
      <c r="AT98" s="13" t="s">
        <v>130</v>
      </c>
      <c r="AU98" s="13" t="s">
        <v>73</v>
      </c>
      <c r="AY98" s="13" t="s">
        <v>135</v>
      </c>
      <c r="BE98" s="151">
        <f>IF(N98="základní",J98,0)</f>
        <v>0</v>
      </c>
      <c r="BF98" s="151">
        <f>IF(N98="snížená",J98,0)</f>
        <v>0</v>
      </c>
      <c r="BG98" s="151">
        <f>IF(N98="zákl. přenesená",J98,0)</f>
        <v>0</v>
      </c>
      <c r="BH98" s="151">
        <f>IF(N98="sníž. přenesená",J98,0)</f>
        <v>0</v>
      </c>
      <c r="BI98" s="151">
        <f>IF(N98="nulová",J98,0)</f>
        <v>0</v>
      </c>
      <c r="BJ98" s="13" t="s">
        <v>81</v>
      </c>
      <c r="BK98" s="151">
        <f>ROUND(I98*H98,2)</f>
        <v>0</v>
      </c>
      <c r="BL98" s="13" t="s">
        <v>129</v>
      </c>
      <c r="BM98" s="13" t="s">
        <v>345</v>
      </c>
    </row>
    <row r="99" spans="2:65" s="1" customFormat="1" ht="19.5">
      <c r="B99" s="30"/>
      <c r="C99" s="31"/>
      <c r="D99" s="152" t="s">
        <v>137</v>
      </c>
      <c r="E99" s="31"/>
      <c r="F99" s="153" t="s">
        <v>346</v>
      </c>
      <c r="G99" s="31"/>
      <c r="H99" s="31"/>
      <c r="I99" s="99"/>
      <c r="J99" s="31"/>
      <c r="K99" s="31"/>
      <c r="L99" s="34"/>
      <c r="M99" s="154"/>
      <c r="N99" s="56"/>
      <c r="O99" s="56"/>
      <c r="P99" s="56"/>
      <c r="Q99" s="56"/>
      <c r="R99" s="56"/>
      <c r="S99" s="56"/>
      <c r="T99" s="57"/>
      <c r="AT99" s="13" t="s">
        <v>137</v>
      </c>
      <c r="AU99" s="13" t="s">
        <v>73</v>
      </c>
    </row>
    <row r="100" spans="2:65" s="1" customFormat="1" ht="19.5">
      <c r="B100" s="30"/>
      <c r="C100" s="31"/>
      <c r="D100" s="152" t="s">
        <v>139</v>
      </c>
      <c r="E100" s="31"/>
      <c r="F100" s="155" t="s">
        <v>347</v>
      </c>
      <c r="G100" s="31"/>
      <c r="H100" s="31"/>
      <c r="I100" s="99"/>
      <c r="J100" s="31"/>
      <c r="K100" s="31"/>
      <c r="L100" s="34"/>
      <c r="M100" s="154"/>
      <c r="N100" s="56"/>
      <c r="O100" s="56"/>
      <c r="P100" s="56"/>
      <c r="Q100" s="56"/>
      <c r="R100" s="56"/>
      <c r="S100" s="56"/>
      <c r="T100" s="57"/>
      <c r="AT100" s="13" t="s">
        <v>139</v>
      </c>
      <c r="AU100" s="13" t="s">
        <v>73</v>
      </c>
    </row>
    <row r="101" spans="2:65" s="1" customFormat="1" ht="16.5" customHeight="1">
      <c r="B101" s="30"/>
      <c r="C101" s="140" t="s">
        <v>7</v>
      </c>
      <c r="D101" s="140" t="s">
        <v>130</v>
      </c>
      <c r="E101" s="141" t="s">
        <v>348</v>
      </c>
      <c r="F101" s="142" t="s">
        <v>349</v>
      </c>
      <c r="G101" s="143" t="s">
        <v>237</v>
      </c>
      <c r="H101" s="144">
        <v>10.5</v>
      </c>
      <c r="I101" s="145"/>
      <c r="J101" s="146">
        <f>ROUND(I101*H101,2)</f>
        <v>0</v>
      </c>
      <c r="K101" s="142" t="s">
        <v>1</v>
      </c>
      <c r="L101" s="34"/>
      <c r="M101" s="147" t="s">
        <v>1</v>
      </c>
      <c r="N101" s="148" t="s">
        <v>44</v>
      </c>
      <c r="O101" s="56"/>
      <c r="P101" s="149">
        <f>O101*H101</f>
        <v>0</v>
      </c>
      <c r="Q101" s="149">
        <v>0</v>
      </c>
      <c r="R101" s="149">
        <f>Q101*H101</f>
        <v>0</v>
      </c>
      <c r="S101" s="149">
        <v>0</v>
      </c>
      <c r="T101" s="150">
        <f>S101*H101</f>
        <v>0</v>
      </c>
      <c r="AR101" s="13" t="s">
        <v>278</v>
      </c>
      <c r="AT101" s="13" t="s">
        <v>130</v>
      </c>
      <c r="AU101" s="13" t="s">
        <v>73</v>
      </c>
      <c r="AY101" s="13" t="s">
        <v>135</v>
      </c>
      <c r="BE101" s="151">
        <f>IF(N101="základní",J101,0)</f>
        <v>0</v>
      </c>
      <c r="BF101" s="151">
        <f>IF(N101="snížená",J101,0)</f>
        <v>0</v>
      </c>
      <c r="BG101" s="151">
        <f>IF(N101="zákl. přenesená",J101,0)</f>
        <v>0</v>
      </c>
      <c r="BH101" s="151">
        <f>IF(N101="sníž. přenesená",J101,0)</f>
        <v>0</v>
      </c>
      <c r="BI101" s="151">
        <f>IF(N101="nulová",J101,0)</f>
        <v>0</v>
      </c>
      <c r="BJ101" s="13" t="s">
        <v>81</v>
      </c>
      <c r="BK101" s="151">
        <f>ROUND(I101*H101,2)</f>
        <v>0</v>
      </c>
      <c r="BL101" s="13" t="s">
        <v>278</v>
      </c>
      <c r="BM101" s="13" t="s">
        <v>350</v>
      </c>
    </row>
    <row r="102" spans="2:65" s="1" customFormat="1" ht="11.25">
      <c r="B102" s="30"/>
      <c r="C102" s="31"/>
      <c r="D102" s="152" t="s">
        <v>137</v>
      </c>
      <c r="E102" s="31"/>
      <c r="F102" s="153" t="s">
        <v>349</v>
      </c>
      <c r="G102" s="31"/>
      <c r="H102" s="31"/>
      <c r="I102" s="99"/>
      <c r="J102" s="31"/>
      <c r="K102" s="31"/>
      <c r="L102" s="34"/>
      <c r="M102" s="154"/>
      <c r="N102" s="56"/>
      <c r="O102" s="56"/>
      <c r="P102" s="56"/>
      <c r="Q102" s="56"/>
      <c r="R102" s="56"/>
      <c r="S102" s="56"/>
      <c r="T102" s="57"/>
      <c r="AT102" s="13" t="s">
        <v>137</v>
      </c>
      <c r="AU102" s="13" t="s">
        <v>73</v>
      </c>
    </row>
    <row r="103" spans="2:65" s="1" customFormat="1" ht="16.5" customHeight="1">
      <c r="B103" s="30"/>
      <c r="C103" s="140" t="s">
        <v>262</v>
      </c>
      <c r="D103" s="140" t="s">
        <v>130</v>
      </c>
      <c r="E103" s="141" t="s">
        <v>351</v>
      </c>
      <c r="F103" s="142" t="s">
        <v>352</v>
      </c>
      <c r="G103" s="143" t="s">
        <v>237</v>
      </c>
      <c r="H103" s="144">
        <v>10.5</v>
      </c>
      <c r="I103" s="145"/>
      <c r="J103" s="146">
        <f>ROUND(I103*H103,2)</f>
        <v>0</v>
      </c>
      <c r="K103" s="142" t="s">
        <v>1</v>
      </c>
      <c r="L103" s="34"/>
      <c r="M103" s="147" t="s">
        <v>1</v>
      </c>
      <c r="N103" s="148" t="s">
        <v>44</v>
      </c>
      <c r="O103" s="56"/>
      <c r="P103" s="149">
        <f>O103*H103</f>
        <v>0</v>
      </c>
      <c r="Q103" s="149">
        <v>0</v>
      </c>
      <c r="R103" s="149">
        <f>Q103*H103</f>
        <v>0</v>
      </c>
      <c r="S103" s="149">
        <v>0</v>
      </c>
      <c r="T103" s="150">
        <f>S103*H103</f>
        <v>0</v>
      </c>
      <c r="AR103" s="13" t="s">
        <v>278</v>
      </c>
      <c r="AT103" s="13" t="s">
        <v>130</v>
      </c>
      <c r="AU103" s="13" t="s">
        <v>73</v>
      </c>
      <c r="AY103" s="13" t="s">
        <v>135</v>
      </c>
      <c r="BE103" s="151">
        <f>IF(N103="základní",J103,0)</f>
        <v>0</v>
      </c>
      <c r="BF103" s="151">
        <f>IF(N103="snížená",J103,0)</f>
        <v>0</v>
      </c>
      <c r="BG103" s="151">
        <f>IF(N103="zákl. přenesená",J103,0)</f>
        <v>0</v>
      </c>
      <c r="BH103" s="151">
        <f>IF(N103="sníž. přenesená",J103,0)</f>
        <v>0</v>
      </c>
      <c r="BI103" s="151">
        <f>IF(N103="nulová",J103,0)</f>
        <v>0</v>
      </c>
      <c r="BJ103" s="13" t="s">
        <v>81</v>
      </c>
      <c r="BK103" s="151">
        <f>ROUND(I103*H103,2)</f>
        <v>0</v>
      </c>
      <c r="BL103" s="13" t="s">
        <v>278</v>
      </c>
      <c r="BM103" s="13" t="s">
        <v>353</v>
      </c>
    </row>
    <row r="104" spans="2:65" s="1" customFormat="1" ht="11.25">
      <c r="B104" s="30"/>
      <c r="C104" s="31"/>
      <c r="D104" s="152" t="s">
        <v>137</v>
      </c>
      <c r="E104" s="31"/>
      <c r="F104" s="153" t="s">
        <v>349</v>
      </c>
      <c r="G104" s="31"/>
      <c r="H104" s="31"/>
      <c r="I104" s="99"/>
      <c r="J104" s="31"/>
      <c r="K104" s="31"/>
      <c r="L104" s="34"/>
      <c r="M104" s="154"/>
      <c r="N104" s="56"/>
      <c r="O104" s="56"/>
      <c r="P104" s="56"/>
      <c r="Q104" s="56"/>
      <c r="R104" s="56"/>
      <c r="S104" s="56"/>
      <c r="T104" s="57"/>
      <c r="AT104" s="13" t="s">
        <v>137</v>
      </c>
      <c r="AU104" s="13" t="s">
        <v>73</v>
      </c>
    </row>
    <row r="105" spans="2:65" s="1" customFormat="1" ht="16.5" customHeight="1">
      <c r="B105" s="30"/>
      <c r="C105" s="140" t="s">
        <v>267</v>
      </c>
      <c r="D105" s="140" t="s">
        <v>130</v>
      </c>
      <c r="E105" s="141" t="s">
        <v>354</v>
      </c>
      <c r="F105" s="142" t="s">
        <v>355</v>
      </c>
      <c r="G105" s="143" t="s">
        <v>356</v>
      </c>
      <c r="H105" s="144">
        <v>1</v>
      </c>
      <c r="I105" s="145"/>
      <c r="J105" s="146">
        <f>ROUND(I105*H105,2)</f>
        <v>0</v>
      </c>
      <c r="K105" s="142" t="s">
        <v>1</v>
      </c>
      <c r="L105" s="34"/>
      <c r="M105" s="147" t="s">
        <v>1</v>
      </c>
      <c r="N105" s="148" t="s">
        <v>44</v>
      </c>
      <c r="O105" s="56"/>
      <c r="P105" s="149">
        <f>O105*H105</f>
        <v>0</v>
      </c>
      <c r="Q105" s="149">
        <v>0</v>
      </c>
      <c r="R105" s="149">
        <f>Q105*H105</f>
        <v>0</v>
      </c>
      <c r="S105" s="149">
        <v>0</v>
      </c>
      <c r="T105" s="150">
        <f>S105*H105</f>
        <v>0</v>
      </c>
      <c r="AR105" s="13" t="s">
        <v>278</v>
      </c>
      <c r="AT105" s="13" t="s">
        <v>130</v>
      </c>
      <c r="AU105" s="13" t="s">
        <v>73</v>
      </c>
      <c r="AY105" s="13" t="s">
        <v>135</v>
      </c>
      <c r="BE105" s="151">
        <f>IF(N105="základní",J105,0)</f>
        <v>0</v>
      </c>
      <c r="BF105" s="151">
        <f>IF(N105="snížená",J105,0)</f>
        <v>0</v>
      </c>
      <c r="BG105" s="151">
        <f>IF(N105="zákl. přenesená",J105,0)</f>
        <v>0</v>
      </c>
      <c r="BH105" s="151">
        <f>IF(N105="sníž. přenesená",J105,0)</f>
        <v>0</v>
      </c>
      <c r="BI105" s="151">
        <f>IF(N105="nulová",J105,0)</f>
        <v>0</v>
      </c>
      <c r="BJ105" s="13" t="s">
        <v>81</v>
      </c>
      <c r="BK105" s="151">
        <f>ROUND(I105*H105,2)</f>
        <v>0</v>
      </c>
      <c r="BL105" s="13" t="s">
        <v>278</v>
      </c>
      <c r="BM105" s="13" t="s">
        <v>357</v>
      </c>
    </row>
    <row r="106" spans="2:65" s="1" customFormat="1" ht="11.25">
      <c r="B106" s="30"/>
      <c r="C106" s="31"/>
      <c r="D106" s="152" t="s">
        <v>137</v>
      </c>
      <c r="E106" s="31"/>
      <c r="F106" s="153" t="s">
        <v>358</v>
      </c>
      <c r="G106" s="31"/>
      <c r="H106" s="31"/>
      <c r="I106" s="99"/>
      <c r="J106" s="31"/>
      <c r="K106" s="31"/>
      <c r="L106" s="34"/>
      <c r="M106" s="154"/>
      <c r="N106" s="56"/>
      <c r="O106" s="56"/>
      <c r="P106" s="56"/>
      <c r="Q106" s="56"/>
      <c r="R106" s="56"/>
      <c r="S106" s="56"/>
      <c r="T106" s="57"/>
      <c r="AT106" s="13" t="s">
        <v>137</v>
      </c>
      <c r="AU106" s="13" t="s">
        <v>73</v>
      </c>
    </row>
    <row r="107" spans="2:65" s="1" customFormat="1" ht="22.5" customHeight="1">
      <c r="B107" s="30"/>
      <c r="C107" s="140" t="s">
        <v>275</v>
      </c>
      <c r="D107" s="140" t="s">
        <v>130</v>
      </c>
      <c r="E107" s="141" t="s">
        <v>359</v>
      </c>
      <c r="F107" s="142" t="s">
        <v>360</v>
      </c>
      <c r="G107" s="143" t="s">
        <v>227</v>
      </c>
      <c r="H107" s="144">
        <v>61.5</v>
      </c>
      <c r="I107" s="145"/>
      <c r="J107" s="146">
        <f>ROUND(I107*H107,2)</f>
        <v>0</v>
      </c>
      <c r="K107" s="142" t="s">
        <v>134</v>
      </c>
      <c r="L107" s="34"/>
      <c r="M107" s="147" t="s">
        <v>1</v>
      </c>
      <c r="N107" s="148" t="s">
        <v>44</v>
      </c>
      <c r="O107" s="56"/>
      <c r="P107" s="149">
        <f>O107*H107</f>
        <v>0</v>
      </c>
      <c r="Q107" s="149">
        <v>0</v>
      </c>
      <c r="R107" s="149">
        <f>Q107*H107</f>
        <v>0</v>
      </c>
      <c r="S107" s="149">
        <v>0</v>
      </c>
      <c r="T107" s="150">
        <f>S107*H107</f>
        <v>0</v>
      </c>
      <c r="AR107" s="13" t="s">
        <v>129</v>
      </c>
      <c r="AT107" s="13" t="s">
        <v>130</v>
      </c>
      <c r="AU107" s="13" t="s">
        <v>73</v>
      </c>
      <c r="AY107" s="13" t="s">
        <v>135</v>
      </c>
      <c r="BE107" s="151">
        <f>IF(N107="základní",J107,0)</f>
        <v>0</v>
      </c>
      <c r="BF107" s="151">
        <f>IF(N107="snížená",J107,0)</f>
        <v>0</v>
      </c>
      <c r="BG107" s="151">
        <f>IF(N107="zákl. přenesená",J107,0)</f>
        <v>0</v>
      </c>
      <c r="BH107" s="151">
        <f>IF(N107="sníž. přenesená",J107,0)</f>
        <v>0</v>
      </c>
      <c r="BI107" s="151">
        <f>IF(N107="nulová",J107,0)</f>
        <v>0</v>
      </c>
      <c r="BJ107" s="13" t="s">
        <v>81</v>
      </c>
      <c r="BK107" s="151">
        <f>ROUND(I107*H107,2)</f>
        <v>0</v>
      </c>
      <c r="BL107" s="13" t="s">
        <v>129</v>
      </c>
      <c r="BM107" s="13" t="s">
        <v>361</v>
      </c>
    </row>
    <row r="108" spans="2:65" s="1" customFormat="1" ht="29.25">
      <c r="B108" s="30"/>
      <c r="C108" s="31"/>
      <c r="D108" s="152" t="s">
        <v>137</v>
      </c>
      <c r="E108" s="31"/>
      <c r="F108" s="153" t="s">
        <v>362</v>
      </c>
      <c r="G108" s="31"/>
      <c r="H108" s="31"/>
      <c r="I108" s="99"/>
      <c r="J108" s="31"/>
      <c r="K108" s="31"/>
      <c r="L108" s="34"/>
      <c r="M108" s="154"/>
      <c r="N108" s="56"/>
      <c r="O108" s="56"/>
      <c r="P108" s="56"/>
      <c r="Q108" s="56"/>
      <c r="R108" s="56"/>
      <c r="S108" s="56"/>
      <c r="T108" s="57"/>
      <c r="AT108" s="13" t="s">
        <v>137</v>
      </c>
      <c r="AU108" s="13" t="s">
        <v>73</v>
      </c>
    </row>
    <row r="109" spans="2:65" s="1" customFormat="1" ht="19.5">
      <c r="B109" s="30"/>
      <c r="C109" s="31"/>
      <c r="D109" s="152" t="s">
        <v>139</v>
      </c>
      <c r="E109" s="31"/>
      <c r="F109" s="155" t="s">
        <v>363</v>
      </c>
      <c r="G109" s="31"/>
      <c r="H109" s="31"/>
      <c r="I109" s="99"/>
      <c r="J109" s="31"/>
      <c r="K109" s="31"/>
      <c r="L109" s="34"/>
      <c r="M109" s="154"/>
      <c r="N109" s="56"/>
      <c r="O109" s="56"/>
      <c r="P109" s="56"/>
      <c r="Q109" s="56"/>
      <c r="R109" s="56"/>
      <c r="S109" s="56"/>
      <c r="T109" s="57"/>
      <c r="AT109" s="13" t="s">
        <v>139</v>
      </c>
      <c r="AU109" s="13" t="s">
        <v>73</v>
      </c>
    </row>
    <row r="110" spans="2:65" s="1" customFormat="1" ht="22.5" customHeight="1">
      <c r="B110" s="30"/>
      <c r="C110" s="140" t="s">
        <v>283</v>
      </c>
      <c r="D110" s="140" t="s">
        <v>130</v>
      </c>
      <c r="E110" s="141" t="s">
        <v>364</v>
      </c>
      <c r="F110" s="142" t="s">
        <v>365</v>
      </c>
      <c r="G110" s="143" t="s">
        <v>327</v>
      </c>
      <c r="H110" s="144">
        <v>195</v>
      </c>
      <c r="I110" s="145"/>
      <c r="J110" s="146">
        <f>ROUND(I110*H110,2)</f>
        <v>0</v>
      </c>
      <c r="K110" s="142" t="s">
        <v>134</v>
      </c>
      <c r="L110" s="34"/>
      <c r="M110" s="147" t="s">
        <v>1</v>
      </c>
      <c r="N110" s="148" t="s">
        <v>44</v>
      </c>
      <c r="O110" s="56"/>
      <c r="P110" s="149">
        <f>O110*H110</f>
        <v>0</v>
      </c>
      <c r="Q110" s="149">
        <v>0</v>
      </c>
      <c r="R110" s="149">
        <f>Q110*H110</f>
        <v>0</v>
      </c>
      <c r="S110" s="149">
        <v>0</v>
      </c>
      <c r="T110" s="150">
        <f>S110*H110</f>
        <v>0</v>
      </c>
      <c r="AR110" s="13" t="s">
        <v>129</v>
      </c>
      <c r="AT110" s="13" t="s">
        <v>130</v>
      </c>
      <c r="AU110" s="13" t="s">
        <v>73</v>
      </c>
      <c r="AY110" s="13" t="s">
        <v>135</v>
      </c>
      <c r="BE110" s="151">
        <f>IF(N110="základní",J110,0)</f>
        <v>0</v>
      </c>
      <c r="BF110" s="151">
        <f>IF(N110="snížená",J110,0)</f>
        <v>0</v>
      </c>
      <c r="BG110" s="151">
        <f>IF(N110="zákl. přenesená",J110,0)</f>
        <v>0</v>
      </c>
      <c r="BH110" s="151">
        <f>IF(N110="sníž. přenesená",J110,0)</f>
        <v>0</v>
      </c>
      <c r="BI110" s="151">
        <f>IF(N110="nulová",J110,0)</f>
        <v>0</v>
      </c>
      <c r="BJ110" s="13" t="s">
        <v>81</v>
      </c>
      <c r="BK110" s="151">
        <f>ROUND(I110*H110,2)</f>
        <v>0</v>
      </c>
      <c r="BL110" s="13" t="s">
        <v>129</v>
      </c>
      <c r="BM110" s="13" t="s">
        <v>366</v>
      </c>
    </row>
    <row r="111" spans="2:65" s="1" customFormat="1" ht="11.25">
      <c r="B111" s="30"/>
      <c r="C111" s="31"/>
      <c r="D111" s="152" t="s">
        <v>137</v>
      </c>
      <c r="E111" s="31"/>
      <c r="F111" s="153" t="s">
        <v>367</v>
      </c>
      <c r="G111" s="31"/>
      <c r="H111" s="31"/>
      <c r="I111" s="99"/>
      <c r="J111" s="31"/>
      <c r="K111" s="31"/>
      <c r="L111" s="34"/>
      <c r="M111" s="154"/>
      <c r="N111" s="56"/>
      <c r="O111" s="56"/>
      <c r="P111" s="56"/>
      <c r="Q111" s="56"/>
      <c r="R111" s="56"/>
      <c r="S111" s="56"/>
      <c r="T111" s="57"/>
      <c r="AT111" s="13" t="s">
        <v>137</v>
      </c>
      <c r="AU111" s="13" t="s">
        <v>73</v>
      </c>
    </row>
    <row r="112" spans="2:65" s="1" customFormat="1" ht="29.25">
      <c r="B112" s="30"/>
      <c r="C112" s="31"/>
      <c r="D112" s="152" t="s">
        <v>139</v>
      </c>
      <c r="E112" s="31"/>
      <c r="F112" s="155" t="s">
        <v>368</v>
      </c>
      <c r="G112" s="31"/>
      <c r="H112" s="31"/>
      <c r="I112" s="99"/>
      <c r="J112" s="31"/>
      <c r="K112" s="31"/>
      <c r="L112" s="34"/>
      <c r="M112" s="154"/>
      <c r="N112" s="56"/>
      <c r="O112" s="56"/>
      <c r="P112" s="56"/>
      <c r="Q112" s="56"/>
      <c r="R112" s="56"/>
      <c r="S112" s="56"/>
      <c r="T112" s="57"/>
      <c r="AT112" s="13" t="s">
        <v>139</v>
      </c>
      <c r="AU112" s="13" t="s">
        <v>73</v>
      </c>
    </row>
    <row r="113" spans="2:65" s="8" customFormat="1" ht="11.25">
      <c r="B113" s="156"/>
      <c r="C113" s="157"/>
      <c r="D113" s="152" t="s">
        <v>154</v>
      </c>
      <c r="E113" s="158" t="s">
        <v>1</v>
      </c>
      <c r="F113" s="159" t="s">
        <v>369</v>
      </c>
      <c r="G113" s="157"/>
      <c r="H113" s="158" t="s">
        <v>1</v>
      </c>
      <c r="I113" s="160"/>
      <c r="J113" s="157"/>
      <c r="K113" s="157"/>
      <c r="L113" s="161"/>
      <c r="M113" s="162"/>
      <c r="N113" s="163"/>
      <c r="O113" s="163"/>
      <c r="P113" s="163"/>
      <c r="Q113" s="163"/>
      <c r="R113" s="163"/>
      <c r="S113" s="163"/>
      <c r="T113" s="164"/>
      <c r="AT113" s="165" t="s">
        <v>154</v>
      </c>
      <c r="AU113" s="165" t="s">
        <v>73</v>
      </c>
      <c r="AV113" s="8" t="s">
        <v>81</v>
      </c>
      <c r="AW113" s="8" t="s">
        <v>35</v>
      </c>
      <c r="AX113" s="8" t="s">
        <v>73</v>
      </c>
      <c r="AY113" s="165" t="s">
        <v>135</v>
      </c>
    </row>
    <row r="114" spans="2:65" s="9" customFormat="1" ht="11.25">
      <c r="B114" s="166"/>
      <c r="C114" s="167"/>
      <c r="D114" s="152" t="s">
        <v>154</v>
      </c>
      <c r="E114" s="168" t="s">
        <v>1</v>
      </c>
      <c r="F114" s="169" t="s">
        <v>370</v>
      </c>
      <c r="G114" s="167"/>
      <c r="H114" s="170">
        <v>195</v>
      </c>
      <c r="I114" s="171"/>
      <c r="J114" s="167"/>
      <c r="K114" s="167"/>
      <c r="L114" s="172"/>
      <c r="M114" s="173"/>
      <c r="N114" s="174"/>
      <c r="O114" s="174"/>
      <c r="P114" s="174"/>
      <c r="Q114" s="174"/>
      <c r="R114" s="174"/>
      <c r="S114" s="174"/>
      <c r="T114" s="175"/>
      <c r="AT114" s="176" t="s">
        <v>154</v>
      </c>
      <c r="AU114" s="176" t="s">
        <v>73</v>
      </c>
      <c r="AV114" s="9" t="s">
        <v>83</v>
      </c>
      <c r="AW114" s="9" t="s">
        <v>35</v>
      </c>
      <c r="AX114" s="9" t="s">
        <v>73</v>
      </c>
      <c r="AY114" s="176" t="s">
        <v>135</v>
      </c>
    </row>
    <row r="115" spans="2:65" s="10" customFormat="1" ht="11.25">
      <c r="B115" s="177"/>
      <c r="C115" s="178"/>
      <c r="D115" s="152" t="s">
        <v>154</v>
      </c>
      <c r="E115" s="179" t="s">
        <v>1</v>
      </c>
      <c r="F115" s="180" t="s">
        <v>159</v>
      </c>
      <c r="G115" s="178"/>
      <c r="H115" s="181">
        <v>195</v>
      </c>
      <c r="I115" s="182"/>
      <c r="J115" s="178"/>
      <c r="K115" s="178"/>
      <c r="L115" s="183"/>
      <c r="M115" s="184"/>
      <c r="N115" s="185"/>
      <c r="O115" s="185"/>
      <c r="P115" s="185"/>
      <c r="Q115" s="185"/>
      <c r="R115" s="185"/>
      <c r="S115" s="185"/>
      <c r="T115" s="186"/>
      <c r="AT115" s="187" t="s">
        <v>154</v>
      </c>
      <c r="AU115" s="187" t="s">
        <v>73</v>
      </c>
      <c r="AV115" s="10" t="s">
        <v>129</v>
      </c>
      <c r="AW115" s="10" t="s">
        <v>35</v>
      </c>
      <c r="AX115" s="10" t="s">
        <v>81</v>
      </c>
      <c r="AY115" s="187" t="s">
        <v>135</v>
      </c>
    </row>
    <row r="116" spans="2:65" s="1" customFormat="1" ht="22.5" customHeight="1">
      <c r="B116" s="30"/>
      <c r="C116" s="140" t="s">
        <v>371</v>
      </c>
      <c r="D116" s="140" t="s">
        <v>130</v>
      </c>
      <c r="E116" s="141" t="s">
        <v>372</v>
      </c>
      <c r="F116" s="142" t="s">
        <v>373</v>
      </c>
      <c r="G116" s="143" t="s">
        <v>237</v>
      </c>
      <c r="H116" s="144">
        <v>3</v>
      </c>
      <c r="I116" s="145"/>
      <c r="J116" s="146">
        <f>ROUND(I116*H116,2)</f>
        <v>0</v>
      </c>
      <c r="K116" s="142" t="s">
        <v>134</v>
      </c>
      <c r="L116" s="34"/>
      <c r="M116" s="147" t="s">
        <v>1</v>
      </c>
      <c r="N116" s="148" t="s">
        <v>44</v>
      </c>
      <c r="O116" s="56"/>
      <c r="P116" s="149">
        <f>O116*H116</f>
        <v>0</v>
      </c>
      <c r="Q116" s="149">
        <v>0</v>
      </c>
      <c r="R116" s="149">
        <f>Q116*H116</f>
        <v>0</v>
      </c>
      <c r="S116" s="149">
        <v>0</v>
      </c>
      <c r="T116" s="150">
        <f>S116*H116</f>
        <v>0</v>
      </c>
      <c r="AR116" s="13" t="s">
        <v>129</v>
      </c>
      <c r="AT116" s="13" t="s">
        <v>130</v>
      </c>
      <c r="AU116" s="13" t="s">
        <v>73</v>
      </c>
      <c r="AY116" s="13" t="s">
        <v>135</v>
      </c>
      <c r="BE116" s="151">
        <f>IF(N116="základní",J116,0)</f>
        <v>0</v>
      </c>
      <c r="BF116" s="151">
        <f>IF(N116="snížená",J116,0)</f>
        <v>0</v>
      </c>
      <c r="BG116" s="151">
        <f>IF(N116="zákl. přenesená",J116,0)</f>
        <v>0</v>
      </c>
      <c r="BH116" s="151">
        <f>IF(N116="sníž. přenesená",J116,0)</f>
        <v>0</v>
      </c>
      <c r="BI116" s="151">
        <f>IF(N116="nulová",J116,0)</f>
        <v>0</v>
      </c>
      <c r="BJ116" s="13" t="s">
        <v>81</v>
      </c>
      <c r="BK116" s="151">
        <f>ROUND(I116*H116,2)</f>
        <v>0</v>
      </c>
      <c r="BL116" s="13" t="s">
        <v>129</v>
      </c>
      <c r="BM116" s="13" t="s">
        <v>374</v>
      </c>
    </row>
    <row r="117" spans="2:65" s="1" customFormat="1" ht="29.25">
      <c r="B117" s="30"/>
      <c r="C117" s="31"/>
      <c r="D117" s="152" t="s">
        <v>137</v>
      </c>
      <c r="E117" s="31"/>
      <c r="F117" s="153" t="s">
        <v>375</v>
      </c>
      <c r="G117" s="31"/>
      <c r="H117" s="31"/>
      <c r="I117" s="99"/>
      <c r="J117" s="31"/>
      <c r="K117" s="31"/>
      <c r="L117" s="34"/>
      <c r="M117" s="154"/>
      <c r="N117" s="56"/>
      <c r="O117" s="56"/>
      <c r="P117" s="56"/>
      <c r="Q117" s="56"/>
      <c r="R117" s="56"/>
      <c r="S117" s="56"/>
      <c r="T117" s="57"/>
      <c r="AT117" s="13" t="s">
        <v>137</v>
      </c>
      <c r="AU117" s="13" t="s">
        <v>73</v>
      </c>
    </row>
    <row r="118" spans="2:65" s="1" customFormat="1" ht="19.5">
      <c r="B118" s="30"/>
      <c r="C118" s="31"/>
      <c r="D118" s="152" t="s">
        <v>139</v>
      </c>
      <c r="E118" s="31"/>
      <c r="F118" s="155" t="s">
        <v>376</v>
      </c>
      <c r="G118" s="31"/>
      <c r="H118" s="31"/>
      <c r="I118" s="99"/>
      <c r="J118" s="31"/>
      <c r="K118" s="31"/>
      <c r="L118" s="34"/>
      <c r="M118" s="154"/>
      <c r="N118" s="56"/>
      <c r="O118" s="56"/>
      <c r="P118" s="56"/>
      <c r="Q118" s="56"/>
      <c r="R118" s="56"/>
      <c r="S118" s="56"/>
      <c r="T118" s="57"/>
      <c r="AT118" s="13" t="s">
        <v>139</v>
      </c>
      <c r="AU118" s="13" t="s">
        <v>73</v>
      </c>
    </row>
    <row r="119" spans="2:65" s="1" customFormat="1" ht="22.5" customHeight="1">
      <c r="B119" s="30"/>
      <c r="C119" s="140" t="s">
        <v>377</v>
      </c>
      <c r="D119" s="140" t="s">
        <v>130</v>
      </c>
      <c r="E119" s="141" t="s">
        <v>378</v>
      </c>
      <c r="F119" s="142" t="s">
        <v>379</v>
      </c>
      <c r="G119" s="143" t="s">
        <v>237</v>
      </c>
      <c r="H119" s="144">
        <v>27.6</v>
      </c>
      <c r="I119" s="145"/>
      <c r="J119" s="146">
        <f>ROUND(I119*H119,2)</f>
        <v>0</v>
      </c>
      <c r="K119" s="142" t="s">
        <v>134</v>
      </c>
      <c r="L119" s="34"/>
      <c r="M119" s="147" t="s">
        <v>1</v>
      </c>
      <c r="N119" s="148" t="s">
        <v>44</v>
      </c>
      <c r="O119" s="56"/>
      <c r="P119" s="149">
        <f>O119*H119</f>
        <v>0</v>
      </c>
      <c r="Q119" s="149">
        <v>0</v>
      </c>
      <c r="R119" s="149">
        <f>Q119*H119</f>
        <v>0</v>
      </c>
      <c r="S119" s="149">
        <v>0</v>
      </c>
      <c r="T119" s="150">
        <f>S119*H119</f>
        <v>0</v>
      </c>
      <c r="AR119" s="13" t="s">
        <v>129</v>
      </c>
      <c r="AT119" s="13" t="s">
        <v>130</v>
      </c>
      <c r="AU119" s="13" t="s">
        <v>73</v>
      </c>
      <c r="AY119" s="13" t="s">
        <v>135</v>
      </c>
      <c r="BE119" s="151">
        <f>IF(N119="základní",J119,0)</f>
        <v>0</v>
      </c>
      <c r="BF119" s="151">
        <f>IF(N119="snížená",J119,0)</f>
        <v>0</v>
      </c>
      <c r="BG119" s="151">
        <f>IF(N119="zákl. přenesená",J119,0)</f>
        <v>0</v>
      </c>
      <c r="BH119" s="151">
        <f>IF(N119="sníž. přenesená",J119,0)</f>
        <v>0</v>
      </c>
      <c r="BI119" s="151">
        <f>IF(N119="nulová",J119,0)</f>
        <v>0</v>
      </c>
      <c r="BJ119" s="13" t="s">
        <v>81</v>
      </c>
      <c r="BK119" s="151">
        <f>ROUND(I119*H119,2)</f>
        <v>0</v>
      </c>
      <c r="BL119" s="13" t="s">
        <v>129</v>
      </c>
      <c r="BM119" s="13" t="s">
        <v>380</v>
      </c>
    </row>
    <row r="120" spans="2:65" s="1" customFormat="1" ht="29.25">
      <c r="B120" s="30"/>
      <c r="C120" s="31"/>
      <c r="D120" s="152" t="s">
        <v>137</v>
      </c>
      <c r="E120" s="31"/>
      <c r="F120" s="153" t="s">
        <v>381</v>
      </c>
      <c r="G120" s="31"/>
      <c r="H120" s="31"/>
      <c r="I120" s="99"/>
      <c r="J120" s="31"/>
      <c r="K120" s="31"/>
      <c r="L120" s="34"/>
      <c r="M120" s="154"/>
      <c r="N120" s="56"/>
      <c r="O120" s="56"/>
      <c r="P120" s="56"/>
      <c r="Q120" s="56"/>
      <c r="R120" s="56"/>
      <c r="S120" s="56"/>
      <c r="T120" s="57"/>
      <c r="AT120" s="13" t="s">
        <v>137</v>
      </c>
      <c r="AU120" s="13" t="s">
        <v>73</v>
      </c>
    </row>
    <row r="121" spans="2:65" s="8" customFormat="1" ht="11.25">
      <c r="B121" s="156"/>
      <c r="C121" s="157"/>
      <c r="D121" s="152" t="s">
        <v>154</v>
      </c>
      <c r="E121" s="158" t="s">
        <v>1</v>
      </c>
      <c r="F121" s="159" t="s">
        <v>382</v>
      </c>
      <c r="G121" s="157"/>
      <c r="H121" s="158" t="s">
        <v>1</v>
      </c>
      <c r="I121" s="160"/>
      <c r="J121" s="157"/>
      <c r="K121" s="157"/>
      <c r="L121" s="161"/>
      <c r="M121" s="162"/>
      <c r="N121" s="163"/>
      <c r="O121" s="163"/>
      <c r="P121" s="163"/>
      <c r="Q121" s="163"/>
      <c r="R121" s="163"/>
      <c r="S121" s="163"/>
      <c r="T121" s="164"/>
      <c r="AT121" s="165" t="s">
        <v>154</v>
      </c>
      <c r="AU121" s="165" t="s">
        <v>73</v>
      </c>
      <c r="AV121" s="8" t="s">
        <v>81</v>
      </c>
      <c r="AW121" s="8" t="s">
        <v>35</v>
      </c>
      <c r="AX121" s="8" t="s">
        <v>73</v>
      </c>
      <c r="AY121" s="165" t="s">
        <v>135</v>
      </c>
    </row>
    <row r="122" spans="2:65" s="9" customFormat="1" ht="11.25">
      <c r="B122" s="166"/>
      <c r="C122" s="167"/>
      <c r="D122" s="152" t="s">
        <v>154</v>
      </c>
      <c r="E122" s="168" t="s">
        <v>1</v>
      </c>
      <c r="F122" s="169" t="s">
        <v>81</v>
      </c>
      <c r="G122" s="167"/>
      <c r="H122" s="170">
        <v>1</v>
      </c>
      <c r="I122" s="171"/>
      <c r="J122" s="167"/>
      <c r="K122" s="167"/>
      <c r="L122" s="172"/>
      <c r="M122" s="173"/>
      <c r="N122" s="174"/>
      <c r="O122" s="174"/>
      <c r="P122" s="174"/>
      <c r="Q122" s="174"/>
      <c r="R122" s="174"/>
      <c r="S122" s="174"/>
      <c r="T122" s="175"/>
      <c r="AT122" s="176" t="s">
        <v>154</v>
      </c>
      <c r="AU122" s="176" t="s">
        <v>73</v>
      </c>
      <c r="AV122" s="9" t="s">
        <v>83</v>
      </c>
      <c r="AW122" s="9" t="s">
        <v>35</v>
      </c>
      <c r="AX122" s="9" t="s">
        <v>73</v>
      </c>
      <c r="AY122" s="176" t="s">
        <v>135</v>
      </c>
    </row>
    <row r="123" spans="2:65" s="8" customFormat="1" ht="11.25">
      <c r="B123" s="156"/>
      <c r="C123" s="157"/>
      <c r="D123" s="152" t="s">
        <v>154</v>
      </c>
      <c r="E123" s="158" t="s">
        <v>1</v>
      </c>
      <c r="F123" s="159" t="s">
        <v>383</v>
      </c>
      <c r="G123" s="157"/>
      <c r="H123" s="158" t="s">
        <v>1</v>
      </c>
      <c r="I123" s="160"/>
      <c r="J123" s="157"/>
      <c r="K123" s="157"/>
      <c r="L123" s="161"/>
      <c r="M123" s="162"/>
      <c r="N123" s="163"/>
      <c r="O123" s="163"/>
      <c r="P123" s="163"/>
      <c r="Q123" s="163"/>
      <c r="R123" s="163"/>
      <c r="S123" s="163"/>
      <c r="T123" s="164"/>
      <c r="AT123" s="165" t="s">
        <v>154</v>
      </c>
      <c r="AU123" s="165" t="s">
        <v>73</v>
      </c>
      <c r="AV123" s="8" t="s">
        <v>81</v>
      </c>
      <c r="AW123" s="8" t="s">
        <v>35</v>
      </c>
      <c r="AX123" s="8" t="s">
        <v>73</v>
      </c>
      <c r="AY123" s="165" t="s">
        <v>135</v>
      </c>
    </row>
    <row r="124" spans="2:65" s="9" customFormat="1" ht="11.25">
      <c r="B124" s="166"/>
      <c r="C124" s="167"/>
      <c r="D124" s="152" t="s">
        <v>154</v>
      </c>
      <c r="E124" s="168" t="s">
        <v>1</v>
      </c>
      <c r="F124" s="169" t="s">
        <v>384</v>
      </c>
      <c r="G124" s="167"/>
      <c r="H124" s="170">
        <v>26.6</v>
      </c>
      <c r="I124" s="171"/>
      <c r="J124" s="167"/>
      <c r="K124" s="167"/>
      <c r="L124" s="172"/>
      <c r="M124" s="173"/>
      <c r="N124" s="174"/>
      <c r="O124" s="174"/>
      <c r="P124" s="174"/>
      <c r="Q124" s="174"/>
      <c r="R124" s="174"/>
      <c r="S124" s="174"/>
      <c r="T124" s="175"/>
      <c r="AT124" s="176" t="s">
        <v>154</v>
      </c>
      <c r="AU124" s="176" t="s">
        <v>73</v>
      </c>
      <c r="AV124" s="9" t="s">
        <v>83</v>
      </c>
      <c r="AW124" s="9" t="s">
        <v>35</v>
      </c>
      <c r="AX124" s="9" t="s">
        <v>73</v>
      </c>
      <c r="AY124" s="176" t="s">
        <v>135</v>
      </c>
    </row>
    <row r="125" spans="2:65" s="10" customFormat="1" ht="11.25">
      <c r="B125" s="177"/>
      <c r="C125" s="178"/>
      <c r="D125" s="152" t="s">
        <v>154</v>
      </c>
      <c r="E125" s="179" t="s">
        <v>1</v>
      </c>
      <c r="F125" s="180" t="s">
        <v>159</v>
      </c>
      <c r="G125" s="178"/>
      <c r="H125" s="181">
        <v>27.6</v>
      </c>
      <c r="I125" s="182"/>
      <c r="J125" s="178"/>
      <c r="K125" s="178"/>
      <c r="L125" s="183"/>
      <c r="M125" s="184"/>
      <c r="N125" s="185"/>
      <c r="O125" s="185"/>
      <c r="P125" s="185"/>
      <c r="Q125" s="185"/>
      <c r="R125" s="185"/>
      <c r="S125" s="185"/>
      <c r="T125" s="186"/>
      <c r="AT125" s="187" t="s">
        <v>154</v>
      </c>
      <c r="AU125" s="187" t="s">
        <v>73</v>
      </c>
      <c r="AV125" s="10" t="s">
        <v>129</v>
      </c>
      <c r="AW125" s="10" t="s">
        <v>35</v>
      </c>
      <c r="AX125" s="10" t="s">
        <v>81</v>
      </c>
      <c r="AY125" s="187" t="s">
        <v>135</v>
      </c>
    </row>
    <row r="126" spans="2:65" s="1" customFormat="1" ht="22.5" customHeight="1">
      <c r="B126" s="30"/>
      <c r="C126" s="140" t="s">
        <v>385</v>
      </c>
      <c r="D126" s="140" t="s">
        <v>130</v>
      </c>
      <c r="E126" s="141" t="s">
        <v>386</v>
      </c>
      <c r="F126" s="142" t="s">
        <v>387</v>
      </c>
      <c r="G126" s="143" t="s">
        <v>237</v>
      </c>
      <c r="H126" s="144">
        <v>1.5</v>
      </c>
      <c r="I126" s="145"/>
      <c r="J126" s="146">
        <f>ROUND(I126*H126,2)</f>
        <v>0</v>
      </c>
      <c r="K126" s="142" t="s">
        <v>134</v>
      </c>
      <c r="L126" s="34"/>
      <c r="M126" s="147" t="s">
        <v>1</v>
      </c>
      <c r="N126" s="148" t="s">
        <v>44</v>
      </c>
      <c r="O126" s="56"/>
      <c r="P126" s="149">
        <f>O126*H126</f>
        <v>0</v>
      </c>
      <c r="Q126" s="149">
        <v>0</v>
      </c>
      <c r="R126" s="149">
        <f>Q126*H126</f>
        <v>0</v>
      </c>
      <c r="S126" s="149">
        <v>0</v>
      </c>
      <c r="T126" s="150">
        <f>S126*H126</f>
        <v>0</v>
      </c>
      <c r="AR126" s="13" t="s">
        <v>129</v>
      </c>
      <c r="AT126" s="13" t="s">
        <v>130</v>
      </c>
      <c r="AU126" s="13" t="s">
        <v>73</v>
      </c>
      <c r="AY126" s="13" t="s">
        <v>135</v>
      </c>
      <c r="BE126" s="151">
        <f>IF(N126="základní",J126,0)</f>
        <v>0</v>
      </c>
      <c r="BF126" s="151">
        <f>IF(N126="snížená",J126,0)</f>
        <v>0</v>
      </c>
      <c r="BG126" s="151">
        <f>IF(N126="zákl. přenesená",J126,0)</f>
        <v>0</v>
      </c>
      <c r="BH126" s="151">
        <f>IF(N126="sníž. přenesená",J126,0)</f>
        <v>0</v>
      </c>
      <c r="BI126" s="151">
        <f>IF(N126="nulová",J126,0)</f>
        <v>0</v>
      </c>
      <c r="BJ126" s="13" t="s">
        <v>81</v>
      </c>
      <c r="BK126" s="151">
        <f>ROUND(I126*H126,2)</f>
        <v>0</v>
      </c>
      <c r="BL126" s="13" t="s">
        <v>129</v>
      </c>
      <c r="BM126" s="13" t="s">
        <v>388</v>
      </c>
    </row>
    <row r="127" spans="2:65" s="1" customFormat="1" ht="29.25">
      <c r="B127" s="30"/>
      <c r="C127" s="31"/>
      <c r="D127" s="152" t="s">
        <v>137</v>
      </c>
      <c r="E127" s="31"/>
      <c r="F127" s="153" t="s">
        <v>389</v>
      </c>
      <c r="G127" s="31"/>
      <c r="H127" s="31"/>
      <c r="I127" s="99"/>
      <c r="J127" s="31"/>
      <c r="K127" s="31"/>
      <c r="L127" s="34"/>
      <c r="M127" s="154"/>
      <c r="N127" s="56"/>
      <c r="O127" s="56"/>
      <c r="P127" s="56"/>
      <c r="Q127" s="56"/>
      <c r="R127" s="56"/>
      <c r="S127" s="56"/>
      <c r="T127" s="57"/>
      <c r="AT127" s="13" t="s">
        <v>137</v>
      </c>
      <c r="AU127" s="13" t="s">
        <v>73</v>
      </c>
    </row>
    <row r="128" spans="2:65" s="8" customFormat="1" ht="11.25">
      <c r="B128" s="156"/>
      <c r="C128" s="157"/>
      <c r="D128" s="152" t="s">
        <v>154</v>
      </c>
      <c r="E128" s="158" t="s">
        <v>1</v>
      </c>
      <c r="F128" s="159" t="s">
        <v>390</v>
      </c>
      <c r="G128" s="157"/>
      <c r="H128" s="158" t="s">
        <v>1</v>
      </c>
      <c r="I128" s="160"/>
      <c r="J128" s="157"/>
      <c r="K128" s="157"/>
      <c r="L128" s="161"/>
      <c r="M128" s="162"/>
      <c r="N128" s="163"/>
      <c r="O128" s="163"/>
      <c r="P128" s="163"/>
      <c r="Q128" s="163"/>
      <c r="R128" s="163"/>
      <c r="S128" s="163"/>
      <c r="T128" s="164"/>
      <c r="AT128" s="165" t="s">
        <v>154</v>
      </c>
      <c r="AU128" s="165" t="s">
        <v>73</v>
      </c>
      <c r="AV128" s="8" t="s">
        <v>81</v>
      </c>
      <c r="AW128" s="8" t="s">
        <v>35</v>
      </c>
      <c r="AX128" s="8" t="s">
        <v>73</v>
      </c>
      <c r="AY128" s="165" t="s">
        <v>135</v>
      </c>
    </row>
    <row r="129" spans="2:65" s="9" customFormat="1" ht="11.25">
      <c r="B129" s="166"/>
      <c r="C129" s="167"/>
      <c r="D129" s="152" t="s">
        <v>154</v>
      </c>
      <c r="E129" s="168" t="s">
        <v>1</v>
      </c>
      <c r="F129" s="169" t="s">
        <v>391</v>
      </c>
      <c r="G129" s="167"/>
      <c r="H129" s="170">
        <v>1.5</v>
      </c>
      <c r="I129" s="171"/>
      <c r="J129" s="167"/>
      <c r="K129" s="167"/>
      <c r="L129" s="172"/>
      <c r="M129" s="173"/>
      <c r="N129" s="174"/>
      <c r="O129" s="174"/>
      <c r="P129" s="174"/>
      <c r="Q129" s="174"/>
      <c r="R129" s="174"/>
      <c r="S129" s="174"/>
      <c r="T129" s="175"/>
      <c r="AT129" s="176" t="s">
        <v>154</v>
      </c>
      <c r="AU129" s="176" t="s">
        <v>73</v>
      </c>
      <c r="AV129" s="9" t="s">
        <v>83</v>
      </c>
      <c r="AW129" s="9" t="s">
        <v>35</v>
      </c>
      <c r="AX129" s="9" t="s">
        <v>73</v>
      </c>
      <c r="AY129" s="176" t="s">
        <v>135</v>
      </c>
    </row>
    <row r="130" spans="2:65" s="10" customFormat="1" ht="11.25">
      <c r="B130" s="177"/>
      <c r="C130" s="178"/>
      <c r="D130" s="152" t="s">
        <v>154</v>
      </c>
      <c r="E130" s="179" t="s">
        <v>1</v>
      </c>
      <c r="F130" s="180" t="s">
        <v>159</v>
      </c>
      <c r="G130" s="178"/>
      <c r="H130" s="181">
        <v>1.5</v>
      </c>
      <c r="I130" s="182"/>
      <c r="J130" s="178"/>
      <c r="K130" s="178"/>
      <c r="L130" s="183"/>
      <c r="M130" s="184"/>
      <c r="N130" s="185"/>
      <c r="O130" s="185"/>
      <c r="P130" s="185"/>
      <c r="Q130" s="185"/>
      <c r="R130" s="185"/>
      <c r="S130" s="185"/>
      <c r="T130" s="186"/>
      <c r="AT130" s="187" t="s">
        <v>154</v>
      </c>
      <c r="AU130" s="187" t="s">
        <v>73</v>
      </c>
      <c r="AV130" s="10" t="s">
        <v>129</v>
      </c>
      <c r="AW130" s="10" t="s">
        <v>35</v>
      </c>
      <c r="AX130" s="10" t="s">
        <v>81</v>
      </c>
      <c r="AY130" s="187" t="s">
        <v>135</v>
      </c>
    </row>
    <row r="131" spans="2:65" s="1" customFormat="1" ht="22.5" customHeight="1">
      <c r="B131" s="30"/>
      <c r="C131" s="140" t="s">
        <v>392</v>
      </c>
      <c r="D131" s="140" t="s">
        <v>130</v>
      </c>
      <c r="E131" s="141" t="s">
        <v>393</v>
      </c>
      <c r="F131" s="142" t="s">
        <v>394</v>
      </c>
      <c r="G131" s="143" t="s">
        <v>237</v>
      </c>
      <c r="H131" s="144">
        <v>5.3</v>
      </c>
      <c r="I131" s="145"/>
      <c r="J131" s="146">
        <f>ROUND(I131*H131,2)</f>
        <v>0</v>
      </c>
      <c r="K131" s="142" t="s">
        <v>134</v>
      </c>
      <c r="L131" s="34"/>
      <c r="M131" s="147" t="s">
        <v>1</v>
      </c>
      <c r="N131" s="148" t="s">
        <v>44</v>
      </c>
      <c r="O131" s="56"/>
      <c r="P131" s="149">
        <f>O131*H131</f>
        <v>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AR131" s="13" t="s">
        <v>129</v>
      </c>
      <c r="AT131" s="13" t="s">
        <v>130</v>
      </c>
      <c r="AU131" s="13" t="s">
        <v>73</v>
      </c>
      <c r="AY131" s="13" t="s">
        <v>135</v>
      </c>
      <c r="BE131" s="151">
        <f>IF(N131="základní",J131,0)</f>
        <v>0</v>
      </c>
      <c r="BF131" s="151">
        <f>IF(N131="snížená",J131,0)</f>
        <v>0</v>
      </c>
      <c r="BG131" s="151">
        <f>IF(N131="zákl. přenesená",J131,0)</f>
        <v>0</v>
      </c>
      <c r="BH131" s="151">
        <f>IF(N131="sníž. přenesená",J131,0)</f>
        <v>0</v>
      </c>
      <c r="BI131" s="151">
        <f>IF(N131="nulová",J131,0)</f>
        <v>0</v>
      </c>
      <c r="BJ131" s="13" t="s">
        <v>81</v>
      </c>
      <c r="BK131" s="151">
        <f>ROUND(I131*H131,2)</f>
        <v>0</v>
      </c>
      <c r="BL131" s="13" t="s">
        <v>129</v>
      </c>
      <c r="BM131" s="13" t="s">
        <v>395</v>
      </c>
    </row>
    <row r="132" spans="2:65" s="1" customFormat="1" ht="29.25">
      <c r="B132" s="30"/>
      <c r="C132" s="31"/>
      <c r="D132" s="152" t="s">
        <v>137</v>
      </c>
      <c r="E132" s="31"/>
      <c r="F132" s="153" t="s">
        <v>396</v>
      </c>
      <c r="G132" s="31"/>
      <c r="H132" s="31"/>
      <c r="I132" s="99"/>
      <c r="J132" s="31"/>
      <c r="K132" s="31"/>
      <c r="L132" s="34"/>
      <c r="M132" s="154"/>
      <c r="N132" s="56"/>
      <c r="O132" s="56"/>
      <c r="P132" s="56"/>
      <c r="Q132" s="56"/>
      <c r="R132" s="56"/>
      <c r="S132" s="56"/>
      <c r="T132" s="57"/>
      <c r="AT132" s="13" t="s">
        <v>137</v>
      </c>
      <c r="AU132" s="13" t="s">
        <v>73</v>
      </c>
    </row>
    <row r="133" spans="2:65" s="1" customFormat="1" ht="22.5" customHeight="1">
      <c r="B133" s="30"/>
      <c r="C133" s="140" t="s">
        <v>397</v>
      </c>
      <c r="D133" s="140" t="s">
        <v>130</v>
      </c>
      <c r="E133" s="141" t="s">
        <v>398</v>
      </c>
      <c r="F133" s="142" t="s">
        <v>399</v>
      </c>
      <c r="G133" s="143" t="s">
        <v>237</v>
      </c>
      <c r="H133" s="144">
        <v>2</v>
      </c>
      <c r="I133" s="145"/>
      <c r="J133" s="146">
        <f>ROUND(I133*H133,2)</f>
        <v>0</v>
      </c>
      <c r="K133" s="142" t="s">
        <v>134</v>
      </c>
      <c r="L133" s="34"/>
      <c r="M133" s="147" t="s">
        <v>1</v>
      </c>
      <c r="N133" s="148" t="s">
        <v>44</v>
      </c>
      <c r="O133" s="56"/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AR133" s="13" t="s">
        <v>129</v>
      </c>
      <c r="AT133" s="13" t="s">
        <v>130</v>
      </c>
      <c r="AU133" s="13" t="s">
        <v>73</v>
      </c>
      <c r="AY133" s="13" t="s">
        <v>135</v>
      </c>
      <c r="BE133" s="151">
        <f>IF(N133="základní",J133,0)</f>
        <v>0</v>
      </c>
      <c r="BF133" s="151">
        <f>IF(N133="snížená",J133,0)</f>
        <v>0</v>
      </c>
      <c r="BG133" s="151">
        <f>IF(N133="zákl. přenesená",J133,0)</f>
        <v>0</v>
      </c>
      <c r="BH133" s="151">
        <f>IF(N133="sníž. přenesená",J133,0)</f>
        <v>0</v>
      </c>
      <c r="BI133" s="151">
        <f>IF(N133="nulová",J133,0)</f>
        <v>0</v>
      </c>
      <c r="BJ133" s="13" t="s">
        <v>81</v>
      </c>
      <c r="BK133" s="151">
        <f>ROUND(I133*H133,2)</f>
        <v>0</v>
      </c>
      <c r="BL133" s="13" t="s">
        <v>129</v>
      </c>
      <c r="BM133" s="13" t="s">
        <v>400</v>
      </c>
    </row>
    <row r="134" spans="2:65" s="1" customFormat="1" ht="29.25">
      <c r="B134" s="30"/>
      <c r="C134" s="31"/>
      <c r="D134" s="152" t="s">
        <v>137</v>
      </c>
      <c r="E134" s="31"/>
      <c r="F134" s="153" t="s">
        <v>401</v>
      </c>
      <c r="G134" s="31"/>
      <c r="H134" s="31"/>
      <c r="I134" s="99"/>
      <c r="J134" s="31"/>
      <c r="K134" s="31"/>
      <c r="L134" s="34"/>
      <c r="M134" s="154"/>
      <c r="N134" s="56"/>
      <c r="O134" s="56"/>
      <c r="P134" s="56"/>
      <c r="Q134" s="56"/>
      <c r="R134" s="56"/>
      <c r="S134" s="56"/>
      <c r="T134" s="57"/>
      <c r="AT134" s="13" t="s">
        <v>137</v>
      </c>
      <c r="AU134" s="13" t="s">
        <v>73</v>
      </c>
    </row>
    <row r="135" spans="2:65" s="8" customFormat="1" ht="11.25">
      <c r="B135" s="156"/>
      <c r="C135" s="157"/>
      <c r="D135" s="152" t="s">
        <v>154</v>
      </c>
      <c r="E135" s="158" t="s">
        <v>1</v>
      </c>
      <c r="F135" s="159" t="s">
        <v>402</v>
      </c>
      <c r="G135" s="157"/>
      <c r="H135" s="158" t="s">
        <v>1</v>
      </c>
      <c r="I135" s="160"/>
      <c r="J135" s="157"/>
      <c r="K135" s="157"/>
      <c r="L135" s="161"/>
      <c r="M135" s="162"/>
      <c r="N135" s="163"/>
      <c r="O135" s="163"/>
      <c r="P135" s="163"/>
      <c r="Q135" s="163"/>
      <c r="R135" s="163"/>
      <c r="S135" s="163"/>
      <c r="T135" s="164"/>
      <c r="AT135" s="165" t="s">
        <v>154</v>
      </c>
      <c r="AU135" s="165" t="s">
        <v>73</v>
      </c>
      <c r="AV135" s="8" t="s">
        <v>81</v>
      </c>
      <c r="AW135" s="8" t="s">
        <v>35</v>
      </c>
      <c r="AX135" s="8" t="s">
        <v>73</v>
      </c>
      <c r="AY135" s="165" t="s">
        <v>135</v>
      </c>
    </row>
    <row r="136" spans="2:65" s="9" customFormat="1" ht="11.25">
      <c r="B136" s="166"/>
      <c r="C136" s="167"/>
      <c r="D136" s="152" t="s">
        <v>154</v>
      </c>
      <c r="E136" s="168" t="s">
        <v>1</v>
      </c>
      <c r="F136" s="169" t="s">
        <v>83</v>
      </c>
      <c r="G136" s="167"/>
      <c r="H136" s="170">
        <v>2</v>
      </c>
      <c r="I136" s="171"/>
      <c r="J136" s="167"/>
      <c r="K136" s="167"/>
      <c r="L136" s="172"/>
      <c r="M136" s="173"/>
      <c r="N136" s="174"/>
      <c r="O136" s="174"/>
      <c r="P136" s="174"/>
      <c r="Q136" s="174"/>
      <c r="R136" s="174"/>
      <c r="S136" s="174"/>
      <c r="T136" s="175"/>
      <c r="AT136" s="176" t="s">
        <v>154</v>
      </c>
      <c r="AU136" s="176" t="s">
        <v>73</v>
      </c>
      <c r="AV136" s="9" t="s">
        <v>83</v>
      </c>
      <c r="AW136" s="9" t="s">
        <v>35</v>
      </c>
      <c r="AX136" s="9" t="s">
        <v>73</v>
      </c>
      <c r="AY136" s="176" t="s">
        <v>135</v>
      </c>
    </row>
    <row r="137" spans="2:65" s="10" customFormat="1" ht="11.25">
      <c r="B137" s="177"/>
      <c r="C137" s="178"/>
      <c r="D137" s="152" t="s">
        <v>154</v>
      </c>
      <c r="E137" s="179" t="s">
        <v>1</v>
      </c>
      <c r="F137" s="180" t="s">
        <v>159</v>
      </c>
      <c r="G137" s="178"/>
      <c r="H137" s="181">
        <v>2</v>
      </c>
      <c r="I137" s="182"/>
      <c r="J137" s="178"/>
      <c r="K137" s="178"/>
      <c r="L137" s="183"/>
      <c r="M137" s="184"/>
      <c r="N137" s="185"/>
      <c r="O137" s="185"/>
      <c r="P137" s="185"/>
      <c r="Q137" s="185"/>
      <c r="R137" s="185"/>
      <c r="S137" s="185"/>
      <c r="T137" s="186"/>
      <c r="AT137" s="187" t="s">
        <v>154</v>
      </c>
      <c r="AU137" s="187" t="s">
        <v>73</v>
      </c>
      <c r="AV137" s="10" t="s">
        <v>129</v>
      </c>
      <c r="AW137" s="10" t="s">
        <v>35</v>
      </c>
      <c r="AX137" s="10" t="s">
        <v>81</v>
      </c>
      <c r="AY137" s="187" t="s">
        <v>135</v>
      </c>
    </row>
    <row r="138" spans="2:65" s="1" customFormat="1" ht="22.5" customHeight="1">
      <c r="B138" s="30"/>
      <c r="C138" s="140" t="s">
        <v>288</v>
      </c>
      <c r="D138" s="140" t="s">
        <v>130</v>
      </c>
      <c r="E138" s="141" t="s">
        <v>403</v>
      </c>
      <c r="F138" s="142" t="s">
        <v>404</v>
      </c>
      <c r="G138" s="143" t="s">
        <v>237</v>
      </c>
      <c r="H138" s="144">
        <v>22.45</v>
      </c>
      <c r="I138" s="145"/>
      <c r="J138" s="146">
        <f>ROUND(I138*H138,2)</f>
        <v>0</v>
      </c>
      <c r="K138" s="142" t="s">
        <v>134</v>
      </c>
      <c r="L138" s="34"/>
      <c r="M138" s="147" t="s">
        <v>1</v>
      </c>
      <c r="N138" s="148" t="s">
        <v>44</v>
      </c>
      <c r="O138" s="56"/>
      <c r="P138" s="149">
        <f>O138*H138</f>
        <v>0</v>
      </c>
      <c r="Q138" s="149">
        <v>0</v>
      </c>
      <c r="R138" s="149">
        <f>Q138*H138</f>
        <v>0</v>
      </c>
      <c r="S138" s="149">
        <v>0</v>
      </c>
      <c r="T138" s="150">
        <f>S138*H138</f>
        <v>0</v>
      </c>
      <c r="AR138" s="13" t="s">
        <v>129</v>
      </c>
      <c r="AT138" s="13" t="s">
        <v>130</v>
      </c>
      <c r="AU138" s="13" t="s">
        <v>73</v>
      </c>
      <c r="AY138" s="13" t="s">
        <v>135</v>
      </c>
      <c r="BE138" s="151">
        <f>IF(N138="základní",J138,0)</f>
        <v>0</v>
      </c>
      <c r="BF138" s="151">
        <f>IF(N138="snížená",J138,0)</f>
        <v>0</v>
      </c>
      <c r="BG138" s="151">
        <f>IF(N138="zákl. přenesená",J138,0)</f>
        <v>0</v>
      </c>
      <c r="BH138" s="151">
        <f>IF(N138="sníž. přenesená",J138,0)</f>
        <v>0</v>
      </c>
      <c r="BI138" s="151">
        <f>IF(N138="nulová",J138,0)</f>
        <v>0</v>
      </c>
      <c r="BJ138" s="13" t="s">
        <v>81</v>
      </c>
      <c r="BK138" s="151">
        <f>ROUND(I138*H138,2)</f>
        <v>0</v>
      </c>
      <c r="BL138" s="13" t="s">
        <v>129</v>
      </c>
      <c r="BM138" s="13" t="s">
        <v>405</v>
      </c>
    </row>
    <row r="139" spans="2:65" s="1" customFormat="1" ht="29.25">
      <c r="B139" s="30"/>
      <c r="C139" s="31"/>
      <c r="D139" s="152" t="s">
        <v>137</v>
      </c>
      <c r="E139" s="31"/>
      <c r="F139" s="153" t="s">
        <v>406</v>
      </c>
      <c r="G139" s="31"/>
      <c r="H139" s="31"/>
      <c r="I139" s="99"/>
      <c r="J139" s="31"/>
      <c r="K139" s="31"/>
      <c r="L139" s="34"/>
      <c r="M139" s="154"/>
      <c r="N139" s="56"/>
      <c r="O139" s="56"/>
      <c r="P139" s="56"/>
      <c r="Q139" s="56"/>
      <c r="R139" s="56"/>
      <c r="S139" s="56"/>
      <c r="T139" s="57"/>
      <c r="AT139" s="13" t="s">
        <v>137</v>
      </c>
      <c r="AU139" s="13" t="s">
        <v>73</v>
      </c>
    </row>
    <row r="140" spans="2:65" s="1" customFormat="1" ht="16.5" customHeight="1">
      <c r="B140" s="30"/>
      <c r="C140" s="140" t="s">
        <v>407</v>
      </c>
      <c r="D140" s="140" t="s">
        <v>130</v>
      </c>
      <c r="E140" s="141" t="s">
        <v>408</v>
      </c>
      <c r="F140" s="142" t="s">
        <v>409</v>
      </c>
      <c r="G140" s="143" t="s">
        <v>327</v>
      </c>
      <c r="H140" s="144">
        <v>4.8</v>
      </c>
      <c r="I140" s="145"/>
      <c r="J140" s="146">
        <f>ROUND(I140*H140,2)</f>
        <v>0</v>
      </c>
      <c r="K140" s="142" t="s">
        <v>1</v>
      </c>
      <c r="L140" s="34"/>
      <c r="M140" s="147" t="s">
        <v>1</v>
      </c>
      <c r="N140" s="148" t="s">
        <v>44</v>
      </c>
      <c r="O140" s="56"/>
      <c r="P140" s="149">
        <f>O140*H140</f>
        <v>0</v>
      </c>
      <c r="Q140" s="149">
        <v>0</v>
      </c>
      <c r="R140" s="149">
        <f>Q140*H140</f>
        <v>0</v>
      </c>
      <c r="S140" s="149">
        <v>0</v>
      </c>
      <c r="T140" s="150">
        <f>S140*H140</f>
        <v>0</v>
      </c>
      <c r="AR140" s="13" t="s">
        <v>129</v>
      </c>
      <c r="AT140" s="13" t="s">
        <v>130</v>
      </c>
      <c r="AU140" s="13" t="s">
        <v>73</v>
      </c>
      <c r="AY140" s="13" t="s">
        <v>135</v>
      </c>
      <c r="BE140" s="151">
        <f>IF(N140="základní",J140,0)</f>
        <v>0</v>
      </c>
      <c r="BF140" s="151">
        <f>IF(N140="snížená",J140,0)</f>
        <v>0</v>
      </c>
      <c r="BG140" s="151">
        <f>IF(N140="zákl. přenesená",J140,0)</f>
        <v>0</v>
      </c>
      <c r="BH140" s="151">
        <f>IF(N140="sníž. přenesená",J140,0)</f>
        <v>0</v>
      </c>
      <c r="BI140" s="151">
        <f>IF(N140="nulová",J140,0)</f>
        <v>0</v>
      </c>
      <c r="BJ140" s="13" t="s">
        <v>81</v>
      </c>
      <c r="BK140" s="151">
        <f>ROUND(I140*H140,2)</f>
        <v>0</v>
      </c>
      <c r="BL140" s="13" t="s">
        <v>129</v>
      </c>
      <c r="BM140" s="13" t="s">
        <v>410</v>
      </c>
    </row>
    <row r="141" spans="2:65" s="1" customFormat="1" ht="11.25">
      <c r="B141" s="30"/>
      <c r="C141" s="31"/>
      <c r="D141" s="152" t="s">
        <v>137</v>
      </c>
      <c r="E141" s="31"/>
      <c r="F141" s="153" t="s">
        <v>409</v>
      </c>
      <c r="G141" s="31"/>
      <c r="H141" s="31"/>
      <c r="I141" s="99"/>
      <c r="J141" s="31"/>
      <c r="K141" s="31"/>
      <c r="L141" s="34"/>
      <c r="M141" s="154"/>
      <c r="N141" s="56"/>
      <c r="O141" s="56"/>
      <c r="P141" s="56"/>
      <c r="Q141" s="56"/>
      <c r="R141" s="56"/>
      <c r="S141" s="56"/>
      <c r="T141" s="57"/>
      <c r="AT141" s="13" t="s">
        <v>137</v>
      </c>
      <c r="AU141" s="13" t="s">
        <v>73</v>
      </c>
    </row>
    <row r="142" spans="2:65" s="1" customFormat="1" ht="19.5">
      <c r="B142" s="30"/>
      <c r="C142" s="31"/>
      <c r="D142" s="152" t="s">
        <v>139</v>
      </c>
      <c r="E142" s="31"/>
      <c r="F142" s="155" t="s">
        <v>411</v>
      </c>
      <c r="G142" s="31"/>
      <c r="H142" s="31"/>
      <c r="I142" s="99"/>
      <c r="J142" s="31"/>
      <c r="K142" s="31"/>
      <c r="L142" s="34"/>
      <c r="M142" s="154"/>
      <c r="N142" s="56"/>
      <c r="O142" s="56"/>
      <c r="P142" s="56"/>
      <c r="Q142" s="56"/>
      <c r="R142" s="56"/>
      <c r="S142" s="56"/>
      <c r="T142" s="57"/>
      <c r="AT142" s="13" t="s">
        <v>139</v>
      </c>
      <c r="AU142" s="13" t="s">
        <v>73</v>
      </c>
    </row>
    <row r="143" spans="2:65" s="1" customFormat="1" ht="22.5" customHeight="1">
      <c r="B143" s="30"/>
      <c r="C143" s="140" t="s">
        <v>412</v>
      </c>
      <c r="D143" s="140" t="s">
        <v>130</v>
      </c>
      <c r="E143" s="141" t="s">
        <v>276</v>
      </c>
      <c r="F143" s="142" t="s">
        <v>277</v>
      </c>
      <c r="G143" s="143" t="s">
        <v>150</v>
      </c>
      <c r="H143" s="144">
        <v>329.67</v>
      </c>
      <c r="I143" s="145"/>
      <c r="J143" s="146">
        <f>ROUND(I143*H143,2)</f>
        <v>0</v>
      </c>
      <c r="K143" s="142" t="s">
        <v>134</v>
      </c>
      <c r="L143" s="34"/>
      <c r="M143" s="147" t="s">
        <v>1</v>
      </c>
      <c r="N143" s="148" t="s">
        <v>44</v>
      </c>
      <c r="O143" s="56"/>
      <c r="P143" s="149">
        <f>O143*H143</f>
        <v>0</v>
      </c>
      <c r="Q143" s="149">
        <v>0</v>
      </c>
      <c r="R143" s="149">
        <f>Q143*H143</f>
        <v>0</v>
      </c>
      <c r="S143" s="149">
        <v>0</v>
      </c>
      <c r="T143" s="150">
        <f>S143*H143</f>
        <v>0</v>
      </c>
      <c r="AR143" s="13" t="s">
        <v>278</v>
      </c>
      <c r="AT143" s="13" t="s">
        <v>130</v>
      </c>
      <c r="AU143" s="13" t="s">
        <v>73</v>
      </c>
      <c r="AY143" s="13" t="s">
        <v>135</v>
      </c>
      <c r="BE143" s="151">
        <f>IF(N143="základní",J143,0)</f>
        <v>0</v>
      </c>
      <c r="BF143" s="151">
        <f>IF(N143="snížená",J143,0)</f>
        <v>0</v>
      </c>
      <c r="BG143" s="151">
        <f>IF(N143="zákl. přenesená",J143,0)</f>
        <v>0</v>
      </c>
      <c r="BH143" s="151">
        <f>IF(N143="sníž. přenesená",J143,0)</f>
        <v>0</v>
      </c>
      <c r="BI143" s="151">
        <f>IF(N143="nulová",J143,0)</f>
        <v>0</v>
      </c>
      <c r="BJ143" s="13" t="s">
        <v>81</v>
      </c>
      <c r="BK143" s="151">
        <f>ROUND(I143*H143,2)</f>
        <v>0</v>
      </c>
      <c r="BL143" s="13" t="s">
        <v>278</v>
      </c>
      <c r="BM143" s="13" t="s">
        <v>413</v>
      </c>
    </row>
    <row r="144" spans="2:65" s="1" customFormat="1" ht="29.25">
      <c r="B144" s="30"/>
      <c r="C144" s="31"/>
      <c r="D144" s="152" t="s">
        <v>137</v>
      </c>
      <c r="E144" s="31"/>
      <c r="F144" s="153" t="s">
        <v>280</v>
      </c>
      <c r="G144" s="31"/>
      <c r="H144" s="31"/>
      <c r="I144" s="99"/>
      <c r="J144" s="31"/>
      <c r="K144" s="31"/>
      <c r="L144" s="34"/>
      <c r="M144" s="154"/>
      <c r="N144" s="56"/>
      <c r="O144" s="56"/>
      <c r="P144" s="56"/>
      <c r="Q144" s="56"/>
      <c r="R144" s="56"/>
      <c r="S144" s="56"/>
      <c r="T144" s="57"/>
      <c r="AT144" s="13" t="s">
        <v>137</v>
      </c>
      <c r="AU144" s="13" t="s">
        <v>73</v>
      </c>
    </row>
    <row r="145" spans="2:65" s="1" customFormat="1" ht="22.5" customHeight="1">
      <c r="B145" s="30"/>
      <c r="C145" s="140" t="s">
        <v>414</v>
      </c>
      <c r="D145" s="140" t="s">
        <v>130</v>
      </c>
      <c r="E145" s="141" t="s">
        <v>289</v>
      </c>
      <c r="F145" s="142" t="s">
        <v>290</v>
      </c>
      <c r="G145" s="143" t="s">
        <v>150</v>
      </c>
      <c r="H145" s="144">
        <v>1.68</v>
      </c>
      <c r="I145" s="145"/>
      <c r="J145" s="146">
        <f>ROUND(I145*H145,2)</f>
        <v>0</v>
      </c>
      <c r="K145" s="142" t="s">
        <v>134</v>
      </c>
      <c r="L145" s="34"/>
      <c r="M145" s="147" t="s">
        <v>1</v>
      </c>
      <c r="N145" s="148" t="s">
        <v>44</v>
      </c>
      <c r="O145" s="56"/>
      <c r="P145" s="149">
        <f>O145*H145</f>
        <v>0</v>
      </c>
      <c r="Q145" s="149">
        <v>0</v>
      </c>
      <c r="R145" s="149">
        <f>Q145*H145</f>
        <v>0</v>
      </c>
      <c r="S145" s="149">
        <v>0</v>
      </c>
      <c r="T145" s="150">
        <f>S145*H145</f>
        <v>0</v>
      </c>
      <c r="AR145" s="13" t="s">
        <v>278</v>
      </c>
      <c r="AT145" s="13" t="s">
        <v>130</v>
      </c>
      <c r="AU145" s="13" t="s">
        <v>73</v>
      </c>
      <c r="AY145" s="13" t="s">
        <v>135</v>
      </c>
      <c r="BE145" s="151">
        <f>IF(N145="základní",J145,0)</f>
        <v>0</v>
      </c>
      <c r="BF145" s="151">
        <f>IF(N145="snížená",J145,0)</f>
        <v>0</v>
      </c>
      <c r="BG145" s="151">
        <f>IF(N145="zákl. přenesená",J145,0)</f>
        <v>0</v>
      </c>
      <c r="BH145" s="151">
        <f>IF(N145="sníž. přenesená",J145,0)</f>
        <v>0</v>
      </c>
      <c r="BI145" s="151">
        <f>IF(N145="nulová",J145,0)</f>
        <v>0</v>
      </c>
      <c r="BJ145" s="13" t="s">
        <v>81</v>
      </c>
      <c r="BK145" s="151">
        <f>ROUND(I145*H145,2)</f>
        <v>0</v>
      </c>
      <c r="BL145" s="13" t="s">
        <v>278</v>
      </c>
      <c r="BM145" s="13" t="s">
        <v>415</v>
      </c>
    </row>
    <row r="146" spans="2:65" s="1" customFormat="1" ht="29.25">
      <c r="B146" s="30"/>
      <c r="C146" s="31"/>
      <c r="D146" s="152" t="s">
        <v>137</v>
      </c>
      <c r="E146" s="31"/>
      <c r="F146" s="153" t="s">
        <v>292</v>
      </c>
      <c r="G146" s="31"/>
      <c r="H146" s="31"/>
      <c r="I146" s="99"/>
      <c r="J146" s="31"/>
      <c r="K146" s="31"/>
      <c r="L146" s="34"/>
      <c r="M146" s="154"/>
      <c r="N146" s="56"/>
      <c r="O146" s="56"/>
      <c r="P146" s="56"/>
      <c r="Q146" s="56"/>
      <c r="R146" s="56"/>
      <c r="S146" s="56"/>
      <c r="T146" s="57"/>
      <c r="AT146" s="13" t="s">
        <v>137</v>
      </c>
      <c r="AU146" s="13" t="s">
        <v>73</v>
      </c>
    </row>
    <row r="147" spans="2:65" s="1" customFormat="1" ht="22.5" customHeight="1">
      <c r="B147" s="30"/>
      <c r="C147" s="188" t="s">
        <v>83</v>
      </c>
      <c r="D147" s="188" t="s">
        <v>297</v>
      </c>
      <c r="E147" s="189" t="s">
        <v>416</v>
      </c>
      <c r="F147" s="190" t="s">
        <v>417</v>
      </c>
      <c r="G147" s="191" t="s">
        <v>133</v>
      </c>
      <c r="H147" s="192">
        <v>2</v>
      </c>
      <c r="I147" s="193"/>
      <c r="J147" s="194">
        <f>ROUND(I147*H147,2)</f>
        <v>0</v>
      </c>
      <c r="K147" s="190" t="s">
        <v>134</v>
      </c>
      <c r="L147" s="195"/>
      <c r="M147" s="196" t="s">
        <v>1</v>
      </c>
      <c r="N147" s="197" t="s">
        <v>44</v>
      </c>
      <c r="O147" s="56"/>
      <c r="P147" s="149">
        <f>O147*H147</f>
        <v>0</v>
      </c>
      <c r="Q147" s="149">
        <v>0</v>
      </c>
      <c r="R147" s="149">
        <f>Q147*H147</f>
        <v>0</v>
      </c>
      <c r="S147" s="149">
        <v>0</v>
      </c>
      <c r="T147" s="150">
        <f>S147*H147</f>
        <v>0</v>
      </c>
      <c r="AR147" s="13" t="s">
        <v>170</v>
      </c>
      <c r="AT147" s="13" t="s">
        <v>297</v>
      </c>
      <c r="AU147" s="13" t="s">
        <v>73</v>
      </c>
      <c r="AY147" s="13" t="s">
        <v>135</v>
      </c>
      <c r="BE147" s="151">
        <f>IF(N147="základní",J147,0)</f>
        <v>0</v>
      </c>
      <c r="BF147" s="151">
        <f>IF(N147="snížená",J147,0)</f>
        <v>0</v>
      </c>
      <c r="BG147" s="151">
        <f>IF(N147="zákl. přenesená",J147,0)</f>
        <v>0</v>
      </c>
      <c r="BH147" s="151">
        <f>IF(N147="sníž. přenesená",J147,0)</f>
        <v>0</v>
      </c>
      <c r="BI147" s="151">
        <f>IF(N147="nulová",J147,0)</f>
        <v>0</v>
      </c>
      <c r="BJ147" s="13" t="s">
        <v>81</v>
      </c>
      <c r="BK147" s="151">
        <f>ROUND(I147*H147,2)</f>
        <v>0</v>
      </c>
      <c r="BL147" s="13" t="s">
        <v>129</v>
      </c>
      <c r="BM147" s="13" t="s">
        <v>418</v>
      </c>
    </row>
    <row r="148" spans="2:65" s="1" customFormat="1" ht="11.25">
      <c r="B148" s="30"/>
      <c r="C148" s="31"/>
      <c r="D148" s="152" t="s">
        <v>137</v>
      </c>
      <c r="E148" s="31"/>
      <c r="F148" s="153" t="s">
        <v>419</v>
      </c>
      <c r="G148" s="31"/>
      <c r="H148" s="31"/>
      <c r="I148" s="99"/>
      <c r="J148" s="31"/>
      <c r="K148" s="31"/>
      <c r="L148" s="34"/>
      <c r="M148" s="154"/>
      <c r="N148" s="56"/>
      <c r="O148" s="56"/>
      <c r="P148" s="56"/>
      <c r="Q148" s="56"/>
      <c r="R148" s="56"/>
      <c r="S148" s="56"/>
      <c r="T148" s="57"/>
      <c r="AT148" s="13" t="s">
        <v>137</v>
      </c>
      <c r="AU148" s="13" t="s">
        <v>73</v>
      </c>
    </row>
    <row r="149" spans="2:65" s="1" customFormat="1" ht="16.5" customHeight="1">
      <c r="B149" s="30"/>
      <c r="C149" s="188" t="s">
        <v>307</v>
      </c>
      <c r="D149" s="188" t="s">
        <v>297</v>
      </c>
      <c r="E149" s="189" t="s">
        <v>420</v>
      </c>
      <c r="F149" s="190" t="s">
        <v>421</v>
      </c>
      <c r="G149" s="191" t="s">
        <v>133</v>
      </c>
      <c r="H149" s="192">
        <v>1</v>
      </c>
      <c r="I149" s="193"/>
      <c r="J149" s="194">
        <f>ROUND(I149*H149,2)</f>
        <v>0</v>
      </c>
      <c r="K149" s="190" t="s">
        <v>1</v>
      </c>
      <c r="L149" s="195"/>
      <c r="M149" s="196" t="s">
        <v>1</v>
      </c>
      <c r="N149" s="197" t="s">
        <v>44</v>
      </c>
      <c r="O149" s="56"/>
      <c r="P149" s="149">
        <f>O149*H149</f>
        <v>0</v>
      </c>
      <c r="Q149" s="149">
        <v>0</v>
      </c>
      <c r="R149" s="149">
        <f>Q149*H149</f>
        <v>0</v>
      </c>
      <c r="S149" s="149">
        <v>0</v>
      </c>
      <c r="T149" s="150">
        <f>S149*H149</f>
        <v>0</v>
      </c>
      <c r="AR149" s="13" t="s">
        <v>170</v>
      </c>
      <c r="AT149" s="13" t="s">
        <v>297</v>
      </c>
      <c r="AU149" s="13" t="s">
        <v>73</v>
      </c>
      <c r="AY149" s="13" t="s">
        <v>135</v>
      </c>
      <c r="BE149" s="151">
        <f>IF(N149="základní",J149,0)</f>
        <v>0</v>
      </c>
      <c r="BF149" s="151">
        <f>IF(N149="snížená",J149,0)</f>
        <v>0</v>
      </c>
      <c r="BG149" s="151">
        <f>IF(N149="zákl. přenesená",J149,0)</f>
        <v>0</v>
      </c>
      <c r="BH149" s="151">
        <f>IF(N149="sníž. přenesená",J149,0)</f>
        <v>0</v>
      </c>
      <c r="BI149" s="151">
        <f>IF(N149="nulová",J149,0)</f>
        <v>0</v>
      </c>
      <c r="BJ149" s="13" t="s">
        <v>81</v>
      </c>
      <c r="BK149" s="151">
        <f>ROUND(I149*H149,2)</f>
        <v>0</v>
      </c>
      <c r="BL149" s="13" t="s">
        <v>129</v>
      </c>
      <c r="BM149" s="13" t="s">
        <v>422</v>
      </c>
    </row>
    <row r="150" spans="2:65" s="1" customFormat="1" ht="11.25">
      <c r="B150" s="30"/>
      <c r="C150" s="31"/>
      <c r="D150" s="152" t="s">
        <v>137</v>
      </c>
      <c r="E150" s="31"/>
      <c r="F150" s="153" t="s">
        <v>421</v>
      </c>
      <c r="G150" s="31"/>
      <c r="H150" s="31"/>
      <c r="I150" s="99"/>
      <c r="J150" s="31"/>
      <c r="K150" s="31"/>
      <c r="L150" s="34"/>
      <c r="M150" s="154"/>
      <c r="N150" s="56"/>
      <c r="O150" s="56"/>
      <c r="P150" s="56"/>
      <c r="Q150" s="56"/>
      <c r="R150" s="56"/>
      <c r="S150" s="56"/>
      <c r="T150" s="57"/>
      <c r="AT150" s="13" t="s">
        <v>137</v>
      </c>
      <c r="AU150" s="13" t="s">
        <v>73</v>
      </c>
    </row>
    <row r="151" spans="2:65" s="1" customFormat="1" ht="22.5" customHeight="1">
      <c r="B151" s="30"/>
      <c r="C151" s="188" t="s">
        <v>129</v>
      </c>
      <c r="D151" s="188" t="s">
        <v>297</v>
      </c>
      <c r="E151" s="189" t="s">
        <v>423</v>
      </c>
      <c r="F151" s="190" t="s">
        <v>424</v>
      </c>
      <c r="G151" s="191" t="s">
        <v>237</v>
      </c>
      <c r="H151" s="192">
        <v>26.6</v>
      </c>
      <c r="I151" s="193"/>
      <c r="J151" s="194">
        <f>ROUND(I151*H151,2)</f>
        <v>0</v>
      </c>
      <c r="K151" s="190" t="s">
        <v>134</v>
      </c>
      <c r="L151" s="195"/>
      <c r="M151" s="196" t="s">
        <v>1</v>
      </c>
      <c r="N151" s="197" t="s">
        <v>44</v>
      </c>
      <c r="O151" s="56"/>
      <c r="P151" s="149">
        <f>O151*H151</f>
        <v>0</v>
      </c>
      <c r="Q151" s="149">
        <v>1.823E-2</v>
      </c>
      <c r="R151" s="149">
        <f>Q151*H151</f>
        <v>0.48491800000000002</v>
      </c>
      <c r="S151" s="149">
        <v>0</v>
      </c>
      <c r="T151" s="150">
        <f>S151*H151</f>
        <v>0</v>
      </c>
      <c r="AR151" s="13" t="s">
        <v>170</v>
      </c>
      <c r="AT151" s="13" t="s">
        <v>297</v>
      </c>
      <c r="AU151" s="13" t="s">
        <v>73</v>
      </c>
      <c r="AY151" s="13" t="s">
        <v>135</v>
      </c>
      <c r="BE151" s="151">
        <f>IF(N151="základní",J151,0)</f>
        <v>0</v>
      </c>
      <c r="BF151" s="151">
        <f>IF(N151="snížená",J151,0)</f>
        <v>0</v>
      </c>
      <c r="BG151" s="151">
        <f>IF(N151="zákl. přenesená",J151,0)</f>
        <v>0</v>
      </c>
      <c r="BH151" s="151">
        <f>IF(N151="sníž. přenesená",J151,0)</f>
        <v>0</v>
      </c>
      <c r="BI151" s="151">
        <f>IF(N151="nulová",J151,0)</f>
        <v>0</v>
      </c>
      <c r="BJ151" s="13" t="s">
        <v>81</v>
      </c>
      <c r="BK151" s="151">
        <f>ROUND(I151*H151,2)</f>
        <v>0</v>
      </c>
      <c r="BL151" s="13" t="s">
        <v>129</v>
      </c>
      <c r="BM151" s="13" t="s">
        <v>425</v>
      </c>
    </row>
    <row r="152" spans="2:65" s="1" customFormat="1" ht="11.25">
      <c r="B152" s="30"/>
      <c r="C152" s="31"/>
      <c r="D152" s="152" t="s">
        <v>137</v>
      </c>
      <c r="E152" s="31"/>
      <c r="F152" s="153" t="s">
        <v>424</v>
      </c>
      <c r="G152" s="31"/>
      <c r="H152" s="31"/>
      <c r="I152" s="99"/>
      <c r="J152" s="31"/>
      <c r="K152" s="31"/>
      <c r="L152" s="34"/>
      <c r="M152" s="154"/>
      <c r="N152" s="56"/>
      <c r="O152" s="56"/>
      <c r="P152" s="56"/>
      <c r="Q152" s="56"/>
      <c r="R152" s="56"/>
      <c r="S152" s="56"/>
      <c r="T152" s="57"/>
      <c r="AT152" s="13" t="s">
        <v>137</v>
      </c>
      <c r="AU152" s="13" t="s">
        <v>73</v>
      </c>
    </row>
    <row r="153" spans="2:65" s="1" customFormat="1" ht="16.5" customHeight="1">
      <c r="B153" s="30"/>
      <c r="C153" s="188" t="s">
        <v>141</v>
      </c>
      <c r="D153" s="188" t="s">
        <v>297</v>
      </c>
      <c r="E153" s="189" t="s">
        <v>426</v>
      </c>
      <c r="F153" s="190" t="s">
        <v>427</v>
      </c>
      <c r="G153" s="191" t="s">
        <v>327</v>
      </c>
      <c r="H153" s="192">
        <v>221.94</v>
      </c>
      <c r="I153" s="193"/>
      <c r="J153" s="194">
        <f>ROUND(I153*H153,2)</f>
        <v>0</v>
      </c>
      <c r="K153" s="190" t="s">
        <v>1</v>
      </c>
      <c r="L153" s="195"/>
      <c r="M153" s="196" t="s">
        <v>1</v>
      </c>
      <c r="N153" s="197" t="s">
        <v>44</v>
      </c>
      <c r="O153" s="56"/>
      <c r="P153" s="149">
        <f>O153*H153</f>
        <v>0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AR153" s="13" t="s">
        <v>170</v>
      </c>
      <c r="AT153" s="13" t="s">
        <v>297</v>
      </c>
      <c r="AU153" s="13" t="s">
        <v>73</v>
      </c>
      <c r="AY153" s="13" t="s">
        <v>135</v>
      </c>
      <c r="BE153" s="151">
        <f>IF(N153="základní",J153,0)</f>
        <v>0</v>
      </c>
      <c r="BF153" s="151">
        <f>IF(N153="snížená",J153,0)</f>
        <v>0</v>
      </c>
      <c r="BG153" s="151">
        <f>IF(N153="zákl. přenesená",J153,0)</f>
        <v>0</v>
      </c>
      <c r="BH153" s="151">
        <f>IF(N153="sníž. přenesená",J153,0)</f>
        <v>0</v>
      </c>
      <c r="BI153" s="151">
        <f>IF(N153="nulová",J153,0)</f>
        <v>0</v>
      </c>
      <c r="BJ153" s="13" t="s">
        <v>81</v>
      </c>
      <c r="BK153" s="151">
        <f>ROUND(I153*H153,2)</f>
        <v>0</v>
      </c>
      <c r="BL153" s="13" t="s">
        <v>129</v>
      </c>
      <c r="BM153" s="13" t="s">
        <v>428</v>
      </c>
    </row>
    <row r="154" spans="2:65" s="1" customFormat="1" ht="19.5">
      <c r="B154" s="30"/>
      <c r="C154" s="31"/>
      <c r="D154" s="152" t="s">
        <v>139</v>
      </c>
      <c r="E154" s="31"/>
      <c r="F154" s="155" t="s">
        <v>429</v>
      </c>
      <c r="G154" s="31"/>
      <c r="H154" s="31"/>
      <c r="I154" s="99"/>
      <c r="J154" s="31"/>
      <c r="K154" s="31"/>
      <c r="L154" s="34"/>
      <c r="M154" s="154"/>
      <c r="N154" s="56"/>
      <c r="O154" s="56"/>
      <c r="P154" s="56"/>
      <c r="Q154" s="56"/>
      <c r="R154" s="56"/>
      <c r="S154" s="56"/>
      <c r="T154" s="57"/>
      <c r="AT154" s="13" t="s">
        <v>139</v>
      </c>
      <c r="AU154" s="13" t="s">
        <v>73</v>
      </c>
    </row>
    <row r="155" spans="2:65" s="8" customFormat="1" ht="11.25">
      <c r="B155" s="156"/>
      <c r="C155" s="157"/>
      <c r="D155" s="152" t="s">
        <v>154</v>
      </c>
      <c r="E155" s="158" t="s">
        <v>1</v>
      </c>
      <c r="F155" s="159" t="s">
        <v>323</v>
      </c>
      <c r="G155" s="157"/>
      <c r="H155" s="158" t="s">
        <v>1</v>
      </c>
      <c r="I155" s="160"/>
      <c r="J155" s="157"/>
      <c r="K155" s="157"/>
      <c r="L155" s="161"/>
      <c r="M155" s="162"/>
      <c r="N155" s="163"/>
      <c r="O155" s="163"/>
      <c r="P155" s="163"/>
      <c r="Q155" s="163"/>
      <c r="R155" s="163"/>
      <c r="S155" s="163"/>
      <c r="T155" s="164"/>
      <c r="AT155" s="165" t="s">
        <v>154</v>
      </c>
      <c r="AU155" s="165" t="s">
        <v>73</v>
      </c>
      <c r="AV155" s="8" t="s">
        <v>81</v>
      </c>
      <c r="AW155" s="8" t="s">
        <v>35</v>
      </c>
      <c r="AX155" s="8" t="s">
        <v>73</v>
      </c>
      <c r="AY155" s="165" t="s">
        <v>135</v>
      </c>
    </row>
    <row r="156" spans="2:65" s="9" customFormat="1" ht="11.25">
      <c r="B156" s="166"/>
      <c r="C156" s="167"/>
      <c r="D156" s="152" t="s">
        <v>154</v>
      </c>
      <c r="E156" s="168" t="s">
        <v>1</v>
      </c>
      <c r="F156" s="169" t="s">
        <v>370</v>
      </c>
      <c r="G156" s="167"/>
      <c r="H156" s="170">
        <v>195</v>
      </c>
      <c r="I156" s="171"/>
      <c r="J156" s="167"/>
      <c r="K156" s="167"/>
      <c r="L156" s="172"/>
      <c r="M156" s="173"/>
      <c r="N156" s="174"/>
      <c r="O156" s="174"/>
      <c r="P156" s="174"/>
      <c r="Q156" s="174"/>
      <c r="R156" s="174"/>
      <c r="S156" s="174"/>
      <c r="T156" s="175"/>
      <c r="AT156" s="176" t="s">
        <v>154</v>
      </c>
      <c r="AU156" s="176" t="s">
        <v>73</v>
      </c>
      <c r="AV156" s="9" t="s">
        <v>83</v>
      </c>
      <c r="AW156" s="9" t="s">
        <v>35</v>
      </c>
      <c r="AX156" s="9" t="s">
        <v>73</v>
      </c>
      <c r="AY156" s="176" t="s">
        <v>135</v>
      </c>
    </row>
    <row r="157" spans="2:65" s="8" customFormat="1" ht="11.25">
      <c r="B157" s="156"/>
      <c r="C157" s="157"/>
      <c r="D157" s="152" t="s">
        <v>154</v>
      </c>
      <c r="E157" s="158" t="s">
        <v>1</v>
      </c>
      <c r="F157" s="159" t="s">
        <v>430</v>
      </c>
      <c r="G157" s="157"/>
      <c r="H157" s="158" t="s">
        <v>1</v>
      </c>
      <c r="I157" s="160"/>
      <c r="J157" s="157"/>
      <c r="K157" s="157"/>
      <c r="L157" s="161"/>
      <c r="M157" s="162"/>
      <c r="N157" s="163"/>
      <c r="O157" s="163"/>
      <c r="P157" s="163"/>
      <c r="Q157" s="163"/>
      <c r="R157" s="163"/>
      <c r="S157" s="163"/>
      <c r="T157" s="164"/>
      <c r="AT157" s="165" t="s">
        <v>154</v>
      </c>
      <c r="AU157" s="165" t="s">
        <v>73</v>
      </c>
      <c r="AV157" s="8" t="s">
        <v>81</v>
      </c>
      <c r="AW157" s="8" t="s">
        <v>35</v>
      </c>
      <c r="AX157" s="8" t="s">
        <v>73</v>
      </c>
      <c r="AY157" s="165" t="s">
        <v>135</v>
      </c>
    </row>
    <row r="158" spans="2:65" s="9" customFormat="1" ht="11.25">
      <c r="B158" s="166"/>
      <c r="C158" s="167"/>
      <c r="D158" s="152" t="s">
        <v>154</v>
      </c>
      <c r="E158" s="168" t="s">
        <v>1</v>
      </c>
      <c r="F158" s="169" t="s">
        <v>431</v>
      </c>
      <c r="G158" s="167"/>
      <c r="H158" s="170">
        <v>26.94</v>
      </c>
      <c r="I158" s="171"/>
      <c r="J158" s="167"/>
      <c r="K158" s="167"/>
      <c r="L158" s="172"/>
      <c r="M158" s="173"/>
      <c r="N158" s="174"/>
      <c r="O158" s="174"/>
      <c r="P158" s="174"/>
      <c r="Q158" s="174"/>
      <c r="R158" s="174"/>
      <c r="S158" s="174"/>
      <c r="T158" s="175"/>
      <c r="AT158" s="176" t="s">
        <v>154</v>
      </c>
      <c r="AU158" s="176" t="s">
        <v>73</v>
      </c>
      <c r="AV158" s="9" t="s">
        <v>83</v>
      </c>
      <c r="AW158" s="9" t="s">
        <v>35</v>
      </c>
      <c r="AX158" s="9" t="s">
        <v>73</v>
      </c>
      <c r="AY158" s="176" t="s">
        <v>135</v>
      </c>
    </row>
    <row r="159" spans="2:65" s="10" customFormat="1" ht="11.25">
      <c r="B159" s="177"/>
      <c r="C159" s="178"/>
      <c r="D159" s="152" t="s">
        <v>154</v>
      </c>
      <c r="E159" s="179" t="s">
        <v>1</v>
      </c>
      <c r="F159" s="180" t="s">
        <v>159</v>
      </c>
      <c r="G159" s="178"/>
      <c r="H159" s="181">
        <v>221.94</v>
      </c>
      <c r="I159" s="182"/>
      <c r="J159" s="178"/>
      <c r="K159" s="178"/>
      <c r="L159" s="183"/>
      <c r="M159" s="184"/>
      <c r="N159" s="185"/>
      <c r="O159" s="185"/>
      <c r="P159" s="185"/>
      <c r="Q159" s="185"/>
      <c r="R159" s="185"/>
      <c r="S159" s="185"/>
      <c r="T159" s="186"/>
      <c r="AT159" s="187" t="s">
        <v>154</v>
      </c>
      <c r="AU159" s="187" t="s">
        <v>73</v>
      </c>
      <c r="AV159" s="10" t="s">
        <v>129</v>
      </c>
      <c r="AW159" s="10" t="s">
        <v>35</v>
      </c>
      <c r="AX159" s="10" t="s">
        <v>81</v>
      </c>
      <c r="AY159" s="187" t="s">
        <v>135</v>
      </c>
    </row>
    <row r="160" spans="2:65" s="1" customFormat="1" ht="22.5" customHeight="1">
      <c r="B160" s="30"/>
      <c r="C160" s="188" t="s">
        <v>147</v>
      </c>
      <c r="D160" s="188" t="s">
        <v>297</v>
      </c>
      <c r="E160" s="189" t="s">
        <v>432</v>
      </c>
      <c r="F160" s="190" t="s">
        <v>433</v>
      </c>
      <c r="G160" s="191" t="s">
        <v>150</v>
      </c>
      <c r="H160" s="192">
        <v>49.725000000000001</v>
      </c>
      <c r="I160" s="193"/>
      <c r="J160" s="194">
        <f>ROUND(I160*H160,2)</f>
        <v>0</v>
      </c>
      <c r="K160" s="190" t="s">
        <v>134</v>
      </c>
      <c r="L160" s="195"/>
      <c r="M160" s="196" t="s">
        <v>1</v>
      </c>
      <c r="N160" s="197" t="s">
        <v>44</v>
      </c>
      <c r="O160" s="56"/>
      <c r="P160" s="149">
        <f>O160*H160</f>
        <v>0</v>
      </c>
      <c r="Q160" s="149">
        <v>1</v>
      </c>
      <c r="R160" s="149">
        <f>Q160*H160</f>
        <v>49.725000000000001</v>
      </c>
      <c r="S160" s="149">
        <v>0</v>
      </c>
      <c r="T160" s="150">
        <f>S160*H160</f>
        <v>0</v>
      </c>
      <c r="AR160" s="13" t="s">
        <v>170</v>
      </c>
      <c r="AT160" s="13" t="s">
        <v>297</v>
      </c>
      <c r="AU160" s="13" t="s">
        <v>73</v>
      </c>
      <c r="AY160" s="13" t="s">
        <v>135</v>
      </c>
      <c r="BE160" s="151">
        <f>IF(N160="základní",J160,0)</f>
        <v>0</v>
      </c>
      <c r="BF160" s="151">
        <f>IF(N160="snížená",J160,0)</f>
        <v>0</v>
      </c>
      <c r="BG160" s="151">
        <f>IF(N160="zákl. přenesená",J160,0)</f>
        <v>0</v>
      </c>
      <c r="BH160" s="151">
        <f>IF(N160="sníž. přenesená",J160,0)</f>
        <v>0</v>
      </c>
      <c r="BI160" s="151">
        <f>IF(N160="nulová",J160,0)</f>
        <v>0</v>
      </c>
      <c r="BJ160" s="13" t="s">
        <v>81</v>
      </c>
      <c r="BK160" s="151">
        <f>ROUND(I160*H160,2)</f>
        <v>0</v>
      </c>
      <c r="BL160" s="13" t="s">
        <v>129</v>
      </c>
      <c r="BM160" s="13" t="s">
        <v>434</v>
      </c>
    </row>
    <row r="161" spans="2:65" s="1" customFormat="1" ht="11.25">
      <c r="B161" s="30"/>
      <c r="C161" s="31"/>
      <c r="D161" s="152" t="s">
        <v>137</v>
      </c>
      <c r="E161" s="31"/>
      <c r="F161" s="153" t="s">
        <v>433</v>
      </c>
      <c r="G161" s="31"/>
      <c r="H161" s="31"/>
      <c r="I161" s="99"/>
      <c r="J161" s="31"/>
      <c r="K161" s="31"/>
      <c r="L161" s="34"/>
      <c r="M161" s="154"/>
      <c r="N161" s="56"/>
      <c r="O161" s="56"/>
      <c r="P161" s="56"/>
      <c r="Q161" s="56"/>
      <c r="R161" s="56"/>
      <c r="S161" s="56"/>
      <c r="T161" s="57"/>
      <c r="AT161" s="13" t="s">
        <v>137</v>
      </c>
      <c r="AU161" s="13" t="s">
        <v>73</v>
      </c>
    </row>
    <row r="162" spans="2:65" s="8" customFormat="1" ht="11.25">
      <c r="B162" s="156"/>
      <c r="C162" s="157"/>
      <c r="D162" s="152" t="s">
        <v>154</v>
      </c>
      <c r="E162" s="158" t="s">
        <v>1</v>
      </c>
      <c r="F162" s="159" t="s">
        <v>323</v>
      </c>
      <c r="G162" s="157"/>
      <c r="H162" s="158" t="s">
        <v>1</v>
      </c>
      <c r="I162" s="160"/>
      <c r="J162" s="157"/>
      <c r="K162" s="157"/>
      <c r="L162" s="161"/>
      <c r="M162" s="162"/>
      <c r="N162" s="163"/>
      <c r="O162" s="163"/>
      <c r="P162" s="163"/>
      <c r="Q162" s="163"/>
      <c r="R162" s="163"/>
      <c r="S162" s="163"/>
      <c r="T162" s="164"/>
      <c r="AT162" s="165" t="s">
        <v>154</v>
      </c>
      <c r="AU162" s="165" t="s">
        <v>73</v>
      </c>
      <c r="AV162" s="8" t="s">
        <v>81</v>
      </c>
      <c r="AW162" s="8" t="s">
        <v>35</v>
      </c>
      <c r="AX162" s="8" t="s">
        <v>73</v>
      </c>
      <c r="AY162" s="165" t="s">
        <v>135</v>
      </c>
    </row>
    <row r="163" spans="2:65" s="9" customFormat="1" ht="11.25">
      <c r="B163" s="166"/>
      <c r="C163" s="167"/>
      <c r="D163" s="152" t="s">
        <v>154</v>
      </c>
      <c r="E163" s="168" t="s">
        <v>1</v>
      </c>
      <c r="F163" s="169" t="s">
        <v>435</v>
      </c>
      <c r="G163" s="167"/>
      <c r="H163" s="170">
        <v>49.725000000000001</v>
      </c>
      <c r="I163" s="171"/>
      <c r="J163" s="167"/>
      <c r="K163" s="167"/>
      <c r="L163" s="172"/>
      <c r="M163" s="173"/>
      <c r="N163" s="174"/>
      <c r="O163" s="174"/>
      <c r="P163" s="174"/>
      <c r="Q163" s="174"/>
      <c r="R163" s="174"/>
      <c r="S163" s="174"/>
      <c r="T163" s="175"/>
      <c r="AT163" s="176" t="s">
        <v>154</v>
      </c>
      <c r="AU163" s="176" t="s">
        <v>73</v>
      </c>
      <c r="AV163" s="9" t="s">
        <v>83</v>
      </c>
      <c r="AW163" s="9" t="s">
        <v>35</v>
      </c>
      <c r="AX163" s="9" t="s">
        <v>73</v>
      </c>
      <c r="AY163" s="176" t="s">
        <v>135</v>
      </c>
    </row>
    <row r="164" spans="2:65" s="10" customFormat="1" ht="11.25">
      <c r="B164" s="177"/>
      <c r="C164" s="178"/>
      <c r="D164" s="152" t="s">
        <v>154</v>
      </c>
      <c r="E164" s="179" t="s">
        <v>1</v>
      </c>
      <c r="F164" s="180" t="s">
        <v>159</v>
      </c>
      <c r="G164" s="178"/>
      <c r="H164" s="181">
        <v>49.725000000000001</v>
      </c>
      <c r="I164" s="182"/>
      <c r="J164" s="178"/>
      <c r="K164" s="178"/>
      <c r="L164" s="183"/>
      <c r="M164" s="184"/>
      <c r="N164" s="185"/>
      <c r="O164" s="185"/>
      <c r="P164" s="185"/>
      <c r="Q164" s="185"/>
      <c r="R164" s="185"/>
      <c r="S164" s="185"/>
      <c r="T164" s="186"/>
      <c r="AT164" s="187" t="s">
        <v>154</v>
      </c>
      <c r="AU164" s="187" t="s">
        <v>73</v>
      </c>
      <c r="AV164" s="10" t="s">
        <v>129</v>
      </c>
      <c r="AW164" s="10" t="s">
        <v>35</v>
      </c>
      <c r="AX164" s="10" t="s">
        <v>81</v>
      </c>
      <c r="AY164" s="187" t="s">
        <v>135</v>
      </c>
    </row>
    <row r="165" spans="2:65" s="1" customFormat="1" ht="22.5" customHeight="1">
      <c r="B165" s="30"/>
      <c r="C165" s="188" t="s">
        <v>160</v>
      </c>
      <c r="D165" s="188" t="s">
        <v>297</v>
      </c>
      <c r="E165" s="189" t="s">
        <v>436</v>
      </c>
      <c r="F165" s="190" t="s">
        <v>437</v>
      </c>
      <c r="G165" s="191" t="s">
        <v>150</v>
      </c>
      <c r="H165" s="192">
        <v>85</v>
      </c>
      <c r="I165" s="193"/>
      <c r="J165" s="194">
        <f>ROUND(I165*H165,2)</f>
        <v>0</v>
      </c>
      <c r="K165" s="190" t="s">
        <v>134</v>
      </c>
      <c r="L165" s="195"/>
      <c r="M165" s="196" t="s">
        <v>1</v>
      </c>
      <c r="N165" s="197" t="s">
        <v>44</v>
      </c>
      <c r="O165" s="56"/>
      <c r="P165" s="149">
        <f>O165*H165</f>
        <v>0</v>
      </c>
      <c r="Q165" s="149">
        <v>1</v>
      </c>
      <c r="R165" s="149">
        <f>Q165*H165</f>
        <v>85</v>
      </c>
      <c r="S165" s="149">
        <v>0</v>
      </c>
      <c r="T165" s="150">
        <f>S165*H165</f>
        <v>0</v>
      </c>
      <c r="AR165" s="13" t="s">
        <v>170</v>
      </c>
      <c r="AT165" s="13" t="s">
        <v>297</v>
      </c>
      <c r="AU165" s="13" t="s">
        <v>73</v>
      </c>
      <c r="AY165" s="13" t="s">
        <v>135</v>
      </c>
      <c r="BE165" s="151">
        <f>IF(N165="základní",J165,0)</f>
        <v>0</v>
      </c>
      <c r="BF165" s="151">
        <f>IF(N165="snížená",J165,0)</f>
        <v>0</v>
      </c>
      <c r="BG165" s="151">
        <f>IF(N165="zákl. přenesená",J165,0)</f>
        <v>0</v>
      </c>
      <c r="BH165" s="151">
        <f>IF(N165="sníž. přenesená",J165,0)</f>
        <v>0</v>
      </c>
      <c r="BI165" s="151">
        <f>IF(N165="nulová",J165,0)</f>
        <v>0</v>
      </c>
      <c r="BJ165" s="13" t="s">
        <v>81</v>
      </c>
      <c r="BK165" s="151">
        <f>ROUND(I165*H165,2)</f>
        <v>0</v>
      </c>
      <c r="BL165" s="13" t="s">
        <v>129</v>
      </c>
      <c r="BM165" s="13" t="s">
        <v>438</v>
      </c>
    </row>
    <row r="166" spans="2:65" s="1" customFormat="1" ht="11.25">
      <c r="B166" s="30"/>
      <c r="C166" s="31"/>
      <c r="D166" s="152" t="s">
        <v>137</v>
      </c>
      <c r="E166" s="31"/>
      <c r="F166" s="153" t="s">
        <v>437</v>
      </c>
      <c r="G166" s="31"/>
      <c r="H166" s="31"/>
      <c r="I166" s="99"/>
      <c r="J166" s="31"/>
      <c r="K166" s="31"/>
      <c r="L166" s="34"/>
      <c r="M166" s="154"/>
      <c r="N166" s="56"/>
      <c r="O166" s="56"/>
      <c r="P166" s="56"/>
      <c r="Q166" s="56"/>
      <c r="R166" s="56"/>
      <c r="S166" s="56"/>
      <c r="T166" s="57"/>
      <c r="AT166" s="13" t="s">
        <v>137</v>
      </c>
      <c r="AU166" s="13" t="s">
        <v>73</v>
      </c>
    </row>
    <row r="167" spans="2:65" s="8" customFormat="1" ht="11.25">
      <c r="B167" s="156"/>
      <c r="C167" s="157"/>
      <c r="D167" s="152" t="s">
        <v>154</v>
      </c>
      <c r="E167" s="158" t="s">
        <v>1</v>
      </c>
      <c r="F167" s="159" t="s">
        <v>439</v>
      </c>
      <c r="G167" s="157"/>
      <c r="H167" s="158" t="s">
        <v>1</v>
      </c>
      <c r="I167" s="160"/>
      <c r="J167" s="157"/>
      <c r="K167" s="157"/>
      <c r="L167" s="161"/>
      <c r="M167" s="162"/>
      <c r="N167" s="163"/>
      <c r="O167" s="163"/>
      <c r="P167" s="163"/>
      <c r="Q167" s="163"/>
      <c r="R167" s="163"/>
      <c r="S167" s="163"/>
      <c r="T167" s="164"/>
      <c r="AT167" s="165" t="s">
        <v>154</v>
      </c>
      <c r="AU167" s="165" t="s">
        <v>73</v>
      </c>
      <c r="AV167" s="8" t="s">
        <v>81</v>
      </c>
      <c r="AW167" s="8" t="s">
        <v>35</v>
      </c>
      <c r="AX167" s="8" t="s">
        <v>73</v>
      </c>
      <c r="AY167" s="165" t="s">
        <v>135</v>
      </c>
    </row>
    <row r="168" spans="2:65" s="9" customFormat="1" ht="11.25">
      <c r="B168" s="166"/>
      <c r="C168" s="167"/>
      <c r="D168" s="152" t="s">
        <v>154</v>
      </c>
      <c r="E168" s="168" t="s">
        <v>1</v>
      </c>
      <c r="F168" s="169" t="s">
        <v>440</v>
      </c>
      <c r="G168" s="167"/>
      <c r="H168" s="170">
        <v>85</v>
      </c>
      <c r="I168" s="171"/>
      <c r="J168" s="167"/>
      <c r="K168" s="167"/>
      <c r="L168" s="172"/>
      <c r="M168" s="173"/>
      <c r="N168" s="174"/>
      <c r="O168" s="174"/>
      <c r="P168" s="174"/>
      <c r="Q168" s="174"/>
      <c r="R168" s="174"/>
      <c r="S168" s="174"/>
      <c r="T168" s="175"/>
      <c r="AT168" s="176" t="s">
        <v>154</v>
      </c>
      <c r="AU168" s="176" t="s">
        <v>73</v>
      </c>
      <c r="AV168" s="9" t="s">
        <v>83</v>
      </c>
      <c r="AW168" s="9" t="s">
        <v>35</v>
      </c>
      <c r="AX168" s="9" t="s">
        <v>73</v>
      </c>
      <c r="AY168" s="176" t="s">
        <v>135</v>
      </c>
    </row>
    <row r="169" spans="2:65" s="10" customFormat="1" ht="11.25">
      <c r="B169" s="177"/>
      <c r="C169" s="178"/>
      <c r="D169" s="152" t="s">
        <v>154</v>
      </c>
      <c r="E169" s="179" t="s">
        <v>1</v>
      </c>
      <c r="F169" s="180" t="s">
        <v>159</v>
      </c>
      <c r="G169" s="178"/>
      <c r="H169" s="181">
        <v>85</v>
      </c>
      <c r="I169" s="182"/>
      <c r="J169" s="178"/>
      <c r="K169" s="178"/>
      <c r="L169" s="183"/>
      <c r="M169" s="184"/>
      <c r="N169" s="185"/>
      <c r="O169" s="185"/>
      <c r="P169" s="185"/>
      <c r="Q169" s="185"/>
      <c r="R169" s="185"/>
      <c r="S169" s="185"/>
      <c r="T169" s="186"/>
      <c r="AT169" s="187" t="s">
        <v>154</v>
      </c>
      <c r="AU169" s="187" t="s">
        <v>73</v>
      </c>
      <c r="AV169" s="10" t="s">
        <v>129</v>
      </c>
      <c r="AW169" s="10" t="s">
        <v>35</v>
      </c>
      <c r="AX169" s="10" t="s">
        <v>81</v>
      </c>
      <c r="AY169" s="187" t="s">
        <v>135</v>
      </c>
    </row>
    <row r="170" spans="2:65" s="1" customFormat="1" ht="16.5" customHeight="1">
      <c r="B170" s="30"/>
      <c r="C170" s="188" t="s">
        <v>170</v>
      </c>
      <c r="D170" s="188" t="s">
        <v>297</v>
      </c>
      <c r="E170" s="189" t="s">
        <v>441</v>
      </c>
      <c r="F170" s="190" t="s">
        <v>442</v>
      </c>
      <c r="G170" s="191" t="s">
        <v>150</v>
      </c>
      <c r="H170" s="192">
        <v>9.9</v>
      </c>
      <c r="I170" s="193"/>
      <c r="J170" s="194">
        <f>ROUND(I170*H170,2)</f>
        <v>0</v>
      </c>
      <c r="K170" s="190" t="s">
        <v>1</v>
      </c>
      <c r="L170" s="195"/>
      <c r="M170" s="196" t="s">
        <v>1</v>
      </c>
      <c r="N170" s="197" t="s">
        <v>44</v>
      </c>
      <c r="O170" s="56"/>
      <c r="P170" s="149">
        <f>O170*H170</f>
        <v>0</v>
      </c>
      <c r="Q170" s="149">
        <v>1</v>
      </c>
      <c r="R170" s="149">
        <f>Q170*H170</f>
        <v>9.9</v>
      </c>
      <c r="S170" s="149">
        <v>0</v>
      </c>
      <c r="T170" s="150">
        <f>S170*H170</f>
        <v>0</v>
      </c>
      <c r="AR170" s="13" t="s">
        <v>170</v>
      </c>
      <c r="AT170" s="13" t="s">
        <v>297</v>
      </c>
      <c r="AU170" s="13" t="s">
        <v>73</v>
      </c>
      <c r="AY170" s="13" t="s">
        <v>135</v>
      </c>
      <c r="BE170" s="151">
        <f>IF(N170="základní",J170,0)</f>
        <v>0</v>
      </c>
      <c r="BF170" s="151">
        <f>IF(N170="snížená",J170,0)</f>
        <v>0</v>
      </c>
      <c r="BG170" s="151">
        <f>IF(N170="zákl. přenesená",J170,0)</f>
        <v>0</v>
      </c>
      <c r="BH170" s="151">
        <f>IF(N170="sníž. přenesená",J170,0)</f>
        <v>0</v>
      </c>
      <c r="BI170" s="151">
        <f>IF(N170="nulová",J170,0)</f>
        <v>0</v>
      </c>
      <c r="BJ170" s="13" t="s">
        <v>81</v>
      </c>
      <c r="BK170" s="151">
        <f>ROUND(I170*H170,2)</f>
        <v>0</v>
      </c>
      <c r="BL170" s="13" t="s">
        <v>129</v>
      </c>
      <c r="BM170" s="13" t="s">
        <v>443</v>
      </c>
    </row>
    <row r="171" spans="2:65" s="1" customFormat="1" ht="11.25">
      <c r="B171" s="30"/>
      <c r="C171" s="31"/>
      <c r="D171" s="152" t="s">
        <v>137</v>
      </c>
      <c r="E171" s="31"/>
      <c r="F171" s="153" t="s">
        <v>444</v>
      </c>
      <c r="G171" s="31"/>
      <c r="H171" s="31"/>
      <c r="I171" s="99"/>
      <c r="J171" s="31"/>
      <c r="K171" s="31"/>
      <c r="L171" s="34"/>
      <c r="M171" s="154"/>
      <c r="N171" s="56"/>
      <c r="O171" s="56"/>
      <c r="P171" s="56"/>
      <c r="Q171" s="56"/>
      <c r="R171" s="56"/>
      <c r="S171" s="56"/>
      <c r="T171" s="57"/>
      <c r="AT171" s="13" t="s">
        <v>137</v>
      </c>
      <c r="AU171" s="13" t="s">
        <v>73</v>
      </c>
    </row>
    <row r="172" spans="2:65" s="8" customFormat="1" ht="11.25">
      <c r="B172" s="156"/>
      <c r="C172" s="157"/>
      <c r="D172" s="152" t="s">
        <v>154</v>
      </c>
      <c r="E172" s="158" t="s">
        <v>1</v>
      </c>
      <c r="F172" s="159" t="s">
        <v>445</v>
      </c>
      <c r="G172" s="157"/>
      <c r="H172" s="158" t="s">
        <v>1</v>
      </c>
      <c r="I172" s="160"/>
      <c r="J172" s="157"/>
      <c r="K172" s="157"/>
      <c r="L172" s="161"/>
      <c r="M172" s="162"/>
      <c r="N172" s="163"/>
      <c r="O172" s="163"/>
      <c r="P172" s="163"/>
      <c r="Q172" s="163"/>
      <c r="R172" s="163"/>
      <c r="S172" s="163"/>
      <c r="T172" s="164"/>
      <c r="AT172" s="165" t="s">
        <v>154</v>
      </c>
      <c r="AU172" s="165" t="s">
        <v>73</v>
      </c>
      <c r="AV172" s="8" t="s">
        <v>81</v>
      </c>
      <c r="AW172" s="8" t="s">
        <v>35</v>
      </c>
      <c r="AX172" s="8" t="s">
        <v>73</v>
      </c>
      <c r="AY172" s="165" t="s">
        <v>135</v>
      </c>
    </row>
    <row r="173" spans="2:65" s="9" customFormat="1" ht="11.25">
      <c r="B173" s="166"/>
      <c r="C173" s="167"/>
      <c r="D173" s="152" t="s">
        <v>154</v>
      </c>
      <c r="E173" s="168" t="s">
        <v>1</v>
      </c>
      <c r="F173" s="169" t="s">
        <v>141</v>
      </c>
      <c r="G173" s="167"/>
      <c r="H173" s="170">
        <v>5</v>
      </c>
      <c r="I173" s="171"/>
      <c r="J173" s="167"/>
      <c r="K173" s="167"/>
      <c r="L173" s="172"/>
      <c r="M173" s="173"/>
      <c r="N173" s="174"/>
      <c r="O173" s="174"/>
      <c r="P173" s="174"/>
      <c r="Q173" s="174"/>
      <c r="R173" s="174"/>
      <c r="S173" s="174"/>
      <c r="T173" s="175"/>
      <c r="AT173" s="176" t="s">
        <v>154</v>
      </c>
      <c r="AU173" s="176" t="s">
        <v>73</v>
      </c>
      <c r="AV173" s="9" t="s">
        <v>83</v>
      </c>
      <c r="AW173" s="9" t="s">
        <v>35</v>
      </c>
      <c r="AX173" s="9" t="s">
        <v>73</v>
      </c>
      <c r="AY173" s="176" t="s">
        <v>135</v>
      </c>
    </row>
    <row r="174" spans="2:65" s="8" customFormat="1" ht="11.25">
      <c r="B174" s="156"/>
      <c r="C174" s="157"/>
      <c r="D174" s="152" t="s">
        <v>154</v>
      </c>
      <c r="E174" s="158" t="s">
        <v>1</v>
      </c>
      <c r="F174" s="159" t="s">
        <v>446</v>
      </c>
      <c r="G174" s="157"/>
      <c r="H174" s="158" t="s">
        <v>1</v>
      </c>
      <c r="I174" s="160"/>
      <c r="J174" s="157"/>
      <c r="K174" s="157"/>
      <c r="L174" s="161"/>
      <c r="M174" s="162"/>
      <c r="N174" s="163"/>
      <c r="O174" s="163"/>
      <c r="P174" s="163"/>
      <c r="Q174" s="163"/>
      <c r="R174" s="163"/>
      <c r="S174" s="163"/>
      <c r="T174" s="164"/>
      <c r="AT174" s="165" t="s">
        <v>154</v>
      </c>
      <c r="AU174" s="165" t="s">
        <v>73</v>
      </c>
      <c r="AV174" s="8" t="s">
        <v>81</v>
      </c>
      <c r="AW174" s="8" t="s">
        <v>35</v>
      </c>
      <c r="AX174" s="8" t="s">
        <v>73</v>
      </c>
      <c r="AY174" s="165" t="s">
        <v>135</v>
      </c>
    </row>
    <row r="175" spans="2:65" s="9" customFormat="1" ht="11.25">
      <c r="B175" s="166"/>
      <c r="C175" s="167"/>
      <c r="D175" s="152" t="s">
        <v>154</v>
      </c>
      <c r="E175" s="168" t="s">
        <v>1</v>
      </c>
      <c r="F175" s="169" t="s">
        <v>447</v>
      </c>
      <c r="G175" s="167"/>
      <c r="H175" s="170">
        <v>0.9</v>
      </c>
      <c r="I175" s="171"/>
      <c r="J175" s="167"/>
      <c r="K175" s="167"/>
      <c r="L175" s="172"/>
      <c r="M175" s="173"/>
      <c r="N175" s="174"/>
      <c r="O175" s="174"/>
      <c r="P175" s="174"/>
      <c r="Q175" s="174"/>
      <c r="R175" s="174"/>
      <c r="S175" s="174"/>
      <c r="T175" s="175"/>
      <c r="AT175" s="176" t="s">
        <v>154</v>
      </c>
      <c r="AU175" s="176" t="s">
        <v>73</v>
      </c>
      <c r="AV175" s="9" t="s">
        <v>83</v>
      </c>
      <c r="AW175" s="9" t="s">
        <v>35</v>
      </c>
      <c r="AX175" s="9" t="s">
        <v>73</v>
      </c>
      <c r="AY175" s="176" t="s">
        <v>135</v>
      </c>
    </row>
    <row r="176" spans="2:65" s="8" customFormat="1" ht="11.25">
      <c r="B176" s="156"/>
      <c r="C176" s="157"/>
      <c r="D176" s="152" t="s">
        <v>154</v>
      </c>
      <c r="E176" s="158" t="s">
        <v>1</v>
      </c>
      <c r="F176" s="159" t="s">
        <v>448</v>
      </c>
      <c r="G176" s="157"/>
      <c r="H176" s="158" t="s">
        <v>1</v>
      </c>
      <c r="I176" s="160"/>
      <c r="J176" s="157"/>
      <c r="K176" s="157"/>
      <c r="L176" s="161"/>
      <c r="M176" s="162"/>
      <c r="N176" s="163"/>
      <c r="O176" s="163"/>
      <c r="P176" s="163"/>
      <c r="Q176" s="163"/>
      <c r="R176" s="163"/>
      <c r="S176" s="163"/>
      <c r="T176" s="164"/>
      <c r="AT176" s="165" t="s">
        <v>154</v>
      </c>
      <c r="AU176" s="165" t="s">
        <v>73</v>
      </c>
      <c r="AV176" s="8" t="s">
        <v>81</v>
      </c>
      <c r="AW176" s="8" t="s">
        <v>35</v>
      </c>
      <c r="AX176" s="8" t="s">
        <v>73</v>
      </c>
      <c r="AY176" s="165" t="s">
        <v>135</v>
      </c>
    </row>
    <row r="177" spans="2:65" s="9" customFormat="1" ht="11.25">
      <c r="B177" s="166"/>
      <c r="C177" s="167"/>
      <c r="D177" s="152" t="s">
        <v>154</v>
      </c>
      <c r="E177" s="168" t="s">
        <v>1</v>
      </c>
      <c r="F177" s="169" t="s">
        <v>129</v>
      </c>
      <c r="G177" s="167"/>
      <c r="H177" s="170">
        <v>4</v>
      </c>
      <c r="I177" s="171"/>
      <c r="J177" s="167"/>
      <c r="K177" s="167"/>
      <c r="L177" s="172"/>
      <c r="M177" s="173"/>
      <c r="N177" s="174"/>
      <c r="O177" s="174"/>
      <c r="P177" s="174"/>
      <c r="Q177" s="174"/>
      <c r="R177" s="174"/>
      <c r="S177" s="174"/>
      <c r="T177" s="175"/>
      <c r="AT177" s="176" t="s">
        <v>154</v>
      </c>
      <c r="AU177" s="176" t="s">
        <v>73</v>
      </c>
      <c r="AV177" s="9" t="s">
        <v>83</v>
      </c>
      <c r="AW177" s="9" t="s">
        <v>35</v>
      </c>
      <c r="AX177" s="9" t="s">
        <v>73</v>
      </c>
      <c r="AY177" s="176" t="s">
        <v>135</v>
      </c>
    </row>
    <row r="178" spans="2:65" s="10" customFormat="1" ht="11.25">
      <c r="B178" s="177"/>
      <c r="C178" s="178"/>
      <c r="D178" s="152" t="s">
        <v>154</v>
      </c>
      <c r="E178" s="179" t="s">
        <v>1</v>
      </c>
      <c r="F178" s="180" t="s">
        <v>159</v>
      </c>
      <c r="G178" s="178"/>
      <c r="H178" s="181">
        <v>9.9</v>
      </c>
      <c r="I178" s="182"/>
      <c r="J178" s="178"/>
      <c r="K178" s="178"/>
      <c r="L178" s="183"/>
      <c r="M178" s="184"/>
      <c r="N178" s="185"/>
      <c r="O178" s="185"/>
      <c r="P178" s="185"/>
      <c r="Q178" s="185"/>
      <c r="R178" s="185"/>
      <c r="S178" s="185"/>
      <c r="T178" s="186"/>
      <c r="AT178" s="187" t="s">
        <v>154</v>
      </c>
      <c r="AU178" s="187" t="s">
        <v>73</v>
      </c>
      <c r="AV178" s="10" t="s">
        <v>129</v>
      </c>
      <c r="AW178" s="10" t="s">
        <v>35</v>
      </c>
      <c r="AX178" s="10" t="s">
        <v>81</v>
      </c>
      <c r="AY178" s="187" t="s">
        <v>135</v>
      </c>
    </row>
    <row r="179" spans="2:65" s="1" customFormat="1" ht="22.5" customHeight="1">
      <c r="B179" s="30"/>
      <c r="C179" s="188" t="s">
        <v>177</v>
      </c>
      <c r="D179" s="188" t="s">
        <v>297</v>
      </c>
      <c r="E179" s="189" t="s">
        <v>449</v>
      </c>
      <c r="F179" s="190" t="s">
        <v>450</v>
      </c>
      <c r="G179" s="191" t="s">
        <v>150</v>
      </c>
      <c r="H179" s="192">
        <v>11.1</v>
      </c>
      <c r="I179" s="193"/>
      <c r="J179" s="194">
        <f>ROUND(I179*H179,2)</f>
        <v>0</v>
      </c>
      <c r="K179" s="190" t="s">
        <v>134</v>
      </c>
      <c r="L179" s="195"/>
      <c r="M179" s="196" t="s">
        <v>1</v>
      </c>
      <c r="N179" s="197" t="s">
        <v>44</v>
      </c>
      <c r="O179" s="56"/>
      <c r="P179" s="149">
        <f>O179*H179</f>
        <v>0</v>
      </c>
      <c r="Q179" s="149">
        <v>1</v>
      </c>
      <c r="R179" s="149">
        <f>Q179*H179</f>
        <v>11.1</v>
      </c>
      <c r="S179" s="149">
        <v>0</v>
      </c>
      <c r="T179" s="150">
        <f>S179*H179</f>
        <v>0</v>
      </c>
      <c r="AR179" s="13" t="s">
        <v>170</v>
      </c>
      <c r="AT179" s="13" t="s">
        <v>297</v>
      </c>
      <c r="AU179" s="13" t="s">
        <v>73</v>
      </c>
      <c r="AY179" s="13" t="s">
        <v>135</v>
      </c>
      <c r="BE179" s="151">
        <f>IF(N179="základní",J179,0)</f>
        <v>0</v>
      </c>
      <c r="BF179" s="151">
        <f>IF(N179="snížená",J179,0)</f>
        <v>0</v>
      </c>
      <c r="BG179" s="151">
        <f>IF(N179="zákl. přenesená",J179,0)</f>
        <v>0</v>
      </c>
      <c r="BH179" s="151">
        <f>IF(N179="sníž. přenesená",J179,0)</f>
        <v>0</v>
      </c>
      <c r="BI179" s="151">
        <f>IF(N179="nulová",J179,0)</f>
        <v>0</v>
      </c>
      <c r="BJ179" s="13" t="s">
        <v>81</v>
      </c>
      <c r="BK179" s="151">
        <f>ROUND(I179*H179,2)</f>
        <v>0</v>
      </c>
      <c r="BL179" s="13" t="s">
        <v>129</v>
      </c>
      <c r="BM179" s="13" t="s">
        <v>451</v>
      </c>
    </row>
    <row r="180" spans="2:65" s="1" customFormat="1" ht="11.25">
      <c r="B180" s="30"/>
      <c r="C180" s="31"/>
      <c r="D180" s="152" t="s">
        <v>137</v>
      </c>
      <c r="E180" s="31"/>
      <c r="F180" s="153" t="s">
        <v>450</v>
      </c>
      <c r="G180" s="31"/>
      <c r="H180" s="31"/>
      <c r="I180" s="99"/>
      <c r="J180" s="31"/>
      <c r="K180" s="31"/>
      <c r="L180" s="34"/>
      <c r="M180" s="154"/>
      <c r="N180" s="56"/>
      <c r="O180" s="56"/>
      <c r="P180" s="56"/>
      <c r="Q180" s="56"/>
      <c r="R180" s="56"/>
      <c r="S180" s="56"/>
      <c r="T180" s="57"/>
      <c r="AT180" s="13" t="s">
        <v>137</v>
      </c>
      <c r="AU180" s="13" t="s">
        <v>73</v>
      </c>
    </row>
    <row r="181" spans="2:65" s="8" customFormat="1" ht="11.25">
      <c r="B181" s="156"/>
      <c r="C181" s="157"/>
      <c r="D181" s="152" t="s">
        <v>154</v>
      </c>
      <c r="E181" s="158" t="s">
        <v>1</v>
      </c>
      <c r="F181" s="159" t="s">
        <v>452</v>
      </c>
      <c r="G181" s="157"/>
      <c r="H181" s="158" t="s">
        <v>1</v>
      </c>
      <c r="I181" s="160"/>
      <c r="J181" s="157"/>
      <c r="K181" s="157"/>
      <c r="L181" s="161"/>
      <c r="M181" s="162"/>
      <c r="N181" s="163"/>
      <c r="O181" s="163"/>
      <c r="P181" s="163"/>
      <c r="Q181" s="163"/>
      <c r="R181" s="163"/>
      <c r="S181" s="163"/>
      <c r="T181" s="164"/>
      <c r="AT181" s="165" t="s">
        <v>154</v>
      </c>
      <c r="AU181" s="165" t="s">
        <v>73</v>
      </c>
      <c r="AV181" s="8" t="s">
        <v>81</v>
      </c>
      <c r="AW181" s="8" t="s">
        <v>35</v>
      </c>
      <c r="AX181" s="8" t="s">
        <v>73</v>
      </c>
      <c r="AY181" s="165" t="s">
        <v>135</v>
      </c>
    </row>
    <row r="182" spans="2:65" s="9" customFormat="1" ht="11.25">
      <c r="B182" s="166"/>
      <c r="C182" s="167"/>
      <c r="D182" s="152" t="s">
        <v>154</v>
      </c>
      <c r="E182" s="168" t="s">
        <v>1</v>
      </c>
      <c r="F182" s="169" t="s">
        <v>453</v>
      </c>
      <c r="G182" s="167"/>
      <c r="H182" s="170">
        <v>8.5</v>
      </c>
      <c r="I182" s="171"/>
      <c r="J182" s="167"/>
      <c r="K182" s="167"/>
      <c r="L182" s="172"/>
      <c r="M182" s="173"/>
      <c r="N182" s="174"/>
      <c r="O182" s="174"/>
      <c r="P182" s="174"/>
      <c r="Q182" s="174"/>
      <c r="R182" s="174"/>
      <c r="S182" s="174"/>
      <c r="T182" s="175"/>
      <c r="AT182" s="176" t="s">
        <v>154</v>
      </c>
      <c r="AU182" s="176" t="s">
        <v>73</v>
      </c>
      <c r="AV182" s="9" t="s">
        <v>83</v>
      </c>
      <c r="AW182" s="9" t="s">
        <v>35</v>
      </c>
      <c r="AX182" s="9" t="s">
        <v>73</v>
      </c>
      <c r="AY182" s="176" t="s">
        <v>135</v>
      </c>
    </row>
    <row r="183" spans="2:65" s="8" customFormat="1" ht="11.25">
      <c r="B183" s="156"/>
      <c r="C183" s="157"/>
      <c r="D183" s="152" t="s">
        <v>154</v>
      </c>
      <c r="E183" s="158" t="s">
        <v>1</v>
      </c>
      <c r="F183" s="159" t="s">
        <v>454</v>
      </c>
      <c r="G183" s="157"/>
      <c r="H183" s="158" t="s">
        <v>1</v>
      </c>
      <c r="I183" s="160"/>
      <c r="J183" s="157"/>
      <c r="K183" s="157"/>
      <c r="L183" s="161"/>
      <c r="M183" s="162"/>
      <c r="N183" s="163"/>
      <c r="O183" s="163"/>
      <c r="P183" s="163"/>
      <c r="Q183" s="163"/>
      <c r="R183" s="163"/>
      <c r="S183" s="163"/>
      <c r="T183" s="164"/>
      <c r="AT183" s="165" t="s">
        <v>154</v>
      </c>
      <c r="AU183" s="165" t="s">
        <v>73</v>
      </c>
      <c r="AV183" s="8" t="s">
        <v>81</v>
      </c>
      <c r="AW183" s="8" t="s">
        <v>35</v>
      </c>
      <c r="AX183" s="8" t="s">
        <v>73</v>
      </c>
      <c r="AY183" s="165" t="s">
        <v>135</v>
      </c>
    </row>
    <row r="184" spans="2:65" s="9" customFormat="1" ht="11.25">
      <c r="B184" s="166"/>
      <c r="C184" s="167"/>
      <c r="D184" s="152" t="s">
        <v>154</v>
      </c>
      <c r="E184" s="168" t="s">
        <v>1</v>
      </c>
      <c r="F184" s="169" t="s">
        <v>455</v>
      </c>
      <c r="G184" s="167"/>
      <c r="H184" s="170">
        <v>2.6</v>
      </c>
      <c r="I184" s="171"/>
      <c r="J184" s="167"/>
      <c r="K184" s="167"/>
      <c r="L184" s="172"/>
      <c r="M184" s="173"/>
      <c r="N184" s="174"/>
      <c r="O184" s="174"/>
      <c r="P184" s="174"/>
      <c r="Q184" s="174"/>
      <c r="R184" s="174"/>
      <c r="S184" s="174"/>
      <c r="T184" s="175"/>
      <c r="AT184" s="176" t="s">
        <v>154</v>
      </c>
      <c r="AU184" s="176" t="s">
        <v>73</v>
      </c>
      <c r="AV184" s="9" t="s">
        <v>83</v>
      </c>
      <c r="AW184" s="9" t="s">
        <v>35</v>
      </c>
      <c r="AX184" s="9" t="s">
        <v>73</v>
      </c>
      <c r="AY184" s="176" t="s">
        <v>135</v>
      </c>
    </row>
    <row r="185" spans="2:65" s="10" customFormat="1" ht="11.25">
      <c r="B185" s="177"/>
      <c r="C185" s="178"/>
      <c r="D185" s="152" t="s">
        <v>154</v>
      </c>
      <c r="E185" s="179" t="s">
        <v>1</v>
      </c>
      <c r="F185" s="180" t="s">
        <v>159</v>
      </c>
      <c r="G185" s="178"/>
      <c r="H185" s="181">
        <v>11.1</v>
      </c>
      <c r="I185" s="182"/>
      <c r="J185" s="178"/>
      <c r="K185" s="178"/>
      <c r="L185" s="183"/>
      <c r="M185" s="184"/>
      <c r="N185" s="185"/>
      <c r="O185" s="185"/>
      <c r="P185" s="185"/>
      <c r="Q185" s="185"/>
      <c r="R185" s="185"/>
      <c r="S185" s="185"/>
      <c r="T185" s="186"/>
      <c r="AT185" s="187" t="s">
        <v>154</v>
      </c>
      <c r="AU185" s="187" t="s">
        <v>73</v>
      </c>
      <c r="AV185" s="10" t="s">
        <v>129</v>
      </c>
      <c r="AW185" s="10" t="s">
        <v>35</v>
      </c>
      <c r="AX185" s="10" t="s">
        <v>81</v>
      </c>
      <c r="AY185" s="187" t="s">
        <v>135</v>
      </c>
    </row>
    <row r="186" spans="2:65" s="1" customFormat="1" ht="22.5" customHeight="1">
      <c r="B186" s="30"/>
      <c r="C186" s="188" t="s">
        <v>182</v>
      </c>
      <c r="D186" s="188" t="s">
        <v>297</v>
      </c>
      <c r="E186" s="189" t="s">
        <v>456</v>
      </c>
      <c r="F186" s="190" t="s">
        <v>457</v>
      </c>
      <c r="G186" s="191" t="s">
        <v>227</v>
      </c>
      <c r="H186" s="192">
        <v>1.4</v>
      </c>
      <c r="I186" s="193"/>
      <c r="J186" s="194">
        <f>ROUND(I186*H186,2)</f>
        <v>0</v>
      </c>
      <c r="K186" s="190" t="s">
        <v>134</v>
      </c>
      <c r="L186" s="195"/>
      <c r="M186" s="196" t="s">
        <v>1</v>
      </c>
      <c r="N186" s="197" t="s">
        <v>44</v>
      </c>
      <c r="O186" s="56"/>
      <c r="P186" s="149">
        <f>O186*H186</f>
        <v>0</v>
      </c>
      <c r="Q186" s="149">
        <v>2.234</v>
      </c>
      <c r="R186" s="149">
        <f>Q186*H186</f>
        <v>3.1275999999999997</v>
      </c>
      <c r="S186" s="149">
        <v>0</v>
      </c>
      <c r="T186" s="150">
        <f>S186*H186</f>
        <v>0</v>
      </c>
      <c r="AR186" s="13" t="s">
        <v>170</v>
      </c>
      <c r="AT186" s="13" t="s">
        <v>297</v>
      </c>
      <c r="AU186" s="13" t="s">
        <v>73</v>
      </c>
      <c r="AY186" s="13" t="s">
        <v>135</v>
      </c>
      <c r="BE186" s="151">
        <f>IF(N186="základní",J186,0)</f>
        <v>0</v>
      </c>
      <c r="BF186" s="151">
        <f>IF(N186="snížená",J186,0)</f>
        <v>0</v>
      </c>
      <c r="BG186" s="151">
        <f>IF(N186="zákl. přenesená",J186,0)</f>
        <v>0</v>
      </c>
      <c r="BH186" s="151">
        <f>IF(N186="sníž. přenesená",J186,0)</f>
        <v>0</v>
      </c>
      <c r="BI186" s="151">
        <f>IF(N186="nulová",J186,0)</f>
        <v>0</v>
      </c>
      <c r="BJ186" s="13" t="s">
        <v>81</v>
      </c>
      <c r="BK186" s="151">
        <f>ROUND(I186*H186,2)</f>
        <v>0</v>
      </c>
      <c r="BL186" s="13" t="s">
        <v>129</v>
      </c>
      <c r="BM186" s="13" t="s">
        <v>458</v>
      </c>
    </row>
    <row r="187" spans="2:65" s="1" customFormat="1" ht="11.25">
      <c r="B187" s="30"/>
      <c r="C187" s="31"/>
      <c r="D187" s="152" t="s">
        <v>137</v>
      </c>
      <c r="E187" s="31"/>
      <c r="F187" s="153" t="s">
        <v>457</v>
      </c>
      <c r="G187" s="31"/>
      <c r="H187" s="31"/>
      <c r="I187" s="99"/>
      <c r="J187" s="31"/>
      <c r="K187" s="31"/>
      <c r="L187" s="34"/>
      <c r="M187" s="154"/>
      <c r="N187" s="56"/>
      <c r="O187" s="56"/>
      <c r="P187" s="56"/>
      <c r="Q187" s="56"/>
      <c r="R187" s="56"/>
      <c r="S187" s="56"/>
      <c r="T187" s="57"/>
      <c r="AT187" s="13" t="s">
        <v>137</v>
      </c>
      <c r="AU187" s="13" t="s">
        <v>73</v>
      </c>
    </row>
    <row r="188" spans="2:65" s="8" customFormat="1" ht="11.25">
      <c r="B188" s="156"/>
      <c r="C188" s="157"/>
      <c r="D188" s="152" t="s">
        <v>154</v>
      </c>
      <c r="E188" s="158" t="s">
        <v>1</v>
      </c>
      <c r="F188" s="159" t="s">
        <v>459</v>
      </c>
      <c r="G188" s="157"/>
      <c r="H188" s="158" t="s">
        <v>1</v>
      </c>
      <c r="I188" s="160"/>
      <c r="J188" s="157"/>
      <c r="K188" s="157"/>
      <c r="L188" s="161"/>
      <c r="M188" s="162"/>
      <c r="N188" s="163"/>
      <c r="O188" s="163"/>
      <c r="P188" s="163"/>
      <c r="Q188" s="163"/>
      <c r="R188" s="163"/>
      <c r="S188" s="163"/>
      <c r="T188" s="164"/>
      <c r="AT188" s="165" t="s">
        <v>154</v>
      </c>
      <c r="AU188" s="165" t="s">
        <v>73</v>
      </c>
      <c r="AV188" s="8" t="s">
        <v>81</v>
      </c>
      <c r="AW188" s="8" t="s">
        <v>35</v>
      </c>
      <c r="AX188" s="8" t="s">
        <v>73</v>
      </c>
      <c r="AY188" s="165" t="s">
        <v>135</v>
      </c>
    </row>
    <row r="189" spans="2:65" s="9" customFormat="1" ht="11.25">
      <c r="B189" s="166"/>
      <c r="C189" s="167"/>
      <c r="D189" s="152" t="s">
        <v>154</v>
      </c>
      <c r="E189" s="168" t="s">
        <v>1</v>
      </c>
      <c r="F189" s="169" t="s">
        <v>460</v>
      </c>
      <c r="G189" s="167"/>
      <c r="H189" s="170">
        <v>0.2</v>
      </c>
      <c r="I189" s="171"/>
      <c r="J189" s="167"/>
      <c r="K189" s="167"/>
      <c r="L189" s="172"/>
      <c r="M189" s="173"/>
      <c r="N189" s="174"/>
      <c r="O189" s="174"/>
      <c r="P189" s="174"/>
      <c r="Q189" s="174"/>
      <c r="R189" s="174"/>
      <c r="S189" s="174"/>
      <c r="T189" s="175"/>
      <c r="AT189" s="176" t="s">
        <v>154</v>
      </c>
      <c r="AU189" s="176" t="s">
        <v>73</v>
      </c>
      <c r="AV189" s="9" t="s">
        <v>83</v>
      </c>
      <c r="AW189" s="9" t="s">
        <v>35</v>
      </c>
      <c r="AX189" s="9" t="s">
        <v>73</v>
      </c>
      <c r="AY189" s="176" t="s">
        <v>135</v>
      </c>
    </row>
    <row r="190" spans="2:65" s="8" customFormat="1" ht="11.25">
      <c r="B190" s="156"/>
      <c r="C190" s="157"/>
      <c r="D190" s="152" t="s">
        <v>154</v>
      </c>
      <c r="E190" s="158" t="s">
        <v>1</v>
      </c>
      <c r="F190" s="159" t="s">
        <v>461</v>
      </c>
      <c r="G190" s="157"/>
      <c r="H190" s="158" t="s">
        <v>1</v>
      </c>
      <c r="I190" s="160"/>
      <c r="J190" s="157"/>
      <c r="K190" s="157"/>
      <c r="L190" s="161"/>
      <c r="M190" s="162"/>
      <c r="N190" s="163"/>
      <c r="O190" s="163"/>
      <c r="P190" s="163"/>
      <c r="Q190" s="163"/>
      <c r="R190" s="163"/>
      <c r="S190" s="163"/>
      <c r="T190" s="164"/>
      <c r="AT190" s="165" t="s">
        <v>154</v>
      </c>
      <c r="AU190" s="165" t="s">
        <v>73</v>
      </c>
      <c r="AV190" s="8" t="s">
        <v>81</v>
      </c>
      <c r="AW190" s="8" t="s">
        <v>35</v>
      </c>
      <c r="AX190" s="8" t="s">
        <v>73</v>
      </c>
      <c r="AY190" s="165" t="s">
        <v>135</v>
      </c>
    </row>
    <row r="191" spans="2:65" s="9" customFormat="1" ht="11.25">
      <c r="B191" s="166"/>
      <c r="C191" s="167"/>
      <c r="D191" s="152" t="s">
        <v>154</v>
      </c>
      <c r="E191" s="168" t="s">
        <v>1</v>
      </c>
      <c r="F191" s="169" t="s">
        <v>462</v>
      </c>
      <c r="G191" s="167"/>
      <c r="H191" s="170">
        <v>1.2</v>
      </c>
      <c r="I191" s="171"/>
      <c r="J191" s="167"/>
      <c r="K191" s="167"/>
      <c r="L191" s="172"/>
      <c r="M191" s="173"/>
      <c r="N191" s="174"/>
      <c r="O191" s="174"/>
      <c r="P191" s="174"/>
      <c r="Q191" s="174"/>
      <c r="R191" s="174"/>
      <c r="S191" s="174"/>
      <c r="T191" s="175"/>
      <c r="AT191" s="176" t="s">
        <v>154</v>
      </c>
      <c r="AU191" s="176" t="s">
        <v>73</v>
      </c>
      <c r="AV191" s="9" t="s">
        <v>83</v>
      </c>
      <c r="AW191" s="9" t="s">
        <v>35</v>
      </c>
      <c r="AX191" s="9" t="s">
        <v>73</v>
      </c>
      <c r="AY191" s="176" t="s">
        <v>135</v>
      </c>
    </row>
    <row r="192" spans="2:65" s="10" customFormat="1" ht="11.25">
      <c r="B192" s="177"/>
      <c r="C192" s="178"/>
      <c r="D192" s="152" t="s">
        <v>154</v>
      </c>
      <c r="E192" s="179" t="s">
        <v>1</v>
      </c>
      <c r="F192" s="180" t="s">
        <v>159</v>
      </c>
      <c r="G192" s="178"/>
      <c r="H192" s="181">
        <v>1.4</v>
      </c>
      <c r="I192" s="182"/>
      <c r="J192" s="178"/>
      <c r="K192" s="178"/>
      <c r="L192" s="183"/>
      <c r="M192" s="184"/>
      <c r="N192" s="185"/>
      <c r="O192" s="185"/>
      <c r="P192" s="185"/>
      <c r="Q192" s="185"/>
      <c r="R192" s="185"/>
      <c r="S192" s="185"/>
      <c r="T192" s="186"/>
      <c r="AT192" s="187" t="s">
        <v>154</v>
      </c>
      <c r="AU192" s="187" t="s">
        <v>73</v>
      </c>
      <c r="AV192" s="10" t="s">
        <v>129</v>
      </c>
      <c r="AW192" s="10" t="s">
        <v>35</v>
      </c>
      <c r="AX192" s="10" t="s">
        <v>81</v>
      </c>
      <c r="AY192" s="187" t="s">
        <v>135</v>
      </c>
    </row>
    <row r="193" spans="2:65" s="1" customFormat="1" ht="22.5" customHeight="1">
      <c r="B193" s="30"/>
      <c r="C193" s="188" t="s">
        <v>187</v>
      </c>
      <c r="D193" s="188" t="s">
        <v>297</v>
      </c>
      <c r="E193" s="189" t="s">
        <v>463</v>
      </c>
      <c r="F193" s="190" t="s">
        <v>464</v>
      </c>
      <c r="G193" s="191" t="s">
        <v>227</v>
      </c>
      <c r="H193" s="192">
        <v>2.5</v>
      </c>
      <c r="I193" s="193"/>
      <c r="J193" s="194">
        <f>ROUND(I193*H193,2)</f>
        <v>0</v>
      </c>
      <c r="K193" s="190" t="s">
        <v>134</v>
      </c>
      <c r="L193" s="195"/>
      <c r="M193" s="196" t="s">
        <v>1</v>
      </c>
      <c r="N193" s="197" t="s">
        <v>44</v>
      </c>
      <c r="O193" s="56"/>
      <c r="P193" s="149">
        <f>O193*H193</f>
        <v>0</v>
      </c>
      <c r="Q193" s="149">
        <v>2.4289999999999998</v>
      </c>
      <c r="R193" s="149">
        <f>Q193*H193</f>
        <v>6.0724999999999998</v>
      </c>
      <c r="S193" s="149">
        <v>0</v>
      </c>
      <c r="T193" s="150">
        <f>S193*H193</f>
        <v>0</v>
      </c>
      <c r="AR193" s="13" t="s">
        <v>170</v>
      </c>
      <c r="AT193" s="13" t="s">
        <v>297</v>
      </c>
      <c r="AU193" s="13" t="s">
        <v>73</v>
      </c>
      <c r="AY193" s="13" t="s">
        <v>135</v>
      </c>
      <c r="BE193" s="151">
        <f>IF(N193="základní",J193,0)</f>
        <v>0</v>
      </c>
      <c r="BF193" s="151">
        <f>IF(N193="snížená",J193,0)</f>
        <v>0</v>
      </c>
      <c r="BG193" s="151">
        <f>IF(N193="zákl. přenesená",J193,0)</f>
        <v>0</v>
      </c>
      <c r="BH193" s="151">
        <f>IF(N193="sníž. přenesená",J193,0)</f>
        <v>0</v>
      </c>
      <c r="BI193" s="151">
        <f>IF(N193="nulová",J193,0)</f>
        <v>0</v>
      </c>
      <c r="BJ193" s="13" t="s">
        <v>81</v>
      </c>
      <c r="BK193" s="151">
        <f>ROUND(I193*H193,2)</f>
        <v>0</v>
      </c>
      <c r="BL193" s="13" t="s">
        <v>129</v>
      </c>
      <c r="BM193" s="13" t="s">
        <v>465</v>
      </c>
    </row>
    <row r="194" spans="2:65" s="1" customFormat="1" ht="11.25">
      <c r="B194" s="30"/>
      <c r="C194" s="31"/>
      <c r="D194" s="152" t="s">
        <v>137</v>
      </c>
      <c r="E194" s="31"/>
      <c r="F194" s="153" t="s">
        <v>466</v>
      </c>
      <c r="G194" s="31"/>
      <c r="H194" s="31"/>
      <c r="I194" s="99"/>
      <c r="J194" s="31"/>
      <c r="K194" s="31"/>
      <c r="L194" s="34"/>
      <c r="M194" s="154"/>
      <c r="N194" s="56"/>
      <c r="O194" s="56"/>
      <c r="P194" s="56"/>
      <c r="Q194" s="56"/>
      <c r="R194" s="56"/>
      <c r="S194" s="56"/>
      <c r="T194" s="57"/>
      <c r="AT194" s="13" t="s">
        <v>137</v>
      </c>
      <c r="AU194" s="13" t="s">
        <v>73</v>
      </c>
    </row>
    <row r="195" spans="2:65" s="8" customFormat="1" ht="11.25">
      <c r="B195" s="156"/>
      <c r="C195" s="157"/>
      <c r="D195" s="152" t="s">
        <v>154</v>
      </c>
      <c r="E195" s="158" t="s">
        <v>1</v>
      </c>
      <c r="F195" s="159" t="s">
        <v>467</v>
      </c>
      <c r="G195" s="157"/>
      <c r="H195" s="158" t="s">
        <v>1</v>
      </c>
      <c r="I195" s="160"/>
      <c r="J195" s="157"/>
      <c r="K195" s="157"/>
      <c r="L195" s="161"/>
      <c r="M195" s="162"/>
      <c r="N195" s="163"/>
      <c r="O195" s="163"/>
      <c r="P195" s="163"/>
      <c r="Q195" s="163"/>
      <c r="R195" s="163"/>
      <c r="S195" s="163"/>
      <c r="T195" s="164"/>
      <c r="AT195" s="165" t="s">
        <v>154</v>
      </c>
      <c r="AU195" s="165" t="s">
        <v>73</v>
      </c>
      <c r="AV195" s="8" t="s">
        <v>81</v>
      </c>
      <c r="AW195" s="8" t="s">
        <v>35</v>
      </c>
      <c r="AX195" s="8" t="s">
        <v>73</v>
      </c>
      <c r="AY195" s="165" t="s">
        <v>135</v>
      </c>
    </row>
    <row r="196" spans="2:65" s="9" customFormat="1" ht="11.25">
      <c r="B196" s="166"/>
      <c r="C196" s="167"/>
      <c r="D196" s="152" t="s">
        <v>154</v>
      </c>
      <c r="E196" s="168" t="s">
        <v>1</v>
      </c>
      <c r="F196" s="169" t="s">
        <v>468</v>
      </c>
      <c r="G196" s="167"/>
      <c r="H196" s="170">
        <v>2.5</v>
      </c>
      <c r="I196" s="171"/>
      <c r="J196" s="167"/>
      <c r="K196" s="167"/>
      <c r="L196" s="172"/>
      <c r="M196" s="173"/>
      <c r="N196" s="174"/>
      <c r="O196" s="174"/>
      <c r="P196" s="174"/>
      <c r="Q196" s="174"/>
      <c r="R196" s="174"/>
      <c r="S196" s="174"/>
      <c r="T196" s="175"/>
      <c r="AT196" s="176" t="s">
        <v>154</v>
      </c>
      <c r="AU196" s="176" t="s">
        <v>73</v>
      </c>
      <c r="AV196" s="9" t="s">
        <v>83</v>
      </c>
      <c r="AW196" s="9" t="s">
        <v>35</v>
      </c>
      <c r="AX196" s="9" t="s">
        <v>73</v>
      </c>
      <c r="AY196" s="176" t="s">
        <v>135</v>
      </c>
    </row>
    <row r="197" spans="2:65" s="10" customFormat="1" ht="11.25">
      <c r="B197" s="177"/>
      <c r="C197" s="178"/>
      <c r="D197" s="152" t="s">
        <v>154</v>
      </c>
      <c r="E197" s="179" t="s">
        <v>1</v>
      </c>
      <c r="F197" s="180" t="s">
        <v>159</v>
      </c>
      <c r="G197" s="178"/>
      <c r="H197" s="181">
        <v>2.5</v>
      </c>
      <c r="I197" s="182"/>
      <c r="J197" s="178"/>
      <c r="K197" s="178"/>
      <c r="L197" s="183"/>
      <c r="M197" s="184"/>
      <c r="N197" s="185"/>
      <c r="O197" s="185"/>
      <c r="P197" s="185"/>
      <c r="Q197" s="185"/>
      <c r="R197" s="185"/>
      <c r="S197" s="185"/>
      <c r="T197" s="186"/>
      <c r="AT197" s="187" t="s">
        <v>154</v>
      </c>
      <c r="AU197" s="187" t="s">
        <v>73</v>
      </c>
      <c r="AV197" s="10" t="s">
        <v>129</v>
      </c>
      <c r="AW197" s="10" t="s">
        <v>35</v>
      </c>
      <c r="AX197" s="10" t="s">
        <v>81</v>
      </c>
      <c r="AY197" s="187" t="s">
        <v>135</v>
      </c>
    </row>
    <row r="198" spans="2:65" s="1" customFormat="1" ht="16.5" customHeight="1">
      <c r="B198" s="30"/>
      <c r="C198" s="188" t="s">
        <v>192</v>
      </c>
      <c r="D198" s="188" t="s">
        <v>297</v>
      </c>
      <c r="E198" s="189" t="s">
        <v>469</v>
      </c>
      <c r="F198" s="190" t="s">
        <v>470</v>
      </c>
      <c r="G198" s="191" t="s">
        <v>227</v>
      </c>
      <c r="H198" s="192">
        <v>4.5999999999999996</v>
      </c>
      <c r="I198" s="193"/>
      <c r="J198" s="194">
        <f>ROUND(I198*H198,2)</f>
        <v>0</v>
      </c>
      <c r="K198" s="190" t="s">
        <v>1</v>
      </c>
      <c r="L198" s="195"/>
      <c r="M198" s="196" t="s">
        <v>1</v>
      </c>
      <c r="N198" s="197" t="s">
        <v>44</v>
      </c>
      <c r="O198" s="56"/>
      <c r="P198" s="149">
        <f>O198*H198</f>
        <v>0</v>
      </c>
      <c r="Q198" s="149">
        <v>2.4289999999999998</v>
      </c>
      <c r="R198" s="149">
        <f>Q198*H198</f>
        <v>11.173399999999999</v>
      </c>
      <c r="S198" s="149">
        <v>0</v>
      </c>
      <c r="T198" s="150">
        <f>S198*H198</f>
        <v>0</v>
      </c>
      <c r="AR198" s="13" t="s">
        <v>170</v>
      </c>
      <c r="AT198" s="13" t="s">
        <v>297</v>
      </c>
      <c r="AU198" s="13" t="s">
        <v>73</v>
      </c>
      <c r="AY198" s="13" t="s">
        <v>135</v>
      </c>
      <c r="BE198" s="151">
        <f>IF(N198="základní",J198,0)</f>
        <v>0</v>
      </c>
      <c r="BF198" s="151">
        <f>IF(N198="snížená",J198,0)</f>
        <v>0</v>
      </c>
      <c r="BG198" s="151">
        <f>IF(N198="zákl. přenesená",J198,0)</f>
        <v>0</v>
      </c>
      <c r="BH198" s="151">
        <f>IF(N198="sníž. přenesená",J198,0)</f>
        <v>0</v>
      </c>
      <c r="BI198" s="151">
        <f>IF(N198="nulová",J198,0)</f>
        <v>0</v>
      </c>
      <c r="BJ198" s="13" t="s">
        <v>81</v>
      </c>
      <c r="BK198" s="151">
        <f>ROUND(I198*H198,2)</f>
        <v>0</v>
      </c>
      <c r="BL198" s="13" t="s">
        <v>129</v>
      </c>
      <c r="BM198" s="13" t="s">
        <v>471</v>
      </c>
    </row>
    <row r="199" spans="2:65" s="8" customFormat="1" ht="11.25">
      <c r="B199" s="156"/>
      <c r="C199" s="157"/>
      <c r="D199" s="152" t="s">
        <v>154</v>
      </c>
      <c r="E199" s="158" t="s">
        <v>1</v>
      </c>
      <c r="F199" s="159" t="s">
        <v>472</v>
      </c>
      <c r="G199" s="157"/>
      <c r="H199" s="158" t="s">
        <v>1</v>
      </c>
      <c r="I199" s="160"/>
      <c r="J199" s="157"/>
      <c r="K199" s="157"/>
      <c r="L199" s="161"/>
      <c r="M199" s="162"/>
      <c r="N199" s="163"/>
      <c r="O199" s="163"/>
      <c r="P199" s="163"/>
      <c r="Q199" s="163"/>
      <c r="R199" s="163"/>
      <c r="S199" s="163"/>
      <c r="T199" s="164"/>
      <c r="AT199" s="165" t="s">
        <v>154</v>
      </c>
      <c r="AU199" s="165" t="s">
        <v>73</v>
      </c>
      <c r="AV199" s="8" t="s">
        <v>81</v>
      </c>
      <c r="AW199" s="8" t="s">
        <v>35</v>
      </c>
      <c r="AX199" s="8" t="s">
        <v>73</v>
      </c>
      <c r="AY199" s="165" t="s">
        <v>135</v>
      </c>
    </row>
    <row r="200" spans="2:65" s="9" customFormat="1" ht="11.25">
      <c r="B200" s="166"/>
      <c r="C200" s="167"/>
      <c r="D200" s="152" t="s">
        <v>154</v>
      </c>
      <c r="E200" s="168" t="s">
        <v>1</v>
      </c>
      <c r="F200" s="169" t="s">
        <v>473</v>
      </c>
      <c r="G200" s="167"/>
      <c r="H200" s="170">
        <v>4.5999999999999996</v>
      </c>
      <c r="I200" s="171"/>
      <c r="J200" s="167"/>
      <c r="K200" s="167"/>
      <c r="L200" s="172"/>
      <c r="M200" s="173"/>
      <c r="N200" s="174"/>
      <c r="O200" s="174"/>
      <c r="P200" s="174"/>
      <c r="Q200" s="174"/>
      <c r="R200" s="174"/>
      <c r="S200" s="174"/>
      <c r="T200" s="175"/>
      <c r="AT200" s="176" t="s">
        <v>154</v>
      </c>
      <c r="AU200" s="176" t="s">
        <v>73</v>
      </c>
      <c r="AV200" s="9" t="s">
        <v>83</v>
      </c>
      <c r="AW200" s="9" t="s">
        <v>35</v>
      </c>
      <c r="AX200" s="9" t="s">
        <v>73</v>
      </c>
      <c r="AY200" s="176" t="s">
        <v>135</v>
      </c>
    </row>
    <row r="201" spans="2:65" s="10" customFormat="1" ht="11.25">
      <c r="B201" s="177"/>
      <c r="C201" s="178"/>
      <c r="D201" s="152" t="s">
        <v>154</v>
      </c>
      <c r="E201" s="179" t="s">
        <v>1</v>
      </c>
      <c r="F201" s="180" t="s">
        <v>159</v>
      </c>
      <c r="G201" s="178"/>
      <c r="H201" s="181">
        <v>4.5999999999999996</v>
      </c>
      <c r="I201" s="182"/>
      <c r="J201" s="178"/>
      <c r="K201" s="178"/>
      <c r="L201" s="183"/>
      <c r="M201" s="184"/>
      <c r="N201" s="185"/>
      <c r="O201" s="185"/>
      <c r="P201" s="185"/>
      <c r="Q201" s="185"/>
      <c r="R201" s="185"/>
      <c r="S201" s="185"/>
      <c r="T201" s="186"/>
      <c r="AT201" s="187" t="s">
        <v>154</v>
      </c>
      <c r="AU201" s="187" t="s">
        <v>73</v>
      </c>
      <c r="AV201" s="10" t="s">
        <v>129</v>
      </c>
      <c r="AW201" s="10" t="s">
        <v>35</v>
      </c>
      <c r="AX201" s="10" t="s">
        <v>81</v>
      </c>
      <c r="AY201" s="187" t="s">
        <v>135</v>
      </c>
    </row>
    <row r="202" spans="2:65" s="1" customFormat="1" ht="16.5" customHeight="1">
      <c r="B202" s="30"/>
      <c r="C202" s="188" t="s">
        <v>198</v>
      </c>
      <c r="D202" s="188" t="s">
        <v>297</v>
      </c>
      <c r="E202" s="189" t="s">
        <v>474</v>
      </c>
      <c r="F202" s="190" t="s">
        <v>475</v>
      </c>
      <c r="G202" s="191" t="s">
        <v>327</v>
      </c>
      <c r="H202" s="192">
        <v>25</v>
      </c>
      <c r="I202" s="193"/>
      <c r="J202" s="194">
        <f>ROUND(I202*H202,2)</f>
        <v>0</v>
      </c>
      <c r="K202" s="190" t="s">
        <v>476</v>
      </c>
      <c r="L202" s="195"/>
      <c r="M202" s="196" t="s">
        <v>1</v>
      </c>
      <c r="N202" s="197" t="s">
        <v>44</v>
      </c>
      <c r="O202" s="56"/>
      <c r="P202" s="149">
        <f>O202*H202</f>
        <v>0</v>
      </c>
      <c r="Q202" s="149">
        <v>2.1099999999999999E-3</v>
      </c>
      <c r="R202" s="149">
        <f>Q202*H202</f>
        <v>5.2749999999999998E-2</v>
      </c>
      <c r="S202" s="149">
        <v>0</v>
      </c>
      <c r="T202" s="150">
        <f>S202*H202</f>
        <v>0</v>
      </c>
      <c r="AR202" s="13" t="s">
        <v>170</v>
      </c>
      <c r="AT202" s="13" t="s">
        <v>297</v>
      </c>
      <c r="AU202" s="13" t="s">
        <v>73</v>
      </c>
      <c r="AY202" s="13" t="s">
        <v>135</v>
      </c>
      <c r="BE202" s="151">
        <f>IF(N202="základní",J202,0)</f>
        <v>0</v>
      </c>
      <c r="BF202" s="151">
        <f>IF(N202="snížená",J202,0)</f>
        <v>0</v>
      </c>
      <c r="BG202" s="151">
        <f>IF(N202="zákl. přenesená",J202,0)</f>
        <v>0</v>
      </c>
      <c r="BH202" s="151">
        <f>IF(N202="sníž. přenesená",J202,0)</f>
        <v>0</v>
      </c>
      <c r="BI202" s="151">
        <f>IF(N202="nulová",J202,0)</f>
        <v>0</v>
      </c>
      <c r="BJ202" s="13" t="s">
        <v>81</v>
      </c>
      <c r="BK202" s="151">
        <f>ROUND(I202*H202,2)</f>
        <v>0</v>
      </c>
      <c r="BL202" s="13" t="s">
        <v>129</v>
      </c>
      <c r="BM202" s="13" t="s">
        <v>477</v>
      </c>
    </row>
    <row r="203" spans="2:65" s="1" customFormat="1" ht="11.25">
      <c r="B203" s="30"/>
      <c r="C203" s="31"/>
      <c r="D203" s="152" t="s">
        <v>137</v>
      </c>
      <c r="E203" s="31"/>
      <c r="F203" s="153" t="s">
        <v>475</v>
      </c>
      <c r="G203" s="31"/>
      <c r="H203" s="31"/>
      <c r="I203" s="99"/>
      <c r="J203" s="31"/>
      <c r="K203" s="31"/>
      <c r="L203" s="34"/>
      <c r="M203" s="154"/>
      <c r="N203" s="56"/>
      <c r="O203" s="56"/>
      <c r="P203" s="56"/>
      <c r="Q203" s="56"/>
      <c r="R203" s="56"/>
      <c r="S203" s="56"/>
      <c r="T203" s="57"/>
      <c r="AT203" s="13" t="s">
        <v>137</v>
      </c>
      <c r="AU203" s="13" t="s">
        <v>73</v>
      </c>
    </row>
    <row r="204" spans="2:65" s="1" customFormat="1" ht="19.5">
      <c r="B204" s="30"/>
      <c r="C204" s="31"/>
      <c r="D204" s="152" t="s">
        <v>139</v>
      </c>
      <c r="E204" s="31"/>
      <c r="F204" s="155" t="s">
        <v>478</v>
      </c>
      <c r="G204" s="31"/>
      <c r="H204" s="31"/>
      <c r="I204" s="99"/>
      <c r="J204" s="31"/>
      <c r="K204" s="31"/>
      <c r="L204" s="34"/>
      <c r="M204" s="154"/>
      <c r="N204" s="56"/>
      <c r="O204" s="56"/>
      <c r="P204" s="56"/>
      <c r="Q204" s="56"/>
      <c r="R204" s="56"/>
      <c r="S204" s="56"/>
      <c r="T204" s="57"/>
      <c r="AT204" s="13" t="s">
        <v>139</v>
      </c>
      <c r="AU204" s="13" t="s">
        <v>73</v>
      </c>
    </row>
    <row r="205" spans="2:65" s="1" customFormat="1" ht="16.5" customHeight="1">
      <c r="B205" s="30"/>
      <c r="C205" s="188" t="s">
        <v>205</v>
      </c>
      <c r="D205" s="188" t="s">
        <v>297</v>
      </c>
      <c r="E205" s="189" t="s">
        <v>479</v>
      </c>
      <c r="F205" s="190" t="s">
        <v>480</v>
      </c>
      <c r="G205" s="191" t="s">
        <v>150</v>
      </c>
      <c r="H205" s="192">
        <v>1.1000000000000001</v>
      </c>
      <c r="I205" s="193"/>
      <c r="J205" s="194">
        <f>ROUND(I205*H205,2)</f>
        <v>0</v>
      </c>
      <c r="K205" s="190" t="s">
        <v>1</v>
      </c>
      <c r="L205" s="195"/>
      <c r="M205" s="196" t="s">
        <v>1</v>
      </c>
      <c r="N205" s="197" t="s">
        <v>44</v>
      </c>
      <c r="O205" s="56"/>
      <c r="P205" s="149">
        <f>O205*H205</f>
        <v>0</v>
      </c>
      <c r="Q205" s="149">
        <v>1</v>
      </c>
      <c r="R205" s="149">
        <f>Q205*H205</f>
        <v>1.1000000000000001</v>
      </c>
      <c r="S205" s="149">
        <v>0</v>
      </c>
      <c r="T205" s="150">
        <f>S205*H205</f>
        <v>0</v>
      </c>
      <c r="AR205" s="13" t="s">
        <v>170</v>
      </c>
      <c r="AT205" s="13" t="s">
        <v>297</v>
      </c>
      <c r="AU205" s="13" t="s">
        <v>73</v>
      </c>
      <c r="AY205" s="13" t="s">
        <v>135</v>
      </c>
      <c r="BE205" s="151">
        <f>IF(N205="základní",J205,0)</f>
        <v>0</v>
      </c>
      <c r="BF205" s="151">
        <f>IF(N205="snížená",J205,0)</f>
        <v>0</v>
      </c>
      <c r="BG205" s="151">
        <f>IF(N205="zákl. přenesená",J205,0)</f>
        <v>0</v>
      </c>
      <c r="BH205" s="151">
        <f>IF(N205="sníž. přenesená",J205,0)</f>
        <v>0</v>
      </c>
      <c r="BI205" s="151">
        <f>IF(N205="nulová",J205,0)</f>
        <v>0</v>
      </c>
      <c r="BJ205" s="13" t="s">
        <v>81</v>
      </c>
      <c r="BK205" s="151">
        <f>ROUND(I205*H205,2)</f>
        <v>0</v>
      </c>
      <c r="BL205" s="13" t="s">
        <v>129</v>
      </c>
      <c r="BM205" s="13" t="s">
        <v>481</v>
      </c>
    </row>
    <row r="206" spans="2:65" s="1" customFormat="1" ht="11.25">
      <c r="B206" s="30"/>
      <c r="C206" s="31"/>
      <c r="D206" s="152" t="s">
        <v>137</v>
      </c>
      <c r="E206" s="31"/>
      <c r="F206" s="153" t="s">
        <v>480</v>
      </c>
      <c r="G206" s="31"/>
      <c r="H206" s="31"/>
      <c r="I206" s="99"/>
      <c r="J206" s="31"/>
      <c r="K206" s="31"/>
      <c r="L206" s="34"/>
      <c r="M206" s="154"/>
      <c r="N206" s="56"/>
      <c r="O206" s="56"/>
      <c r="P206" s="56"/>
      <c r="Q206" s="56"/>
      <c r="R206" s="56"/>
      <c r="S206" s="56"/>
      <c r="T206" s="57"/>
      <c r="AT206" s="13" t="s">
        <v>137</v>
      </c>
      <c r="AU206" s="13" t="s">
        <v>73</v>
      </c>
    </row>
    <row r="207" spans="2:65" s="1" customFormat="1" ht="19.5">
      <c r="B207" s="30"/>
      <c r="C207" s="31"/>
      <c r="D207" s="152" t="s">
        <v>139</v>
      </c>
      <c r="E207" s="31"/>
      <c r="F207" s="155" t="s">
        <v>482</v>
      </c>
      <c r="G207" s="31"/>
      <c r="H207" s="31"/>
      <c r="I207" s="99"/>
      <c r="J207" s="31"/>
      <c r="K207" s="31"/>
      <c r="L207" s="34"/>
      <c r="M207" s="154"/>
      <c r="N207" s="56"/>
      <c r="O207" s="56"/>
      <c r="P207" s="56"/>
      <c r="Q207" s="56"/>
      <c r="R207" s="56"/>
      <c r="S207" s="56"/>
      <c r="T207" s="57"/>
      <c r="AT207" s="13" t="s">
        <v>139</v>
      </c>
      <c r="AU207" s="13" t="s">
        <v>73</v>
      </c>
    </row>
    <row r="208" spans="2:65" s="1" customFormat="1" ht="16.5" customHeight="1">
      <c r="B208" s="30"/>
      <c r="C208" s="188" t="s">
        <v>8</v>
      </c>
      <c r="D208" s="188" t="s">
        <v>297</v>
      </c>
      <c r="E208" s="189" t="s">
        <v>483</v>
      </c>
      <c r="F208" s="190" t="s">
        <v>484</v>
      </c>
      <c r="G208" s="191" t="s">
        <v>327</v>
      </c>
      <c r="H208" s="192">
        <v>2</v>
      </c>
      <c r="I208" s="193"/>
      <c r="J208" s="194">
        <f>ROUND(I208*H208,2)</f>
        <v>0</v>
      </c>
      <c r="K208" s="190" t="s">
        <v>1</v>
      </c>
      <c r="L208" s="195"/>
      <c r="M208" s="196" t="s">
        <v>1</v>
      </c>
      <c r="N208" s="197" t="s">
        <v>44</v>
      </c>
      <c r="O208" s="56"/>
      <c r="P208" s="149">
        <f>O208*H208</f>
        <v>0</v>
      </c>
      <c r="Q208" s="149">
        <v>5.9999999999999995E-4</v>
      </c>
      <c r="R208" s="149">
        <f>Q208*H208</f>
        <v>1.1999999999999999E-3</v>
      </c>
      <c r="S208" s="149">
        <v>0</v>
      </c>
      <c r="T208" s="150">
        <f>S208*H208</f>
        <v>0</v>
      </c>
      <c r="AR208" s="13" t="s">
        <v>170</v>
      </c>
      <c r="AT208" s="13" t="s">
        <v>297</v>
      </c>
      <c r="AU208" s="13" t="s">
        <v>73</v>
      </c>
      <c r="AY208" s="13" t="s">
        <v>135</v>
      </c>
      <c r="BE208" s="151">
        <f>IF(N208="základní",J208,0)</f>
        <v>0</v>
      </c>
      <c r="BF208" s="151">
        <f>IF(N208="snížená",J208,0)</f>
        <v>0</v>
      </c>
      <c r="BG208" s="151">
        <f>IF(N208="zákl. přenesená",J208,0)</f>
        <v>0</v>
      </c>
      <c r="BH208" s="151">
        <f>IF(N208="sníž. přenesená",J208,0)</f>
        <v>0</v>
      </c>
      <c r="BI208" s="151">
        <f>IF(N208="nulová",J208,0)</f>
        <v>0</v>
      </c>
      <c r="BJ208" s="13" t="s">
        <v>81</v>
      </c>
      <c r="BK208" s="151">
        <f>ROUND(I208*H208,2)</f>
        <v>0</v>
      </c>
      <c r="BL208" s="13" t="s">
        <v>129</v>
      </c>
      <c r="BM208" s="13" t="s">
        <v>485</v>
      </c>
    </row>
    <row r="209" spans="2:65" s="1" customFormat="1" ht="11.25">
      <c r="B209" s="30"/>
      <c r="C209" s="31"/>
      <c r="D209" s="152" t="s">
        <v>137</v>
      </c>
      <c r="E209" s="31"/>
      <c r="F209" s="153" t="s">
        <v>484</v>
      </c>
      <c r="G209" s="31"/>
      <c r="H209" s="31"/>
      <c r="I209" s="99"/>
      <c r="J209" s="31"/>
      <c r="K209" s="31"/>
      <c r="L209" s="34"/>
      <c r="M209" s="154"/>
      <c r="N209" s="56"/>
      <c r="O209" s="56"/>
      <c r="P209" s="56"/>
      <c r="Q209" s="56"/>
      <c r="R209" s="56"/>
      <c r="S209" s="56"/>
      <c r="T209" s="57"/>
      <c r="AT209" s="13" t="s">
        <v>137</v>
      </c>
      <c r="AU209" s="13" t="s">
        <v>73</v>
      </c>
    </row>
    <row r="210" spans="2:65" s="1" customFormat="1" ht="19.5">
      <c r="B210" s="30"/>
      <c r="C210" s="31"/>
      <c r="D210" s="152" t="s">
        <v>139</v>
      </c>
      <c r="E210" s="31"/>
      <c r="F210" s="155" t="s">
        <v>486</v>
      </c>
      <c r="G210" s="31"/>
      <c r="H210" s="31"/>
      <c r="I210" s="99"/>
      <c r="J210" s="31"/>
      <c r="K210" s="31"/>
      <c r="L210" s="34"/>
      <c r="M210" s="154"/>
      <c r="N210" s="56"/>
      <c r="O210" s="56"/>
      <c r="P210" s="56"/>
      <c r="Q210" s="56"/>
      <c r="R210" s="56"/>
      <c r="S210" s="56"/>
      <c r="T210" s="57"/>
      <c r="AT210" s="13" t="s">
        <v>139</v>
      </c>
      <c r="AU210" s="13" t="s">
        <v>73</v>
      </c>
    </row>
    <row r="211" spans="2:65" s="1" customFormat="1" ht="22.5" customHeight="1">
      <c r="B211" s="30"/>
      <c r="C211" s="188" t="s">
        <v>81</v>
      </c>
      <c r="D211" s="188" t="s">
        <v>297</v>
      </c>
      <c r="E211" s="189" t="s">
        <v>487</v>
      </c>
      <c r="F211" s="190" t="s">
        <v>488</v>
      </c>
      <c r="G211" s="191" t="s">
        <v>237</v>
      </c>
      <c r="H211" s="192">
        <v>22.45</v>
      </c>
      <c r="I211" s="193"/>
      <c r="J211" s="194">
        <f>ROUND(I211*H211,2)</f>
        <v>0</v>
      </c>
      <c r="K211" s="190" t="s">
        <v>134</v>
      </c>
      <c r="L211" s="195"/>
      <c r="M211" s="196" t="s">
        <v>1</v>
      </c>
      <c r="N211" s="197" t="s">
        <v>44</v>
      </c>
      <c r="O211" s="56"/>
      <c r="P211" s="149">
        <f>O211*H211</f>
        <v>0</v>
      </c>
      <c r="Q211" s="149">
        <v>0</v>
      </c>
      <c r="R211" s="149">
        <f>Q211*H211</f>
        <v>0</v>
      </c>
      <c r="S211" s="149">
        <v>0</v>
      </c>
      <c r="T211" s="150">
        <f>S211*H211</f>
        <v>0</v>
      </c>
      <c r="AR211" s="13" t="s">
        <v>170</v>
      </c>
      <c r="AT211" s="13" t="s">
        <v>297</v>
      </c>
      <c r="AU211" s="13" t="s">
        <v>73</v>
      </c>
      <c r="AY211" s="13" t="s">
        <v>135</v>
      </c>
      <c r="BE211" s="151">
        <f>IF(N211="základní",J211,0)</f>
        <v>0</v>
      </c>
      <c r="BF211" s="151">
        <f>IF(N211="snížená",J211,0)</f>
        <v>0</v>
      </c>
      <c r="BG211" s="151">
        <f>IF(N211="zákl. přenesená",J211,0)</f>
        <v>0</v>
      </c>
      <c r="BH211" s="151">
        <f>IF(N211="sníž. přenesená",J211,0)</f>
        <v>0</v>
      </c>
      <c r="BI211" s="151">
        <f>IF(N211="nulová",J211,0)</f>
        <v>0</v>
      </c>
      <c r="BJ211" s="13" t="s">
        <v>81</v>
      </c>
      <c r="BK211" s="151">
        <f>ROUND(I211*H211,2)</f>
        <v>0</v>
      </c>
      <c r="BL211" s="13" t="s">
        <v>129</v>
      </c>
      <c r="BM211" s="13" t="s">
        <v>489</v>
      </c>
    </row>
    <row r="212" spans="2:65" s="1" customFormat="1" ht="11.25">
      <c r="B212" s="30"/>
      <c r="C212" s="31"/>
      <c r="D212" s="152" t="s">
        <v>137</v>
      </c>
      <c r="E212" s="31"/>
      <c r="F212" s="153" t="s">
        <v>488</v>
      </c>
      <c r="G212" s="31"/>
      <c r="H212" s="31"/>
      <c r="I212" s="99"/>
      <c r="J212" s="31"/>
      <c r="K212" s="31"/>
      <c r="L212" s="34"/>
      <c r="M212" s="198"/>
      <c r="N212" s="199"/>
      <c r="O212" s="199"/>
      <c r="P212" s="199"/>
      <c r="Q212" s="199"/>
      <c r="R212" s="199"/>
      <c r="S212" s="199"/>
      <c r="T212" s="200"/>
      <c r="AT212" s="13" t="s">
        <v>137</v>
      </c>
      <c r="AU212" s="13" t="s">
        <v>73</v>
      </c>
    </row>
    <row r="213" spans="2:65" s="1" customFormat="1" ht="6.95" customHeight="1">
      <c r="B213" s="42"/>
      <c r="C213" s="43"/>
      <c r="D213" s="43"/>
      <c r="E213" s="43"/>
      <c r="F213" s="43"/>
      <c r="G213" s="43"/>
      <c r="H213" s="43"/>
      <c r="I213" s="121"/>
      <c r="J213" s="43"/>
      <c r="K213" s="43"/>
      <c r="L213" s="34"/>
    </row>
  </sheetData>
  <sheetProtection algorithmName="SHA-512" hashValue="5O+SJPSHuTBRXckagaXpXVn3ca//HKF83pL84ldIKDoNf7BaOPQV7jENix8uuJkTJaLYA1Jh8XDwS9NNNg23Bw==" saltValue="UyV0LOaxDbVYq1wGV0ZyzCgQ06wOOZ9nG89DSOAW5cdeY82gZ8cg3+b6Ie8OT0LRBBSyuZ18YxiwYfbtdsGXtg==" spinCount="100000" sheet="1" objects="1" scenarios="1" formatColumns="0" formatRows="0" autoFilter="0"/>
  <autoFilter ref="C78:K212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9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3" t="s">
        <v>92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108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256" t="str">
        <f>'Rekapitulace stavby'!K6</f>
        <v>Oprava přejezdu v km 66,164 (8,342) v úsecích Františkovy Lázně - Vojtanov a Františkovy Lázně - Aš</v>
      </c>
      <c r="F7" s="257"/>
      <c r="G7" s="257"/>
      <c r="H7" s="257"/>
      <c r="L7" s="16"/>
    </row>
    <row r="8" spans="2:46" s="1" customFormat="1" ht="12" customHeight="1">
      <c r="B8" s="34"/>
      <c r="D8" s="98" t="s">
        <v>109</v>
      </c>
      <c r="I8" s="99"/>
      <c r="L8" s="34"/>
    </row>
    <row r="9" spans="2:46" s="1" customFormat="1" ht="36.950000000000003" customHeight="1">
      <c r="B9" s="34"/>
      <c r="E9" s="258" t="s">
        <v>490</v>
      </c>
      <c r="F9" s="259"/>
      <c r="G9" s="259"/>
      <c r="H9" s="259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18</v>
      </c>
      <c r="F11" s="13" t="s">
        <v>1</v>
      </c>
      <c r="I11" s="100" t="s">
        <v>19</v>
      </c>
      <c r="J11" s="13" t="s">
        <v>1</v>
      </c>
      <c r="L11" s="34"/>
    </row>
    <row r="12" spans="2:46" s="1" customFormat="1" ht="12" customHeight="1">
      <c r="B12" s="34"/>
      <c r="D12" s="98" t="s">
        <v>20</v>
      </c>
      <c r="F12" s="13" t="s">
        <v>21</v>
      </c>
      <c r="I12" s="100" t="s">
        <v>22</v>
      </c>
      <c r="J12" s="101" t="str">
        <f>'Rekapitulace stavby'!AN8</f>
        <v>28. 3. 2019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24</v>
      </c>
      <c r="I14" s="100" t="s">
        <v>25</v>
      </c>
      <c r="J14" s="13" t="s">
        <v>26</v>
      </c>
      <c r="L14" s="34"/>
    </row>
    <row r="15" spans="2:46" s="1" customFormat="1" ht="18" customHeight="1">
      <c r="B15" s="34"/>
      <c r="E15" s="13" t="s">
        <v>28</v>
      </c>
      <c r="I15" s="100" t="s">
        <v>29</v>
      </c>
      <c r="J15" s="13" t="s">
        <v>30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31</v>
      </c>
      <c r="I17" s="100" t="s">
        <v>25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260" t="str">
        <f>'Rekapitulace stavby'!E14</f>
        <v>Vyplň údaj</v>
      </c>
      <c r="F18" s="261"/>
      <c r="G18" s="261"/>
      <c r="H18" s="261"/>
      <c r="I18" s="100" t="s">
        <v>29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33</v>
      </c>
      <c r="I20" s="100" t="s">
        <v>25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29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36</v>
      </c>
      <c r="I23" s="100" t="s">
        <v>25</v>
      </c>
      <c r="J23" s="13" t="s">
        <v>1</v>
      </c>
      <c r="L23" s="34"/>
    </row>
    <row r="24" spans="2:12" s="1" customFormat="1" ht="18" customHeight="1">
      <c r="B24" s="34"/>
      <c r="E24" s="13" t="s">
        <v>37</v>
      </c>
      <c r="I24" s="100" t="s">
        <v>29</v>
      </c>
      <c r="J24" s="13" t="s">
        <v>1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38</v>
      </c>
      <c r="I26" s="99"/>
      <c r="L26" s="34"/>
    </row>
    <row r="27" spans="2:12" s="6" customFormat="1" ht="16.5" customHeight="1">
      <c r="B27" s="102"/>
      <c r="E27" s="262" t="s">
        <v>1</v>
      </c>
      <c r="F27" s="262"/>
      <c r="G27" s="262"/>
      <c r="H27" s="262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39</v>
      </c>
      <c r="I30" s="99"/>
      <c r="J30" s="106">
        <f>ROUND(J79,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41</v>
      </c>
      <c r="I32" s="108" t="s">
        <v>40</v>
      </c>
      <c r="J32" s="107" t="s">
        <v>42</v>
      </c>
      <c r="L32" s="34"/>
    </row>
    <row r="33" spans="2:12" s="1" customFormat="1" ht="14.45" customHeight="1">
      <c r="B33" s="34"/>
      <c r="D33" s="98" t="s">
        <v>43</v>
      </c>
      <c r="E33" s="98" t="s">
        <v>44</v>
      </c>
      <c r="F33" s="109">
        <f>ROUND((SUM(BE79:BE198)),  2)</f>
        <v>0</v>
      </c>
      <c r="I33" s="110">
        <v>0.21</v>
      </c>
      <c r="J33" s="109">
        <f>ROUND(((SUM(BE79:BE198))*I33),  2)</f>
        <v>0</v>
      </c>
      <c r="L33" s="34"/>
    </row>
    <row r="34" spans="2:12" s="1" customFormat="1" ht="14.45" customHeight="1">
      <c r="B34" s="34"/>
      <c r="E34" s="98" t="s">
        <v>45</v>
      </c>
      <c r="F34" s="109">
        <f>ROUND((SUM(BF79:BF198)),  2)</f>
        <v>0</v>
      </c>
      <c r="I34" s="110">
        <v>0.15</v>
      </c>
      <c r="J34" s="109">
        <f>ROUND(((SUM(BF79:BF198))*I34),  2)</f>
        <v>0</v>
      </c>
      <c r="L34" s="34"/>
    </row>
    <row r="35" spans="2:12" s="1" customFormat="1" ht="14.45" hidden="1" customHeight="1">
      <c r="B35" s="34"/>
      <c r="E35" s="98" t="s">
        <v>46</v>
      </c>
      <c r="F35" s="109">
        <f>ROUND((SUM(BG79:BG198)),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47</v>
      </c>
      <c r="F36" s="109">
        <f>ROUND((SUM(BH79:BH198)),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48</v>
      </c>
      <c r="F37" s="109">
        <f>ROUND((SUM(BI79:BI198)),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49</v>
      </c>
      <c r="E39" s="113"/>
      <c r="F39" s="113"/>
      <c r="G39" s="114" t="s">
        <v>50</v>
      </c>
      <c r="H39" s="115" t="s">
        <v>51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111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263" t="str">
        <f>E7</f>
        <v>Oprava přejezdu v km 66,164 (8,342) v úsecích Františkovy Lázně - Vojtanov a Františkovy Lázně - Aš</v>
      </c>
      <c r="F48" s="264"/>
      <c r="G48" s="264"/>
      <c r="H48" s="264"/>
      <c r="I48" s="99"/>
      <c r="J48" s="31"/>
      <c r="K48" s="31"/>
      <c r="L48" s="34"/>
    </row>
    <row r="49" spans="2:47" s="1" customFormat="1" ht="12" customHeight="1">
      <c r="B49" s="30"/>
      <c r="C49" s="25" t="s">
        <v>109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35" t="str">
        <f>E9</f>
        <v>A.4 - Práce na přejezdu km 66,3164 (8,342) (Sborník SŽDC 2019)</v>
      </c>
      <c r="F50" s="234"/>
      <c r="G50" s="234"/>
      <c r="H50" s="234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20</v>
      </c>
      <c r="D52" s="31"/>
      <c r="E52" s="31"/>
      <c r="F52" s="23" t="str">
        <f>F12</f>
        <v>přejezd km 66,164 (8,342)</v>
      </c>
      <c r="G52" s="31"/>
      <c r="H52" s="31"/>
      <c r="I52" s="100" t="s">
        <v>22</v>
      </c>
      <c r="J52" s="51" t="str">
        <f>IF(J12="","",J12)</f>
        <v>28. 3. 2019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24</v>
      </c>
      <c r="D54" s="31"/>
      <c r="E54" s="31"/>
      <c r="F54" s="23" t="str">
        <f>E15</f>
        <v>SŽDC, s.o.; OŘ Ústí nad Labem - ST Karlovy Vary</v>
      </c>
      <c r="G54" s="31"/>
      <c r="H54" s="31"/>
      <c r="I54" s="100" t="s">
        <v>33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31</v>
      </c>
      <c r="D55" s="31"/>
      <c r="E55" s="31"/>
      <c r="F55" s="23" t="str">
        <f>IF(E18="","",E18)</f>
        <v>Vyplň údaj</v>
      </c>
      <c r="G55" s="31"/>
      <c r="H55" s="31"/>
      <c r="I55" s="100" t="s">
        <v>36</v>
      </c>
      <c r="J55" s="28" t="str">
        <f>E24</f>
        <v>Progi spol. s.r.o.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112</v>
      </c>
      <c r="D57" s="126"/>
      <c r="E57" s="126"/>
      <c r="F57" s="126"/>
      <c r="G57" s="126"/>
      <c r="H57" s="126"/>
      <c r="I57" s="127"/>
      <c r="J57" s="128" t="s">
        <v>113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114</v>
      </c>
      <c r="D59" s="31"/>
      <c r="E59" s="31"/>
      <c r="F59" s="31"/>
      <c r="G59" s="31"/>
      <c r="H59" s="31"/>
      <c r="I59" s="99"/>
      <c r="J59" s="69">
        <f>J79</f>
        <v>0</v>
      </c>
      <c r="K59" s="31"/>
      <c r="L59" s="34"/>
      <c r="AU59" s="13" t="s">
        <v>115</v>
      </c>
    </row>
    <row r="60" spans="2:47" s="1" customFormat="1" ht="21.75" customHeight="1">
      <c r="B60" s="30"/>
      <c r="C60" s="31"/>
      <c r="D60" s="31"/>
      <c r="E60" s="31"/>
      <c r="F60" s="31"/>
      <c r="G60" s="31"/>
      <c r="H60" s="31"/>
      <c r="I60" s="99"/>
      <c r="J60" s="31"/>
      <c r="K60" s="31"/>
      <c r="L60" s="34"/>
    </row>
    <row r="61" spans="2:47" s="1" customFormat="1" ht="6.95" customHeight="1">
      <c r="B61" s="42"/>
      <c r="C61" s="43"/>
      <c r="D61" s="43"/>
      <c r="E61" s="43"/>
      <c r="F61" s="43"/>
      <c r="G61" s="43"/>
      <c r="H61" s="43"/>
      <c r="I61" s="121"/>
      <c r="J61" s="43"/>
      <c r="K61" s="43"/>
      <c r="L61" s="34"/>
    </row>
    <row r="65" spans="2:65" s="1" customFormat="1" ht="6.95" customHeight="1">
      <c r="B65" s="44"/>
      <c r="C65" s="45"/>
      <c r="D65" s="45"/>
      <c r="E65" s="45"/>
      <c r="F65" s="45"/>
      <c r="G65" s="45"/>
      <c r="H65" s="45"/>
      <c r="I65" s="124"/>
      <c r="J65" s="45"/>
      <c r="K65" s="45"/>
      <c r="L65" s="34"/>
    </row>
    <row r="66" spans="2:65" s="1" customFormat="1" ht="24.95" customHeight="1">
      <c r="B66" s="30"/>
      <c r="C66" s="19" t="s">
        <v>116</v>
      </c>
      <c r="D66" s="31"/>
      <c r="E66" s="31"/>
      <c r="F66" s="31"/>
      <c r="G66" s="31"/>
      <c r="H66" s="31"/>
      <c r="I66" s="99"/>
      <c r="J66" s="31"/>
      <c r="K66" s="31"/>
      <c r="L66" s="34"/>
    </row>
    <row r="67" spans="2:65" s="1" customFormat="1" ht="6.95" customHeight="1">
      <c r="B67" s="30"/>
      <c r="C67" s="31"/>
      <c r="D67" s="31"/>
      <c r="E67" s="31"/>
      <c r="F67" s="31"/>
      <c r="G67" s="31"/>
      <c r="H67" s="31"/>
      <c r="I67" s="99"/>
      <c r="J67" s="31"/>
      <c r="K67" s="31"/>
      <c r="L67" s="34"/>
    </row>
    <row r="68" spans="2:65" s="1" customFormat="1" ht="12" customHeight="1">
      <c r="B68" s="30"/>
      <c r="C68" s="25" t="s">
        <v>16</v>
      </c>
      <c r="D68" s="31"/>
      <c r="E68" s="31"/>
      <c r="F68" s="31"/>
      <c r="G68" s="31"/>
      <c r="H68" s="31"/>
      <c r="I68" s="99"/>
      <c r="J68" s="31"/>
      <c r="K68" s="31"/>
      <c r="L68" s="34"/>
    </row>
    <row r="69" spans="2:65" s="1" customFormat="1" ht="16.5" customHeight="1">
      <c r="B69" s="30"/>
      <c r="C69" s="31"/>
      <c r="D69" s="31"/>
      <c r="E69" s="263" t="str">
        <f>E7</f>
        <v>Oprava přejezdu v km 66,164 (8,342) v úsecích Františkovy Lázně - Vojtanov a Františkovy Lázně - Aš</v>
      </c>
      <c r="F69" s="264"/>
      <c r="G69" s="264"/>
      <c r="H69" s="264"/>
      <c r="I69" s="99"/>
      <c r="J69" s="31"/>
      <c r="K69" s="31"/>
      <c r="L69" s="34"/>
    </row>
    <row r="70" spans="2:65" s="1" customFormat="1" ht="12" customHeight="1">
      <c r="B70" s="30"/>
      <c r="C70" s="25" t="s">
        <v>109</v>
      </c>
      <c r="D70" s="31"/>
      <c r="E70" s="31"/>
      <c r="F70" s="31"/>
      <c r="G70" s="31"/>
      <c r="H70" s="31"/>
      <c r="I70" s="99"/>
      <c r="J70" s="31"/>
      <c r="K70" s="31"/>
      <c r="L70" s="34"/>
    </row>
    <row r="71" spans="2:65" s="1" customFormat="1" ht="16.5" customHeight="1">
      <c r="B71" s="30"/>
      <c r="C71" s="31"/>
      <c r="D71" s="31"/>
      <c r="E71" s="235" t="str">
        <f>E9</f>
        <v>A.4 - Práce na přejezdu km 66,3164 (8,342) (Sborník SŽDC 2019)</v>
      </c>
      <c r="F71" s="234"/>
      <c r="G71" s="234"/>
      <c r="H71" s="234"/>
      <c r="I71" s="99"/>
      <c r="J71" s="31"/>
      <c r="K71" s="31"/>
      <c r="L71" s="34"/>
    </row>
    <row r="72" spans="2:65" s="1" customFormat="1" ht="6.95" customHeight="1">
      <c r="B72" s="30"/>
      <c r="C72" s="31"/>
      <c r="D72" s="31"/>
      <c r="E72" s="31"/>
      <c r="F72" s="31"/>
      <c r="G72" s="31"/>
      <c r="H72" s="31"/>
      <c r="I72" s="99"/>
      <c r="J72" s="31"/>
      <c r="K72" s="31"/>
      <c r="L72" s="34"/>
    </row>
    <row r="73" spans="2:65" s="1" customFormat="1" ht="12" customHeight="1">
      <c r="B73" s="30"/>
      <c r="C73" s="25" t="s">
        <v>20</v>
      </c>
      <c r="D73" s="31"/>
      <c r="E73" s="31"/>
      <c r="F73" s="23" t="str">
        <f>F12</f>
        <v>přejezd km 66,164 (8,342)</v>
      </c>
      <c r="G73" s="31"/>
      <c r="H73" s="31"/>
      <c r="I73" s="100" t="s">
        <v>22</v>
      </c>
      <c r="J73" s="51" t="str">
        <f>IF(J12="","",J12)</f>
        <v>28. 3. 2019</v>
      </c>
      <c r="K73" s="31"/>
      <c r="L73" s="34"/>
    </row>
    <row r="74" spans="2:65" s="1" customFormat="1" ht="6.95" customHeight="1">
      <c r="B74" s="30"/>
      <c r="C74" s="31"/>
      <c r="D74" s="31"/>
      <c r="E74" s="31"/>
      <c r="F74" s="31"/>
      <c r="G74" s="31"/>
      <c r="H74" s="31"/>
      <c r="I74" s="99"/>
      <c r="J74" s="31"/>
      <c r="K74" s="31"/>
      <c r="L74" s="34"/>
    </row>
    <row r="75" spans="2:65" s="1" customFormat="1" ht="13.7" customHeight="1">
      <c r="B75" s="30"/>
      <c r="C75" s="25" t="s">
        <v>24</v>
      </c>
      <c r="D75" s="31"/>
      <c r="E75" s="31"/>
      <c r="F75" s="23" t="str">
        <f>E15</f>
        <v>SŽDC, s.o.; OŘ Ústí nad Labem - ST Karlovy Vary</v>
      </c>
      <c r="G75" s="31"/>
      <c r="H75" s="31"/>
      <c r="I75" s="100" t="s">
        <v>33</v>
      </c>
      <c r="J75" s="28" t="str">
        <f>E21</f>
        <v xml:space="preserve"> </v>
      </c>
      <c r="K75" s="31"/>
      <c r="L75" s="34"/>
    </row>
    <row r="76" spans="2:65" s="1" customFormat="1" ht="13.7" customHeight="1">
      <c r="B76" s="30"/>
      <c r="C76" s="25" t="s">
        <v>31</v>
      </c>
      <c r="D76" s="31"/>
      <c r="E76" s="31"/>
      <c r="F76" s="23" t="str">
        <f>IF(E18="","",E18)</f>
        <v>Vyplň údaj</v>
      </c>
      <c r="G76" s="31"/>
      <c r="H76" s="31"/>
      <c r="I76" s="100" t="s">
        <v>36</v>
      </c>
      <c r="J76" s="28" t="str">
        <f>E24</f>
        <v>Progi spol. s.r.o.</v>
      </c>
      <c r="K76" s="31"/>
      <c r="L76" s="34"/>
    </row>
    <row r="77" spans="2:65" s="1" customFormat="1" ht="10.35" customHeight="1">
      <c r="B77" s="30"/>
      <c r="C77" s="31"/>
      <c r="D77" s="31"/>
      <c r="E77" s="31"/>
      <c r="F77" s="31"/>
      <c r="G77" s="31"/>
      <c r="H77" s="31"/>
      <c r="I77" s="99"/>
      <c r="J77" s="31"/>
      <c r="K77" s="31"/>
      <c r="L77" s="34"/>
    </row>
    <row r="78" spans="2:65" s="7" customFormat="1" ht="29.25" customHeight="1">
      <c r="B78" s="130"/>
      <c r="C78" s="131" t="s">
        <v>117</v>
      </c>
      <c r="D78" s="132" t="s">
        <v>58</v>
      </c>
      <c r="E78" s="132" t="s">
        <v>54</v>
      </c>
      <c r="F78" s="132" t="s">
        <v>55</v>
      </c>
      <c r="G78" s="132" t="s">
        <v>118</v>
      </c>
      <c r="H78" s="132" t="s">
        <v>119</v>
      </c>
      <c r="I78" s="133" t="s">
        <v>120</v>
      </c>
      <c r="J78" s="132" t="s">
        <v>113</v>
      </c>
      <c r="K78" s="134" t="s">
        <v>121</v>
      </c>
      <c r="L78" s="135"/>
      <c r="M78" s="60" t="s">
        <v>1</v>
      </c>
      <c r="N78" s="61" t="s">
        <v>43</v>
      </c>
      <c r="O78" s="61" t="s">
        <v>122</v>
      </c>
      <c r="P78" s="61" t="s">
        <v>123</v>
      </c>
      <c r="Q78" s="61" t="s">
        <v>124</v>
      </c>
      <c r="R78" s="61" t="s">
        <v>125</v>
      </c>
      <c r="S78" s="61" t="s">
        <v>126</v>
      </c>
      <c r="T78" s="62" t="s">
        <v>127</v>
      </c>
    </row>
    <row r="79" spans="2:65" s="1" customFormat="1" ht="22.9" customHeight="1">
      <c r="B79" s="30"/>
      <c r="C79" s="67" t="s">
        <v>128</v>
      </c>
      <c r="D79" s="31"/>
      <c r="E79" s="31"/>
      <c r="F79" s="31"/>
      <c r="G79" s="31"/>
      <c r="H79" s="31"/>
      <c r="I79" s="99"/>
      <c r="J79" s="136">
        <f>BK79</f>
        <v>0</v>
      </c>
      <c r="K79" s="31"/>
      <c r="L79" s="34"/>
      <c r="M79" s="63"/>
      <c r="N79" s="64"/>
      <c r="O79" s="64"/>
      <c r="P79" s="137">
        <f>SUM(P80:P198)</f>
        <v>0</v>
      </c>
      <c r="Q79" s="64"/>
      <c r="R79" s="137">
        <f>SUM(R80:R198)</f>
        <v>138.71</v>
      </c>
      <c r="S79" s="64"/>
      <c r="T79" s="138">
        <f>SUM(T80:T198)</f>
        <v>0</v>
      </c>
      <c r="AT79" s="13" t="s">
        <v>72</v>
      </c>
      <c r="AU79" s="13" t="s">
        <v>115</v>
      </c>
      <c r="BK79" s="139">
        <f>SUM(BK80:BK198)</f>
        <v>0</v>
      </c>
    </row>
    <row r="80" spans="2:65" s="1" customFormat="1" ht="22.5" customHeight="1">
      <c r="B80" s="30"/>
      <c r="C80" s="140" t="s">
        <v>160</v>
      </c>
      <c r="D80" s="140" t="s">
        <v>130</v>
      </c>
      <c r="E80" s="141" t="s">
        <v>491</v>
      </c>
      <c r="F80" s="142" t="s">
        <v>492</v>
      </c>
      <c r="G80" s="143" t="s">
        <v>133</v>
      </c>
      <c r="H80" s="144">
        <v>8</v>
      </c>
      <c r="I80" s="145"/>
      <c r="J80" s="146">
        <f>ROUND(I80*H80,2)</f>
        <v>0</v>
      </c>
      <c r="K80" s="142" t="s">
        <v>134</v>
      </c>
      <c r="L80" s="34"/>
      <c r="M80" s="147" t="s">
        <v>1</v>
      </c>
      <c r="N80" s="148" t="s">
        <v>44</v>
      </c>
      <c r="O80" s="56"/>
      <c r="P80" s="149">
        <f>O80*H80</f>
        <v>0</v>
      </c>
      <c r="Q80" s="149">
        <v>0</v>
      </c>
      <c r="R80" s="149">
        <f>Q80*H80</f>
        <v>0</v>
      </c>
      <c r="S80" s="149">
        <v>0</v>
      </c>
      <c r="T80" s="150">
        <f>S80*H80</f>
        <v>0</v>
      </c>
      <c r="AR80" s="13" t="s">
        <v>129</v>
      </c>
      <c r="AT80" s="13" t="s">
        <v>130</v>
      </c>
      <c r="AU80" s="13" t="s">
        <v>73</v>
      </c>
      <c r="AY80" s="13" t="s">
        <v>135</v>
      </c>
      <c r="BE80" s="151">
        <f>IF(N80="základní",J80,0)</f>
        <v>0</v>
      </c>
      <c r="BF80" s="151">
        <f>IF(N80="snížená",J80,0)</f>
        <v>0</v>
      </c>
      <c r="BG80" s="151">
        <f>IF(N80="zákl. přenesená",J80,0)</f>
        <v>0</v>
      </c>
      <c r="BH80" s="151">
        <f>IF(N80="sníž. přenesená",J80,0)</f>
        <v>0</v>
      </c>
      <c r="BI80" s="151">
        <f>IF(N80="nulová",J80,0)</f>
        <v>0</v>
      </c>
      <c r="BJ80" s="13" t="s">
        <v>81</v>
      </c>
      <c r="BK80" s="151">
        <f>ROUND(I80*H80,2)</f>
        <v>0</v>
      </c>
      <c r="BL80" s="13" t="s">
        <v>129</v>
      </c>
      <c r="BM80" s="13" t="s">
        <v>493</v>
      </c>
    </row>
    <row r="81" spans="2:65" s="1" customFormat="1" ht="19.5">
      <c r="B81" s="30"/>
      <c r="C81" s="31"/>
      <c r="D81" s="152" t="s">
        <v>137</v>
      </c>
      <c r="E81" s="31"/>
      <c r="F81" s="153" t="s">
        <v>494</v>
      </c>
      <c r="G81" s="31"/>
      <c r="H81" s="31"/>
      <c r="I81" s="99"/>
      <c r="J81" s="31"/>
      <c r="K81" s="31"/>
      <c r="L81" s="34"/>
      <c r="M81" s="154"/>
      <c r="N81" s="56"/>
      <c r="O81" s="56"/>
      <c r="P81" s="56"/>
      <c r="Q81" s="56"/>
      <c r="R81" s="56"/>
      <c r="S81" s="56"/>
      <c r="T81" s="57"/>
      <c r="AT81" s="13" t="s">
        <v>137</v>
      </c>
      <c r="AU81" s="13" t="s">
        <v>73</v>
      </c>
    </row>
    <row r="82" spans="2:65" s="9" customFormat="1" ht="11.25">
      <c r="B82" s="166"/>
      <c r="C82" s="167"/>
      <c r="D82" s="152" t="s">
        <v>154</v>
      </c>
      <c r="E82" s="168" t="s">
        <v>1</v>
      </c>
      <c r="F82" s="169" t="s">
        <v>495</v>
      </c>
      <c r="G82" s="167"/>
      <c r="H82" s="170">
        <v>8</v>
      </c>
      <c r="I82" s="171"/>
      <c r="J82" s="167"/>
      <c r="K82" s="167"/>
      <c r="L82" s="172"/>
      <c r="M82" s="173"/>
      <c r="N82" s="174"/>
      <c r="O82" s="174"/>
      <c r="P82" s="174"/>
      <c r="Q82" s="174"/>
      <c r="R82" s="174"/>
      <c r="S82" s="174"/>
      <c r="T82" s="175"/>
      <c r="AT82" s="176" t="s">
        <v>154</v>
      </c>
      <c r="AU82" s="176" t="s">
        <v>73</v>
      </c>
      <c r="AV82" s="9" t="s">
        <v>83</v>
      </c>
      <c r="AW82" s="9" t="s">
        <v>35</v>
      </c>
      <c r="AX82" s="9" t="s">
        <v>73</v>
      </c>
      <c r="AY82" s="176" t="s">
        <v>135</v>
      </c>
    </row>
    <row r="83" spans="2:65" s="10" customFormat="1" ht="11.25">
      <c r="B83" s="177"/>
      <c r="C83" s="178"/>
      <c r="D83" s="152" t="s">
        <v>154</v>
      </c>
      <c r="E83" s="179" t="s">
        <v>1</v>
      </c>
      <c r="F83" s="180" t="s">
        <v>159</v>
      </c>
      <c r="G83" s="178"/>
      <c r="H83" s="181">
        <v>8</v>
      </c>
      <c r="I83" s="182"/>
      <c r="J83" s="178"/>
      <c r="K83" s="178"/>
      <c r="L83" s="183"/>
      <c r="M83" s="184"/>
      <c r="N83" s="185"/>
      <c r="O83" s="185"/>
      <c r="P83" s="185"/>
      <c r="Q83" s="185"/>
      <c r="R83" s="185"/>
      <c r="S83" s="185"/>
      <c r="T83" s="186"/>
      <c r="AT83" s="187" t="s">
        <v>154</v>
      </c>
      <c r="AU83" s="187" t="s">
        <v>73</v>
      </c>
      <c r="AV83" s="10" t="s">
        <v>129</v>
      </c>
      <c r="AW83" s="10" t="s">
        <v>35</v>
      </c>
      <c r="AX83" s="10" t="s">
        <v>81</v>
      </c>
      <c r="AY83" s="187" t="s">
        <v>135</v>
      </c>
    </row>
    <row r="84" spans="2:65" s="1" customFormat="1" ht="22.5" customHeight="1">
      <c r="B84" s="30"/>
      <c r="C84" s="140" t="s">
        <v>177</v>
      </c>
      <c r="D84" s="140" t="s">
        <v>130</v>
      </c>
      <c r="E84" s="141" t="s">
        <v>496</v>
      </c>
      <c r="F84" s="142" t="s">
        <v>497</v>
      </c>
      <c r="G84" s="143" t="s">
        <v>237</v>
      </c>
      <c r="H84" s="144">
        <v>16</v>
      </c>
      <c r="I84" s="145"/>
      <c r="J84" s="146">
        <f>ROUND(I84*H84,2)</f>
        <v>0</v>
      </c>
      <c r="K84" s="142" t="s">
        <v>134</v>
      </c>
      <c r="L84" s="34"/>
      <c r="M84" s="147" t="s">
        <v>1</v>
      </c>
      <c r="N84" s="148" t="s">
        <v>44</v>
      </c>
      <c r="O84" s="56"/>
      <c r="P84" s="149">
        <f>O84*H84</f>
        <v>0</v>
      </c>
      <c r="Q84" s="149">
        <v>0</v>
      </c>
      <c r="R84" s="149">
        <f>Q84*H84</f>
        <v>0</v>
      </c>
      <c r="S84" s="149">
        <v>0</v>
      </c>
      <c r="T84" s="150">
        <f>S84*H84</f>
        <v>0</v>
      </c>
      <c r="AR84" s="13" t="s">
        <v>129</v>
      </c>
      <c r="AT84" s="13" t="s">
        <v>130</v>
      </c>
      <c r="AU84" s="13" t="s">
        <v>73</v>
      </c>
      <c r="AY84" s="13" t="s">
        <v>135</v>
      </c>
      <c r="BE84" s="151">
        <f>IF(N84="základní",J84,0)</f>
        <v>0</v>
      </c>
      <c r="BF84" s="151">
        <f>IF(N84="snížená",J84,0)</f>
        <v>0</v>
      </c>
      <c r="BG84" s="151">
        <f>IF(N84="zákl. přenesená",J84,0)</f>
        <v>0</v>
      </c>
      <c r="BH84" s="151">
        <f>IF(N84="sníž. přenesená",J84,0)</f>
        <v>0</v>
      </c>
      <c r="BI84" s="151">
        <f>IF(N84="nulová",J84,0)</f>
        <v>0</v>
      </c>
      <c r="BJ84" s="13" t="s">
        <v>81</v>
      </c>
      <c r="BK84" s="151">
        <f>ROUND(I84*H84,2)</f>
        <v>0</v>
      </c>
      <c r="BL84" s="13" t="s">
        <v>129</v>
      </c>
      <c r="BM84" s="13" t="s">
        <v>498</v>
      </c>
    </row>
    <row r="85" spans="2:65" s="1" customFormat="1" ht="11.25">
      <c r="B85" s="30"/>
      <c r="C85" s="31"/>
      <c r="D85" s="152" t="s">
        <v>137</v>
      </c>
      <c r="E85" s="31"/>
      <c r="F85" s="153" t="s">
        <v>499</v>
      </c>
      <c r="G85" s="31"/>
      <c r="H85" s="31"/>
      <c r="I85" s="99"/>
      <c r="J85" s="31"/>
      <c r="K85" s="31"/>
      <c r="L85" s="34"/>
      <c r="M85" s="154"/>
      <c r="N85" s="56"/>
      <c r="O85" s="56"/>
      <c r="P85" s="56"/>
      <c r="Q85" s="56"/>
      <c r="R85" s="56"/>
      <c r="S85" s="56"/>
      <c r="T85" s="57"/>
      <c r="AT85" s="13" t="s">
        <v>137</v>
      </c>
      <c r="AU85" s="13" t="s">
        <v>73</v>
      </c>
    </row>
    <row r="86" spans="2:65" s="9" customFormat="1" ht="11.25">
      <c r="B86" s="166"/>
      <c r="C86" s="167"/>
      <c r="D86" s="152" t="s">
        <v>154</v>
      </c>
      <c r="E86" s="168" t="s">
        <v>1</v>
      </c>
      <c r="F86" s="169" t="s">
        <v>500</v>
      </c>
      <c r="G86" s="167"/>
      <c r="H86" s="170">
        <v>16</v>
      </c>
      <c r="I86" s="171"/>
      <c r="J86" s="167"/>
      <c r="K86" s="167"/>
      <c r="L86" s="172"/>
      <c r="M86" s="173"/>
      <c r="N86" s="174"/>
      <c r="O86" s="174"/>
      <c r="P86" s="174"/>
      <c r="Q86" s="174"/>
      <c r="R86" s="174"/>
      <c r="S86" s="174"/>
      <c r="T86" s="175"/>
      <c r="AT86" s="176" t="s">
        <v>154</v>
      </c>
      <c r="AU86" s="176" t="s">
        <v>73</v>
      </c>
      <c r="AV86" s="9" t="s">
        <v>83</v>
      </c>
      <c r="AW86" s="9" t="s">
        <v>35</v>
      </c>
      <c r="AX86" s="9" t="s">
        <v>73</v>
      </c>
      <c r="AY86" s="176" t="s">
        <v>135</v>
      </c>
    </row>
    <row r="87" spans="2:65" s="10" customFormat="1" ht="11.25">
      <c r="B87" s="177"/>
      <c r="C87" s="178"/>
      <c r="D87" s="152" t="s">
        <v>154</v>
      </c>
      <c r="E87" s="179" t="s">
        <v>1</v>
      </c>
      <c r="F87" s="180" t="s">
        <v>159</v>
      </c>
      <c r="G87" s="178"/>
      <c r="H87" s="181">
        <v>16</v>
      </c>
      <c r="I87" s="182"/>
      <c r="J87" s="178"/>
      <c r="K87" s="178"/>
      <c r="L87" s="183"/>
      <c r="M87" s="184"/>
      <c r="N87" s="185"/>
      <c r="O87" s="185"/>
      <c r="P87" s="185"/>
      <c r="Q87" s="185"/>
      <c r="R87" s="185"/>
      <c r="S87" s="185"/>
      <c r="T87" s="186"/>
      <c r="AT87" s="187" t="s">
        <v>154</v>
      </c>
      <c r="AU87" s="187" t="s">
        <v>73</v>
      </c>
      <c r="AV87" s="10" t="s">
        <v>129</v>
      </c>
      <c r="AW87" s="10" t="s">
        <v>35</v>
      </c>
      <c r="AX87" s="10" t="s">
        <v>81</v>
      </c>
      <c r="AY87" s="187" t="s">
        <v>135</v>
      </c>
    </row>
    <row r="88" spans="2:65" s="1" customFormat="1" ht="22.5" customHeight="1">
      <c r="B88" s="30"/>
      <c r="C88" s="140" t="s">
        <v>192</v>
      </c>
      <c r="D88" s="140" t="s">
        <v>130</v>
      </c>
      <c r="E88" s="141" t="s">
        <v>501</v>
      </c>
      <c r="F88" s="142" t="s">
        <v>502</v>
      </c>
      <c r="G88" s="143" t="s">
        <v>237</v>
      </c>
      <c r="H88" s="144">
        <v>28.8</v>
      </c>
      <c r="I88" s="145"/>
      <c r="J88" s="146">
        <f>ROUND(I88*H88,2)</f>
        <v>0</v>
      </c>
      <c r="K88" s="142" t="s">
        <v>134</v>
      </c>
      <c r="L88" s="34"/>
      <c r="M88" s="147" t="s">
        <v>1</v>
      </c>
      <c r="N88" s="148" t="s">
        <v>44</v>
      </c>
      <c r="O88" s="56"/>
      <c r="P88" s="149">
        <f>O88*H88</f>
        <v>0</v>
      </c>
      <c r="Q88" s="149">
        <v>0</v>
      </c>
      <c r="R88" s="149">
        <f>Q88*H88</f>
        <v>0</v>
      </c>
      <c r="S88" s="149">
        <v>0</v>
      </c>
      <c r="T88" s="150">
        <f>S88*H88</f>
        <v>0</v>
      </c>
      <c r="AR88" s="13" t="s">
        <v>129</v>
      </c>
      <c r="AT88" s="13" t="s">
        <v>130</v>
      </c>
      <c r="AU88" s="13" t="s">
        <v>73</v>
      </c>
      <c r="AY88" s="13" t="s">
        <v>135</v>
      </c>
      <c r="BE88" s="151">
        <f>IF(N88="základní",J88,0)</f>
        <v>0</v>
      </c>
      <c r="BF88" s="151">
        <f>IF(N88="snížená",J88,0)</f>
        <v>0</v>
      </c>
      <c r="BG88" s="151">
        <f>IF(N88="zákl. přenesená",J88,0)</f>
        <v>0</v>
      </c>
      <c r="BH88" s="151">
        <f>IF(N88="sníž. přenesená",J88,0)</f>
        <v>0</v>
      </c>
      <c r="BI88" s="151">
        <f>IF(N88="nulová",J88,0)</f>
        <v>0</v>
      </c>
      <c r="BJ88" s="13" t="s">
        <v>81</v>
      </c>
      <c r="BK88" s="151">
        <f>ROUND(I88*H88,2)</f>
        <v>0</v>
      </c>
      <c r="BL88" s="13" t="s">
        <v>129</v>
      </c>
      <c r="BM88" s="13" t="s">
        <v>503</v>
      </c>
    </row>
    <row r="89" spans="2:65" s="1" customFormat="1" ht="19.5">
      <c r="B89" s="30"/>
      <c r="C89" s="31"/>
      <c r="D89" s="152" t="s">
        <v>137</v>
      </c>
      <c r="E89" s="31"/>
      <c r="F89" s="153" t="s">
        <v>504</v>
      </c>
      <c r="G89" s="31"/>
      <c r="H89" s="31"/>
      <c r="I89" s="99"/>
      <c r="J89" s="31"/>
      <c r="K89" s="31"/>
      <c r="L89" s="34"/>
      <c r="M89" s="154"/>
      <c r="N89" s="56"/>
      <c r="O89" s="56"/>
      <c r="P89" s="56"/>
      <c r="Q89" s="56"/>
      <c r="R89" s="56"/>
      <c r="S89" s="56"/>
      <c r="T89" s="57"/>
      <c r="AT89" s="13" t="s">
        <v>137</v>
      </c>
      <c r="AU89" s="13" t="s">
        <v>73</v>
      </c>
    </row>
    <row r="90" spans="2:65" s="9" customFormat="1" ht="11.25">
      <c r="B90" s="166"/>
      <c r="C90" s="167"/>
      <c r="D90" s="152" t="s">
        <v>154</v>
      </c>
      <c r="E90" s="168" t="s">
        <v>1</v>
      </c>
      <c r="F90" s="169" t="s">
        <v>505</v>
      </c>
      <c r="G90" s="167"/>
      <c r="H90" s="170">
        <v>28.8</v>
      </c>
      <c r="I90" s="171"/>
      <c r="J90" s="167"/>
      <c r="K90" s="167"/>
      <c r="L90" s="172"/>
      <c r="M90" s="173"/>
      <c r="N90" s="174"/>
      <c r="O90" s="174"/>
      <c r="P90" s="174"/>
      <c r="Q90" s="174"/>
      <c r="R90" s="174"/>
      <c r="S90" s="174"/>
      <c r="T90" s="175"/>
      <c r="AT90" s="176" t="s">
        <v>154</v>
      </c>
      <c r="AU90" s="176" t="s">
        <v>73</v>
      </c>
      <c r="AV90" s="9" t="s">
        <v>83</v>
      </c>
      <c r="AW90" s="9" t="s">
        <v>35</v>
      </c>
      <c r="AX90" s="9" t="s">
        <v>73</v>
      </c>
      <c r="AY90" s="176" t="s">
        <v>135</v>
      </c>
    </row>
    <row r="91" spans="2:65" s="10" customFormat="1" ht="11.25">
      <c r="B91" s="177"/>
      <c r="C91" s="178"/>
      <c r="D91" s="152" t="s">
        <v>154</v>
      </c>
      <c r="E91" s="179" t="s">
        <v>1</v>
      </c>
      <c r="F91" s="180" t="s">
        <v>159</v>
      </c>
      <c r="G91" s="178"/>
      <c r="H91" s="181">
        <v>28.8</v>
      </c>
      <c r="I91" s="182"/>
      <c r="J91" s="178"/>
      <c r="K91" s="178"/>
      <c r="L91" s="183"/>
      <c r="M91" s="184"/>
      <c r="N91" s="185"/>
      <c r="O91" s="185"/>
      <c r="P91" s="185"/>
      <c r="Q91" s="185"/>
      <c r="R91" s="185"/>
      <c r="S91" s="185"/>
      <c r="T91" s="186"/>
      <c r="AT91" s="187" t="s">
        <v>154</v>
      </c>
      <c r="AU91" s="187" t="s">
        <v>73</v>
      </c>
      <c r="AV91" s="10" t="s">
        <v>129</v>
      </c>
      <c r="AW91" s="10" t="s">
        <v>35</v>
      </c>
      <c r="AX91" s="10" t="s">
        <v>81</v>
      </c>
      <c r="AY91" s="187" t="s">
        <v>135</v>
      </c>
    </row>
    <row r="92" spans="2:65" s="1" customFormat="1" ht="22.5" customHeight="1">
      <c r="B92" s="30"/>
      <c r="C92" s="140" t="s">
        <v>198</v>
      </c>
      <c r="D92" s="140" t="s">
        <v>130</v>
      </c>
      <c r="E92" s="141" t="s">
        <v>506</v>
      </c>
      <c r="F92" s="142" t="s">
        <v>507</v>
      </c>
      <c r="G92" s="143" t="s">
        <v>133</v>
      </c>
      <c r="H92" s="144">
        <v>4</v>
      </c>
      <c r="I92" s="145"/>
      <c r="J92" s="146">
        <f>ROUND(I92*H92,2)</f>
        <v>0</v>
      </c>
      <c r="K92" s="142" t="s">
        <v>134</v>
      </c>
      <c r="L92" s="34"/>
      <c r="M92" s="147" t="s">
        <v>1</v>
      </c>
      <c r="N92" s="148" t="s">
        <v>44</v>
      </c>
      <c r="O92" s="56"/>
      <c r="P92" s="149">
        <f>O92*H92</f>
        <v>0</v>
      </c>
      <c r="Q92" s="149">
        <v>0</v>
      </c>
      <c r="R92" s="149">
        <f>Q92*H92</f>
        <v>0</v>
      </c>
      <c r="S92" s="149">
        <v>0</v>
      </c>
      <c r="T92" s="150">
        <f>S92*H92</f>
        <v>0</v>
      </c>
      <c r="AR92" s="13" t="s">
        <v>129</v>
      </c>
      <c r="AT92" s="13" t="s">
        <v>130</v>
      </c>
      <c r="AU92" s="13" t="s">
        <v>73</v>
      </c>
      <c r="AY92" s="13" t="s">
        <v>135</v>
      </c>
      <c r="BE92" s="151">
        <f>IF(N92="základní",J92,0)</f>
        <v>0</v>
      </c>
      <c r="BF92" s="151">
        <f>IF(N92="snížená",J92,0)</f>
        <v>0</v>
      </c>
      <c r="BG92" s="151">
        <f>IF(N92="zákl. přenesená",J92,0)</f>
        <v>0</v>
      </c>
      <c r="BH92" s="151">
        <f>IF(N92="sníž. přenesená",J92,0)</f>
        <v>0</v>
      </c>
      <c r="BI92" s="151">
        <f>IF(N92="nulová",J92,0)</f>
        <v>0</v>
      </c>
      <c r="BJ92" s="13" t="s">
        <v>81</v>
      </c>
      <c r="BK92" s="151">
        <f>ROUND(I92*H92,2)</f>
        <v>0</v>
      </c>
      <c r="BL92" s="13" t="s">
        <v>129</v>
      </c>
      <c r="BM92" s="13" t="s">
        <v>508</v>
      </c>
    </row>
    <row r="93" spans="2:65" s="1" customFormat="1" ht="19.5">
      <c r="B93" s="30"/>
      <c r="C93" s="31"/>
      <c r="D93" s="152" t="s">
        <v>137</v>
      </c>
      <c r="E93" s="31"/>
      <c r="F93" s="153" t="s">
        <v>509</v>
      </c>
      <c r="G93" s="31"/>
      <c r="H93" s="31"/>
      <c r="I93" s="99"/>
      <c r="J93" s="31"/>
      <c r="K93" s="31"/>
      <c r="L93" s="34"/>
      <c r="M93" s="154"/>
      <c r="N93" s="56"/>
      <c r="O93" s="56"/>
      <c r="P93" s="56"/>
      <c r="Q93" s="56"/>
      <c r="R93" s="56"/>
      <c r="S93" s="56"/>
      <c r="T93" s="57"/>
      <c r="AT93" s="13" t="s">
        <v>137</v>
      </c>
      <c r="AU93" s="13" t="s">
        <v>73</v>
      </c>
    </row>
    <row r="94" spans="2:65" s="1" customFormat="1" ht="22.5" customHeight="1">
      <c r="B94" s="30"/>
      <c r="C94" s="140" t="s">
        <v>205</v>
      </c>
      <c r="D94" s="140" t="s">
        <v>130</v>
      </c>
      <c r="E94" s="141" t="s">
        <v>510</v>
      </c>
      <c r="F94" s="142" t="s">
        <v>511</v>
      </c>
      <c r="G94" s="143" t="s">
        <v>327</v>
      </c>
      <c r="H94" s="144">
        <v>130</v>
      </c>
      <c r="I94" s="145"/>
      <c r="J94" s="146">
        <f>ROUND(I94*H94,2)</f>
        <v>0</v>
      </c>
      <c r="K94" s="142" t="s">
        <v>134</v>
      </c>
      <c r="L94" s="34"/>
      <c r="M94" s="147" t="s">
        <v>1</v>
      </c>
      <c r="N94" s="148" t="s">
        <v>44</v>
      </c>
      <c r="O94" s="56"/>
      <c r="P94" s="149">
        <f>O94*H94</f>
        <v>0</v>
      </c>
      <c r="Q94" s="149">
        <v>0</v>
      </c>
      <c r="R94" s="149">
        <f>Q94*H94</f>
        <v>0</v>
      </c>
      <c r="S94" s="149">
        <v>0</v>
      </c>
      <c r="T94" s="150">
        <f>S94*H94</f>
        <v>0</v>
      </c>
      <c r="AR94" s="13" t="s">
        <v>129</v>
      </c>
      <c r="AT94" s="13" t="s">
        <v>130</v>
      </c>
      <c r="AU94" s="13" t="s">
        <v>73</v>
      </c>
      <c r="AY94" s="13" t="s">
        <v>135</v>
      </c>
      <c r="BE94" s="151">
        <f>IF(N94="základní",J94,0)</f>
        <v>0</v>
      </c>
      <c r="BF94" s="151">
        <f>IF(N94="snížená",J94,0)</f>
        <v>0</v>
      </c>
      <c r="BG94" s="151">
        <f>IF(N94="zákl. přenesená",J94,0)</f>
        <v>0</v>
      </c>
      <c r="BH94" s="151">
        <f>IF(N94="sníž. přenesená",J94,0)</f>
        <v>0</v>
      </c>
      <c r="BI94" s="151">
        <f>IF(N94="nulová",J94,0)</f>
        <v>0</v>
      </c>
      <c r="BJ94" s="13" t="s">
        <v>81</v>
      </c>
      <c r="BK94" s="151">
        <f>ROUND(I94*H94,2)</f>
        <v>0</v>
      </c>
      <c r="BL94" s="13" t="s">
        <v>129</v>
      </c>
      <c r="BM94" s="13" t="s">
        <v>512</v>
      </c>
    </row>
    <row r="95" spans="2:65" s="1" customFormat="1" ht="29.25">
      <c r="B95" s="30"/>
      <c r="C95" s="31"/>
      <c r="D95" s="152" t="s">
        <v>137</v>
      </c>
      <c r="E95" s="31"/>
      <c r="F95" s="153" t="s">
        <v>513</v>
      </c>
      <c r="G95" s="31"/>
      <c r="H95" s="31"/>
      <c r="I95" s="99"/>
      <c r="J95" s="31"/>
      <c r="K95" s="31"/>
      <c r="L95" s="34"/>
      <c r="M95" s="154"/>
      <c r="N95" s="56"/>
      <c r="O95" s="56"/>
      <c r="P95" s="56"/>
      <c r="Q95" s="56"/>
      <c r="R95" s="56"/>
      <c r="S95" s="56"/>
      <c r="T95" s="57"/>
      <c r="AT95" s="13" t="s">
        <v>137</v>
      </c>
      <c r="AU95" s="13" t="s">
        <v>73</v>
      </c>
    </row>
    <row r="96" spans="2:65" s="1" customFormat="1" ht="16.5" customHeight="1">
      <c r="B96" s="30"/>
      <c r="C96" s="140" t="s">
        <v>8</v>
      </c>
      <c r="D96" s="140" t="s">
        <v>130</v>
      </c>
      <c r="E96" s="141" t="s">
        <v>514</v>
      </c>
      <c r="F96" s="142" t="s">
        <v>515</v>
      </c>
      <c r="G96" s="143" t="s">
        <v>327</v>
      </c>
      <c r="H96" s="144">
        <v>117.6</v>
      </c>
      <c r="I96" s="145"/>
      <c r="J96" s="146">
        <f>ROUND(I96*H96,2)</f>
        <v>0</v>
      </c>
      <c r="K96" s="142" t="s">
        <v>1</v>
      </c>
      <c r="L96" s="34"/>
      <c r="M96" s="147" t="s">
        <v>1</v>
      </c>
      <c r="N96" s="148" t="s">
        <v>44</v>
      </c>
      <c r="O96" s="56"/>
      <c r="P96" s="149">
        <f>O96*H96</f>
        <v>0</v>
      </c>
      <c r="Q96" s="149">
        <v>0</v>
      </c>
      <c r="R96" s="149">
        <f>Q96*H96</f>
        <v>0</v>
      </c>
      <c r="S96" s="149">
        <v>0</v>
      </c>
      <c r="T96" s="150">
        <f>S96*H96</f>
        <v>0</v>
      </c>
      <c r="AR96" s="13" t="s">
        <v>129</v>
      </c>
      <c r="AT96" s="13" t="s">
        <v>130</v>
      </c>
      <c r="AU96" s="13" t="s">
        <v>73</v>
      </c>
      <c r="AY96" s="13" t="s">
        <v>135</v>
      </c>
      <c r="BE96" s="151">
        <f>IF(N96="základní",J96,0)</f>
        <v>0</v>
      </c>
      <c r="BF96" s="151">
        <f>IF(N96="snížená",J96,0)</f>
        <v>0</v>
      </c>
      <c r="BG96" s="151">
        <f>IF(N96="zákl. přenesená",J96,0)</f>
        <v>0</v>
      </c>
      <c r="BH96" s="151">
        <f>IF(N96="sníž. přenesená",J96,0)</f>
        <v>0</v>
      </c>
      <c r="BI96" s="151">
        <f>IF(N96="nulová",J96,0)</f>
        <v>0</v>
      </c>
      <c r="BJ96" s="13" t="s">
        <v>81</v>
      </c>
      <c r="BK96" s="151">
        <f>ROUND(I96*H96,2)</f>
        <v>0</v>
      </c>
      <c r="BL96" s="13" t="s">
        <v>129</v>
      </c>
      <c r="BM96" s="13" t="s">
        <v>516</v>
      </c>
    </row>
    <row r="97" spans="2:65" s="1" customFormat="1" ht="11.25">
      <c r="B97" s="30"/>
      <c r="C97" s="31"/>
      <c r="D97" s="152" t="s">
        <v>137</v>
      </c>
      <c r="E97" s="31"/>
      <c r="F97" s="153" t="s">
        <v>515</v>
      </c>
      <c r="G97" s="31"/>
      <c r="H97" s="31"/>
      <c r="I97" s="99"/>
      <c r="J97" s="31"/>
      <c r="K97" s="31"/>
      <c r="L97" s="34"/>
      <c r="M97" s="154"/>
      <c r="N97" s="56"/>
      <c r="O97" s="56"/>
      <c r="P97" s="56"/>
      <c r="Q97" s="56"/>
      <c r="R97" s="56"/>
      <c r="S97" s="56"/>
      <c r="T97" s="57"/>
      <c r="AT97" s="13" t="s">
        <v>137</v>
      </c>
      <c r="AU97" s="13" t="s">
        <v>73</v>
      </c>
    </row>
    <row r="98" spans="2:65" s="1" customFormat="1" ht="19.5">
      <c r="B98" s="30"/>
      <c r="C98" s="31"/>
      <c r="D98" s="152" t="s">
        <v>139</v>
      </c>
      <c r="E98" s="31"/>
      <c r="F98" s="155" t="s">
        <v>517</v>
      </c>
      <c r="G98" s="31"/>
      <c r="H98" s="31"/>
      <c r="I98" s="99"/>
      <c r="J98" s="31"/>
      <c r="K98" s="31"/>
      <c r="L98" s="34"/>
      <c r="M98" s="154"/>
      <c r="N98" s="56"/>
      <c r="O98" s="56"/>
      <c r="P98" s="56"/>
      <c r="Q98" s="56"/>
      <c r="R98" s="56"/>
      <c r="S98" s="56"/>
      <c r="T98" s="57"/>
      <c r="AT98" s="13" t="s">
        <v>139</v>
      </c>
      <c r="AU98" s="13" t="s">
        <v>73</v>
      </c>
    </row>
    <row r="99" spans="2:65" s="9" customFormat="1" ht="11.25">
      <c r="B99" s="166"/>
      <c r="C99" s="167"/>
      <c r="D99" s="152" t="s">
        <v>154</v>
      </c>
      <c r="E99" s="168" t="s">
        <v>1</v>
      </c>
      <c r="F99" s="169" t="s">
        <v>518</v>
      </c>
      <c r="G99" s="167"/>
      <c r="H99" s="170">
        <v>117.6</v>
      </c>
      <c r="I99" s="171"/>
      <c r="J99" s="167"/>
      <c r="K99" s="167"/>
      <c r="L99" s="172"/>
      <c r="M99" s="173"/>
      <c r="N99" s="174"/>
      <c r="O99" s="174"/>
      <c r="P99" s="174"/>
      <c r="Q99" s="174"/>
      <c r="R99" s="174"/>
      <c r="S99" s="174"/>
      <c r="T99" s="175"/>
      <c r="AT99" s="176" t="s">
        <v>154</v>
      </c>
      <c r="AU99" s="176" t="s">
        <v>73</v>
      </c>
      <c r="AV99" s="9" t="s">
        <v>83</v>
      </c>
      <c r="AW99" s="9" t="s">
        <v>35</v>
      </c>
      <c r="AX99" s="9" t="s">
        <v>73</v>
      </c>
      <c r="AY99" s="176" t="s">
        <v>135</v>
      </c>
    </row>
    <row r="100" spans="2:65" s="10" customFormat="1" ht="11.25">
      <c r="B100" s="177"/>
      <c r="C100" s="178"/>
      <c r="D100" s="152" t="s">
        <v>154</v>
      </c>
      <c r="E100" s="179" t="s">
        <v>1</v>
      </c>
      <c r="F100" s="180" t="s">
        <v>159</v>
      </c>
      <c r="G100" s="178"/>
      <c r="H100" s="181">
        <v>117.6</v>
      </c>
      <c r="I100" s="182"/>
      <c r="J100" s="178"/>
      <c r="K100" s="178"/>
      <c r="L100" s="183"/>
      <c r="M100" s="184"/>
      <c r="N100" s="185"/>
      <c r="O100" s="185"/>
      <c r="P100" s="185"/>
      <c r="Q100" s="185"/>
      <c r="R100" s="185"/>
      <c r="S100" s="185"/>
      <c r="T100" s="186"/>
      <c r="AT100" s="187" t="s">
        <v>154</v>
      </c>
      <c r="AU100" s="187" t="s">
        <v>73</v>
      </c>
      <c r="AV100" s="10" t="s">
        <v>129</v>
      </c>
      <c r="AW100" s="10" t="s">
        <v>35</v>
      </c>
      <c r="AX100" s="10" t="s">
        <v>81</v>
      </c>
      <c r="AY100" s="187" t="s">
        <v>135</v>
      </c>
    </row>
    <row r="101" spans="2:65" s="1" customFormat="1" ht="22.5" customHeight="1">
      <c r="B101" s="30"/>
      <c r="C101" s="140" t="s">
        <v>217</v>
      </c>
      <c r="D101" s="140" t="s">
        <v>130</v>
      </c>
      <c r="E101" s="141" t="s">
        <v>519</v>
      </c>
      <c r="F101" s="142" t="s">
        <v>520</v>
      </c>
      <c r="G101" s="143" t="s">
        <v>150</v>
      </c>
      <c r="H101" s="144">
        <v>159.18</v>
      </c>
      <c r="I101" s="145"/>
      <c r="J101" s="146">
        <f>ROUND(I101*H101,2)</f>
        <v>0</v>
      </c>
      <c r="K101" s="142" t="s">
        <v>134</v>
      </c>
      <c r="L101" s="34"/>
      <c r="M101" s="147" t="s">
        <v>1</v>
      </c>
      <c r="N101" s="148" t="s">
        <v>44</v>
      </c>
      <c r="O101" s="56"/>
      <c r="P101" s="149">
        <f>O101*H101</f>
        <v>0</v>
      </c>
      <c r="Q101" s="149">
        <v>0</v>
      </c>
      <c r="R101" s="149">
        <f>Q101*H101</f>
        <v>0</v>
      </c>
      <c r="S101" s="149">
        <v>0</v>
      </c>
      <c r="T101" s="150">
        <f>S101*H101</f>
        <v>0</v>
      </c>
      <c r="AR101" s="13" t="s">
        <v>278</v>
      </c>
      <c r="AT101" s="13" t="s">
        <v>130</v>
      </c>
      <c r="AU101" s="13" t="s">
        <v>73</v>
      </c>
      <c r="AY101" s="13" t="s">
        <v>135</v>
      </c>
      <c r="BE101" s="151">
        <f>IF(N101="základní",J101,0)</f>
        <v>0</v>
      </c>
      <c r="BF101" s="151">
        <f>IF(N101="snížená",J101,0)</f>
        <v>0</v>
      </c>
      <c r="BG101" s="151">
        <f>IF(N101="zákl. přenesená",J101,0)</f>
        <v>0</v>
      </c>
      <c r="BH101" s="151">
        <f>IF(N101="sníž. přenesená",J101,0)</f>
        <v>0</v>
      </c>
      <c r="BI101" s="151">
        <f>IF(N101="nulová",J101,0)</f>
        <v>0</v>
      </c>
      <c r="BJ101" s="13" t="s">
        <v>81</v>
      </c>
      <c r="BK101" s="151">
        <f>ROUND(I101*H101,2)</f>
        <v>0</v>
      </c>
      <c r="BL101" s="13" t="s">
        <v>278</v>
      </c>
      <c r="BM101" s="13" t="s">
        <v>521</v>
      </c>
    </row>
    <row r="102" spans="2:65" s="1" customFormat="1" ht="29.25">
      <c r="B102" s="30"/>
      <c r="C102" s="31"/>
      <c r="D102" s="152" t="s">
        <v>137</v>
      </c>
      <c r="E102" s="31"/>
      <c r="F102" s="153" t="s">
        <v>522</v>
      </c>
      <c r="G102" s="31"/>
      <c r="H102" s="31"/>
      <c r="I102" s="99"/>
      <c r="J102" s="31"/>
      <c r="K102" s="31"/>
      <c r="L102" s="34"/>
      <c r="M102" s="154"/>
      <c r="N102" s="56"/>
      <c r="O102" s="56"/>
      <c r="P102" s="56"/>
      <c r="Q102" s="56"/>
      <c r="R102" s="56"/>
      <c r="S102" s="56"/>
      <c r="T102" s="57"/>
      <c r="AT102" s="13" t="s">
        <v>137</v>
      </c>
      <c r="AU102" s="13" t="s">
        <v>73</v>
      </c>
    </row>
    <row r="103" spans="2:65" s="8" customFormat="1" ht="11.25">
      <c r="B103" s="156"/>
      <c r="C103" s="157"/>
      <c r="D103" s="152" t="s">
        <v>154</v>
      </c>
      <c r="E103" s="158" t="s">
        <v>1</v>
      </c>
      <c r="F103" s="159" t="s">
        <v>523</v>
      </c>
      <c r="G103" s="157"/>
      <c r="H103" s="158" t="s">
        <v>1</v>
      </c>
      <c r="I103" s="160"/>
      <c r="J103" s="157"/>
      <c r="K103" s="157"/>
      <c r="L103" s="161"/>
      <c r="M103" s="162"/>
      <c r="N103" s="163"/>
      <c r="O103" s="163"/>
      <c r="P103" s="163"/>
      <c r="Q103" s="163"/>
      <c r="R103" s="163"/>
      <c r="S103" s="163"/>
      <c r="T103" s="164"/>
      <c r="AT103" s="165" t="s">
        <v>154</v>
      </c>
      <c r="AU103" s="165" t="s">
        <v>73</v>
      </c>
      <c r="AV103" s="8" t="s">
        <v>81</v>
      </c>
      <c r="AW103" s="8" t="s">
        <v>35</v>
      </c>
      <c r="AX103" s="8" t="s">
        <v>73</v>
      </c>
      <c r="AY103" s="165" t="s">
        <v>135</v>
      </c>
    </row>
    <row r="104" spans="2:65" s="8" customFormat="1" ht="11.25">
      <c r="B104" s="156"/>
      <c r="C104" s="157"/>
      <c r="D104" s="152" t="s">
        <v>154</v>
      </c>
      <c r="E104" s="158" t="s">
        <v>1</v>
      </c>
      <c r="F104" s="159" t="s">
        <v>524</v>
      </c>
      <c r="G104" s="157"/>
      <c r="H104" s="158" t="s">
        <v>1</v>
      </c>
      <c r="I104" s="160"/>
      <c r="J104" s="157"/>
      <c r="K104" s="157"/>
      <c r="L104" s="161"/>
      <c r="M104" s="162"/>
      <c r="N104" s="163"/>
      <c r="O104" s="163"/>
      <c r="P104" s="163"/>
      <c r="Q104" s="163"/>
      <c r="R104" s="163"/>
      <c r="S104" s="163"/>
      <c r="T104" s="164"/>
      <c r="AT104" s="165" t="s">
        <v>154</v>
      </c>
      <c r="AU104" s="165" t="s">
        <v>73</v>
      </c>
      <c r="AV104" s="8" t="s">
        <v>81</v>
      </c>
      <c r="AW104" s="8" t="s">
        <v>35</v>
      </c>
      <c r="AX104" s="8" t="s">
        <v>73</v>
      </c>
      <c r="AY104" s="165" t="s">
        <v>135</v>
      </c>
    </row>
    <row r="105" spans="2:65" s="9" customFormat="1" ht="11.25">
      <c r="B105" s="166"/>
      <c r="C105" s="167"/>
      <c r="D105" s="152" t="s">
        <v>154</v>
      </c>
      <c r="E105" s="168" t="s">
        <v>1</v>
      </c>
      <c r="F105" s="169" t="s">
        <v>525</v>
      </c>
      <c r="G105" s="167"/>
      <c r="H105" s="170">
        <v>85.1</v>
      </c>
      <c r="I105" s="171"/>
      <c r="J105" s="167"/>
      <c r="K105" s="167"/>
      <c r="L105" s="172"/>
      <c r="M105" s="173"/>
      <c r="N105" s="174"/>
      <c r="O105" s="174"/>
      <c r="P105" s="174"/>
      <c r="Q105" s="174"/>
      <c r="R105" s="174"/>
      <c r="S105" s="174"/>
      <c r="T105" s="175"/>
      <c r="AT105" s="176" t="s">
        <v>154</v>
      </c>
      <c r="AU105" s="176" t="s">
        <v>73</v>
      </c>
      <c r="AV105" s="9" t="s">
        <v>83</v>
      </c>
      <c r="AW105" s="9" t="s">
        <v>35</v>
      </c>
      <c r="AX105" s="9" t="s">
        <v>73</v>
      </c>
      <c r="AY105" s="176" t="s">
        <v>135</v>
      </c>
    </row>
    <row r="106" spans="2:65" s="8" customFormat="1" ht="11.25">
      <c r="B106" s="156"/>
      <c r="C106" s="157"/>
      <c r="D106" s="152" t="s">
        <v>154</v>
      </c>
      <c r="E106" s="158" t="s">
        <v>1</v>
      </c>
      <c r="F106" s="159" t="s">
        <v>526</v>
      </c>
      <c r="G106" s="157"/>
      <c r="H106" s="158" t="s">
        <v>1</v>
      </c>
      <c r="I106" s="160"/>
      <c r="J106" s="157"/>
      <c r="K106" s="157"/>
      <c r="L106" s="161"/>
      <c r="M106" s="162"/>
      <c r="N106" s="163"/>
      <c r="O106" s="163"/>
      <c r="P106" s="163"/>
      <c r="Q106" s="163"/>
      <c r="R106" s="163"/>
      <c r="S106" s="163"/>
      <c r="T106" s="164"/>
      <c r="AT106" s="165" t="s">
        <v>154</v>
      </c>
      <c r="AU106" s="165" t="s">
        <v>73</v>
      </c>
      <c r="AV106" s="8" t="s">
        <v>81</v>
      </c>
      <c r="AW106" s="8" t="s">
        <v>35</v>
      </c>
      <c r="AX106" s="8" t="s">
        <v>73</v>
      </c>
      <c r="AY106" s="165" t="s">
        <v>135</v>
      </c>
    </row>
    <row r="107" spans="2:65" s="9" customFormat="1" ht="11.25">
      <c r="B107" s="166"/>
      <c r="C107" s="167"/>
      <c r="D107" s="152" t="s">
        <v>154</v>
      </c>
      <c r="E107" s="168" t="s">
        <v>1</v>
      </c>
      <c r="F107" s="169" t="s">
        <v>527</v>
      </c>
      <c r="G107" s="167"/>
      <c r="H107" s="170">
        <v>74.08</v>
      </c>
      <c r="I107" s="171"/>
      <c r="J107" s="167"/>
      <c r="K107" s="167"/>
      <c r="L107" s="172"/>
      <c r="M107" s="173"/>
      <c r="N107" s="174"/>
      <c r="O107" s="174"/>
      <c r="P107" s="174"/>
      <c r="Q107" s="174"/>
      <c r="R107" s="174"/>
      <c r="S107" s="174"/>
      <c r="T107" s="175"/>
      <c r="AT107" s="176" t="s">
        <v>154</v>
      </c>
      <c r="AU107" s="176" t="s">
        <v>73</v>
      </c>
      <c r="AV107" s="9" t="s">
        <v>83</v>
      </c>
      <c r="AW107" s="9" t="s">
        <v>35</v>
      </c>
      <c r="AX107" s="9" t="s">
        <v>73</v>
      </c>
      <c r="AY107" s="176" t="s">
        <v>135</v>
      </c>
    </row>
    <row r="108" spans="2:65" s="10" customFormat="1" ht="11.25">
      <c r="B108" s="177"/>
      <c r="C108" s="178"/>
      <c r="D108" s="152" t="s">
        <v>154</v>
      </c>
      <c r="E108" s="179" t="s">
        <v>1</v>
      </c>
      <c r="F108" s="180" t="s">
        <v>159</v>
      </c>
      <c r="G108" s="178"/>
      <c r="H108" s="181">
        <v>159.18</v>
      </c>
      <c r="I108" s="182"/>
      <c r="J108" s="178"/>
      <c r="K108" s="178"/>
      <c r="L108" s="183"/>
      <c r="M108" s="184"/>
      <c r="N108" s="185"/>
      <c r="O108" s="185"/>
      <c r="P108" s="185"/>
      <c r="Q108" s="185"/>
      <c r="R108" s="185"/>
      <c r="S108" s="185"/>
      <c r="T108" s="186"/>
      <c r="AT108" s="187" t="s">
        <v>154</v>
      </c>
      <c r="AU108" s="187" t="s">
        <v>73</v>
      </c>
      <c r="AV108" s="10" t="s">
        <v>129</v>
      </c>
      <c r="AW108" s="10" t="s">
        <v>35</v>
      </c>
      <c r="AX108" s="10" t="s">
        <v>81</v>
      </c>
      <c r="AY108" s="187" t="s">
        <v>135</v>
      </c>
    </row>
    <row r="109" spans="2:65" s="1" customFormat="1" ht="22.5" customHeight="1">
      <c r="B109" s="30"/>
      <c r="C109" s="140" t="s">
        <v>224</v>
      </c>
      <c r="D109" s="140" t="s">
        <v>130</v>
      </c>
      <c r="E109" s="141" t="s">
        <v>528</v>
      </c>
      <c r="F109" s="142" t="s">
        <v>529</v>
      </c>
      <c r="G109" s="143" t="s">
        <v>150</v>
      </c>
      <c r="H109" s="144">
        <v>9</v>
      </c>
      <c r="I109" s="145"/>
      <c r="J109" s="146">
        <f>ROUND(I109*H109,2)</f>
        <v>0</v>
      </c>
      <c r="K109" s="142" t="s">
        <v>134</v>
      </c>
      <c r="L109" s="34"/>
      <c r="M109" s="147" t="s">
        <v>1</v>
      </c>
      <c r="N109" s="148" t="s">
        <v>44</v>
      </c>
      <c r="O109" s="56"/>
      <c r="P109" s="149">
        <f>O109*H109</f>
        <v>0</v>
      </c>
      <c r="Q109" s="149">
        <v>0</v>
      </c>
      <c r="R109" s="149">
        <f>Q109*H109</f>
        <v>0</v>
      </c>
      <c r="S109" s="149">
        <v>0</v>
      </c>
      <c r="T109" s="150">
        <f>S109*H109</f>
        <v>0</v>
      </c>
      <c r="AR109" s="13" t="s">
        <v>278</v>
      </c>
      <c r="AT109" s="13" t="s">
        <v>130</v>
      </c>
      <c r="AU109" s="13" t="s">
        <v>73</v>
      </c>
      <c r="AY109" s="13" t="s">
        <v>135</v>
      </c>
      <c r="BE109" s="151">
        <f>IF(N109="základní",J109,0)</f>
        <v>0</v>
      </c>
      <c r="BF109" s="151">
        <f>IF(N109="snížená",J109,0)</f>
        <v>0</v>
      </c>
      <c r="BG109" s="151">
        <f>IF(N109="zákl. přenesená",J109,0)</f>
        <v>0</v>
      </c>
      <c r="BH109" s="151">
        <f>IF(N109="sníž. přenesená",J109,0)</f>
        <v>0</v>
      </c>
      <c r="BI109" s="151">
        <f>IF(N109="nulová",J109,0)</f>
        <v>0</v>
      </c>
      <c r="BJ109" s="13" t="s">
        <v>81</v>
      </c>
      <c r="BK109" s="151">
        <f>ROUND(I109*H109,2)</f>
        <v>0</v>
      </c>
      <c r="BL109" s="13" t="s">
        <v>278</v>
      </c>
      <c r="BM109" s="13" t="s">
        <v>530</v>
      </c>
    </row>
    <row r="110" spans="2:65" s="1" customFormat="1" ht="29.25">
      <c r="B110" s="30"/>
      <c r="C110" s="31"/>
      <c r="D110" s="152" t="s">
        <v>137</v>
      </c>
      <c r="E110" s="31"/>
      <c r="F110" s="153" t="s">
        <v>531</v>
      </c>
      <c r="G110" s="31"/>
      <c r="H110" s="31"/>
      <c r="I110" s="99"/>
      <c r="J110" s="31"/>
      <c r="K110" s="31"/>
      <c r="L110" s="34"/>
      <c r="M110" s="154"/>
      <c r="N110" s="56"/>
      <c r="O110" s="56"/>
      <c r="P110" s="56"/>
      <c r="Q110" s="56"/>
      <c r="R110" s="56"/>
      <c r="S110" s="56"/>
      <c r="T110" s="57"/>
      <c r="AT110" s="13" t="s">
        <v>137</v>
      </c>
      <c r="AU110" s="13" t="s">
        <v>73</v>
      </c>
    </row>
    <row r="111" spans="2:65" s="8" customFormat="1" ht="11.25">
      <c r="B111" s="156"/>
      <c r="C111" s="157"/>
      <c r="D111" s="152" t="s">
        <v>154</v>
      </c>
      <c r="E111" s="158" t="s">
        <v>1</v>
      </c>
      <c r="F111" s="159" t="s">
        <v>532</v>
      </c>
      <c r="G111" s="157"/>
      <c r="H111" s="158" t="s">
        <v>1</v>
      </c>
      <c r="I111" s="160"/>
      <c r="J111" s="157"/>
      <c r="K111" s="157"/>
      <c r="L111" s="161"/>
      <c r="M111" s="162"/>
      <c r="N111" s="163"/>
      <c r="O111" s="163"/>
      <c r="P111" s="163"/>
      <c r="Q111" s="163"/>
      <c r="R111" s="163"/>
      <c r="S111" s="163"/>
      <c r="T111" s="164"/>
      <c r="AT111" s="165" t="s">
        <v>154</v>
      </c>
      <c r="AU111" s="165" t="s">
        <v>73</v>
      </c>
      <c r="AV111" s="8" t="s">
        <v>81</v>
      </c>
      <c r="AW111" s="8" t="s">
        <v>35</v>
      </c>
      <c r="AX111" s="8" t="s">
        <v>73</v>
      </c>
      <c r="AY111" s="165" t="s">
        <v>135</v>
      </c>
    </row>
    <row r="112" spans="2:65" s="9" customFormat="1" ht="11.25">
      <c r="B112" s="166"/>
      <c r="C112" s="167"/>
      <c r="D112" s="152" t="s">
        <v>154</v>
      </c>
      <c r="E112" s="168" t="s">
        <v>1</v>
      </c>
      <c r="F112" s="169" t="s">
        <v>177</v>
      </c>
      <c r="G112" s="167"/>
      <c r="H112" s="170">
        <v>9</v>
      </c>
      <c r="I112" s="171"/>
      <c r="J112" s="167"/>
      <c r="K112" s="167"/>
      <c r="L112" s="172"/>
      <c r="M112" s="173"/>
      <c r="N112" s="174"/>
      <c r="O112" s="174"/>
      <c r="P112" s="174"/>
      <c r="Q112" s="174"/>
      <c r="R112" s="174"/>
      <c r="S112" s="174"/>
      <c r="T112" s="175"/>
      <c r="AT112" s="176" t="s">
        <v>154</v>
      </c>
      <c r="AU112" s="176" t="s">
        <v>73</v>
      </c>
      <c r="AV112" s="9" t="s">
        <v>83</v>
      </c>
      <c r="AW112" s="9" t="s">
        <v>35</v>
      </c>
      <c r="AX112" s="9" t="s">
        <v>73</v>
      </c>
      <c r="AY112" s="176" t="s">
        <v>135</v>
      </c>
    </row>
    <row r="113" spans="2:65" s="10" customFormat="1" ht="11.25">
      <c r="B113" s="177"/>
      <c r="C113" s="178"/>
      <c r="D113" s="152" t="s">
        <v>154</v>
      </c>
      <c r="E113" s="179" t="s">
        <v>1</v>
      </c>
      <c r="F113" s="180" t="s">
        <v>159</v>
      </c>
      <c r="G113" s="178"/>
      <c r="H113" s="181">
        <v>9</v>
      </c>
      <c r="I113" s="182"/>
      <c r="J113" s="178"/>
      <c r="K113" s="178"/>
      <c r="L113" s="183"/>
      <c r="M113" s="184"/>
      <c r="N113" s="185"/>
      <c r="O113" s="185"/>
      <c r="P113" s="185"/>
      <c r="Q113" s="185"/>
      <c r="R113" s="185"/>
      <c r="S113" s="185"/>
      <c r="T113" s="186"/>
      <c r="AT113" s="187" t="s">
        <v>154</v>
      </c>
      <c r="AU113" s="187" t="s">
        <v>73</v>
      </c>
      <c r="AV113" s="10" t="s">
        <v>129</v>
      </c>
      <c r="AW113" s="10" t="s">
        <v>35</v>
      </c>
      <c r="AX113" s="10" t="s">
        <v>81</v>
      </c>
      <c r="AY113" s="187" t="s">
        <v>135</v>
      </c>
    </row>
    <row r="114" spans="2:65" s="1" customFormat="1" ht="22.5" customHeight="1">
      <c r="B114" s="30"/>
      <c r="C114" s="140" t="s">
        <v>234</v>
      </c>
      <c r="D114" s="140" t="s">
        <v>130</v>
      </c>
      <c r="E114" s="141" t="s">
        <v>533</v>
      </c>
      <c r="F114" s="142" t="s">
        <v>534</v>
      </c>
      <c r="G114" s="143" t="s">
        <v>150</v>
      </c>
      <c r="H114" s="144">
        <v>130.88999999999999</v>
      </c>
      <c r="I114" s="145"/>
      <c r="J114" s="146">
        <f>ROUND(I114*H114,2)</f>
        <v>0</v>
      </c>
      <c r="K114" s="142" t="s">
        <v>134</v>
      </c>
      <c r="L114" s="34"/>
      <c r="M114" s="147" t="s">
        <v>1</v>
      </c>
      <c r="N114" s="148" t="s">
        <v>44</v>
      </c>
      <c r="O114" s="56"/>
      <c r="P114" s="149">
        <f>O114*H114</f>
        <v>0</v>
      </c>
      <c r="Q114" s="149">
        <v>0</v>
      </c>
      <c r="R114" s="149">
        <f>Q114*H114</f>
        <v>0</v>
      </c>
      <c r="S114" s="149">
        <v>0</v>
      </c>
      <c r="T114" s="150">
        <f>S114*H114</f>
        <v>0</v>
      </c>
      <c r="AR114" s="13" t="s">
        <v>278</v>
      </c>
      <c r="AT114" s="13" t="s">
        <v>130</v>
      </c>
      <c r="AU114" s="13" t="s">
        <v>73</v>
      </c>
      <c r="AY114" s="13" t="s">
        <v>135</v>
      </c>
      <c r="BE114" s="151">
        <f>IF(N114="základní",J114,0)</f>
        <v>0</v>
      </c>
      <c r="BF114" s="151">
        <f>IF(N114="snížená",J114,0)</f>
        <v>0</v>
      </c>
      <c r="BG114" s="151">
        <f>IF(N114="zákl. přenesená",J114,0)</f>
        <v>0</v>
      </c>
      <c r="BH114" s="151">
        <f>IF(N114="sníž. přenesená",J114,0)</f>
        <v>0</v>
      </c>
      <c r="BI114" s="151">
        <f>IF(N114="nulová",J114,0)</f>
        <v>0</v>
      </c>
      <c r="BJ114" s="13" t="s">
        <v>81</v>
      </c>
      <c r="BK114" s="151">
        <f>ROUND(I114*H114,2)</f>
        <v>0</v>
      </c>
      <c r="BL114" s="13" t="s">
        <v>278</v>
      </c>
      <c r="BM114" s="13" t="s">
        <v>535</v>
      </c>
    </row>
    <row r="115" spans="2:65" s="1" customFormat="1" ht="58.5">
      <c r="B115" s="30"/>
      <c r="C115" s="31"/>
      <c r="D115" s="152" t="s">
        <v>137</v>
      </c>
      <c r="E115" s="31"/>
      <c r="F115" s="153" t="s">
        <v>536</v>
      </c>
      <c r="G115" s="31"/>
      <c r="H115" s="31"/>
      <c r="I115" s="99"/>
      <c r="J115" s="31"/>
      <c r="K115" s="31"/>
      <c r="L115" s="34"/>
      <c r="M115" s="154"/>
      <c r="N115" s="56"/>
      <c r="O115" s="56"/>
      <c r="P115" s="56"/>
      <c r="Q115" s="56"/>
      <c r="R115" s="56"/>
      <c r="S115" s="56"/>
      <c r="T115" s="57"/>
      <c r="AT115" s="13" t="s">
        <v>137</v>
      </c>
      <c r="AU115" s="13" t="s">
        <v>73</v>
      </c>
    </row>
    <row r="116" spans="2:65" s="1" customFormat="1" ht="19.5">
      <c r="B116" s="30"/>
      <c r="C116" s="31"/>
      <c r="D116" s="152" t="s">
        <v>139</v>
      </c>
      <c r="E116" s="31"/>
      <c r="F116" s="155" t="s">
        <v>537</v>
      </c>
      <c r="G116" s="31"/>
      <c r="H116" s="31"/>
      <c r="I116" s="99"/>
      <c r="J116" s="31"/>
      <c r="K116" s="31"/>
      <c r="L116" s="34"/>
      <c r="M116" s="154"/>
      <c r="N116" s="56"/>
      <c r="O116" s="56"/>
      <c r="P116" s="56"/>
      <c r="Q116" s="56"/>
      <c r="R116" s="56"/>
      <c r="S116" s="56"/>
      <c r="T116" s="57"/>
      <c r="AT116" s="13" t="s">
        <v>139</v>
      </c>
      <c r="AU116" s="13" t="s">
        <v>73</v>
      </c>
    </row>
    <row r="117" spans="2:65" s="8" customFormat="1" ht="11.25">
      <c r="B117" s="156"/>
      <c r="C117" s="157"/>
      <c r="D117" s="152" t="s">
        <v>154</v>
      </c>
      <c r="E117" s="158" t="s">
        <v>1</v>
      </c>
      <c r="F117" s="159" t="s">
        <v>538</v>
      </c>
      <c r="G117" s="157"/>
      <c r="H117" s="158" t="s">
        <v>1</v>
      </c>
      <c r="I117" s="160"/>
      <c r="J117" s="157"/>
      <c r="K117" s="157"/>
      <c r="L117" s="161"/>
      <c r="M117" s="162"/>
      <c r="N117" s="163"/>
      <c r="O117" s="163"/>
      <c r="P117" s="163"/>
      <c r="Q117" s="163"/>
      <c r="R117" s="163"/>
      <c r="S117" s="163"/>
      <c r="T117" s="164"/>
      <c r="AT117" s="165" t="s">
        <v>154</v>
      </c>
      <c r="AU117" s="165" t="s">
        <v>73</v>
      </c>
      <c r="AV117" s="8" t="s">
        <v>81</v>
      </c>
      <c r="AW117" s="8" t="s">
        <v>35</v>
      </c>
      <c r="AX117" s="8" t="s">
        <v>73</v>
      </c>
      <c r="AY117" s="165" t="s">
        <v>135</v>
      </c>
    </row>
    <row r="118" spans="2:65" s="8" customFormat="1" ht="11.25">
      <c r="B118" s="156"/>
      <c r="C118" s="157"/>
      <c r="D118" s="152" t="s">
        <v>154</v>
      </c>
      <c r="E118" s="158" t="s">
        <v>1</v>
      </c>
      <c r="F118" s="159" t="s">
        <v>539</v>
      </c>
      <c r="G118" s="157"/>
      <c r="H118" s="158" t="s">
        <v>1</v>
      </c>
      <c r="I118" s="160"/>
      <c r="J118" s="157"/>
      <c r="K118" s="157"/>
      <c r="L118" s="161"/>
      <c r="M118" s="162"/>
      <c r="N118" s="163"/>
      <c r="O118" s="163"/>
      <c r="P118" s="163"/>
      <c r="Q118" s="163"/>
      <c r="R118" s="163"/>
      <c r="S118" s="163"/>
      <c r="T118" s="164"/>
      <c r="AT118" s="165" t="s">
        <v>154</v>
      </c>
      <c r="AU118" s="165" t="s">
        <v>73</v>
      </c>
      <c r="AV118" s="8" t="s">
        <v>81</v>
      </c>
      <c r="AW118" s="8" t="s">
        <v>35</v>
      </c>
      <c r="AX118" s="8" t="s">
        <v>73</v>
      </c>
      <c r="AY118" s="165" t="s">
        <v>135</v>
      </c>
    </row>
    <row r="119" spans="2:65" s="9" customFormat="1" ht="11.25">
      <c r="B119" s="166"/>
      <c r="C119" s="167"/>
      <c r="D119" s="152" t="s">
        <v>154</v>
      </c>
      <c r="E119" s="168" t="s">
        <v>1</v>
      </c>
      <c r="F119" s="169" t="s">
        <v>540</v>
      </c>
      <c r="G119" s="167"/>
      <c r="H119" s="170">
        <v>56.81</v>
      </c>
      <c r="I119" s="171"/>
      <c r="J119" s="167"/>
      <c r="K119" s="167"/>
      <c r="L119" s="172"/>
      <c r="M119" s="173"/>
      <c r="N119" s="174"/>
      <c r="O119" s="174"/>
      <c r="P119" s="174"/>
      <c r="Q119" s="174"/>
      <c r="R119" s="174"/>
      <c r="S119" s="174"/>
      <c r="T119" s="175"/>
      <c r="AT119" s="176" t="s">
        <v>154</v>
      </c>
      <c r="AU119" s="176" t="s">
        <v>73</v>
      </c>
      <c r="AV119" s="9" t="s">
        <v>83</v>
      </c>
      <c r="AW119" s="9" t="s">
        <v>35</v>
      </c>
      <c r="AX119" s="9" t="s">
        <v>73</v>
      </c>
      <c r="AY119" s="176" t="s">
        <v>135</v>
      </c>
    </row>
    <row r="120" spans="2:65" s="11" customFormat="1" ht="11.25">
      <c r="B120" s="201"/>
      <c r="C120" s="202"/>
      <c r="D120" s="152" t="s">
        <v>154</v>
      </c>
      <c r="E120" s="203" t="s">
        <v>1</v>
      </c>
      <c r="F120" s="204" t="s">
        <v>541</v>
      </c>
      <c r="G120" s="202"/>
      <c r="H120" s="205">
        <v>56.81</v>
      </c>
      <c r="I120" s="206"/>
      <c r="J120" s="202"/>
      <c r="K120" s="202"/>
      <c r="L120" s="207"/>
      <c r="M120" s="208"/>
      <c r="N120" s="209"/>
      <c r="O120" s="209"/>
      <c r="P120" s="209"/>
      <c r="Q120" s="209"/>
      <c r="R120" s="209"/>
      <c r="S120" s="209"/>
      <c r="T120" s="210"/>
      <c r="AT120" s="211" t="s">
        <v>154</v>
      </c>
      <c r="AU120" s="211" t="s">
        <v>73</v>
      </c>
      <c r="AV120" s="11" t="s">
        <v>307</v>
      </c>
      <c r="AW120" s="11" t="s">
        <v>35</v>
      </c>
      <c r="AX120" s="11" t="s">
        <v>73</v>
      </c>
      <c r="AY120" s="211" t="s">
        <v>135</v>
      </c>
    </row>
    <row r="121" spans="2:65" s="8" customFormat="1" ht="11.25">
      <c r="B121" s="156"/>
      <c r="C121" s="157"/>
      <c r="D121" s="152" t="s">
        <v>154</v>
      </c>
      <c r="E121" s="158" t="s">
        <v>1</v>
      </c>
      <c r="F121" s="159" t="s">
        <v>542</v>
      </c>
      <c r="G121" s="157"/>
      <c r="H121" s="158" t="s">
        <v>1</v>
      </c>
      <c r="I121" s="160"/>
      <c r="J121" s="157"/>
      <c r="K121" s="157"/>
      <c r="L121" s="161"/>
      <c r="M121" s="162"/>
      <c r="N121" s="163"/>
      <c r="O121" s="163"/>
      <c r="P121" s="163"/>
      <c r="Q121" s="163"/>
      <c r="R121" s="163"/>
      <c r="S121" s="163"/>
      <c r="T121" s="164"/>
      <c r="AT121" s="165" t="s">
        <v>154</v>
      </c>
      <c r="AU121" s="165" t="s">
        <v>73</v>
      </c>
      <c r="AV121" s="8" t="s">
        <v>81</v>
      </c>
      <c r="AW121" s="8" t="s">
        <v>35</v>
      </c>
      <c r="AX121" s="8" t="s">
        <v>73</v>
      </c>
      <c r="AY121" s="165" t="s">
        <v>135</v>
      </c>
    </row>
    <row r="122" spans="2:65" s="8" customFormat="1" ht="11.25">
      <c r="B122" s="156"/>
      <c r="C122" s="157"/>
      <c r="D122" s="152" t="s">
        <v>154</v>
      </c>
      <c r="E122" s="158" t="s">
        <v>1</v>
      </c>
      <c r="F122" s="159" t="s">
        <v>526</v>
      </c>
      <c r="G122" s="157"/>
      <c r="H122" s="158" t="s">
        <v>1</v>
      </c>
      <c r="I122" s="160"/>
      <c r="J122" s="157"/>
      <c r="K122" s="157"/>
      <c r="L122" s="161"/>
      <c r="M122" s="162"/>
      <c r="N122" s="163"/>
      <c r="O122" s="163"/>
      <c r="P122" s="163"/>
      <c r="Q122" s="163"/>
      <c r="R122" s="163"/>
      <c r="S122" s="163"/>
      <c r="T122" s="164"/>
      <c r="AT122" s="165" t="s">
        <v>154</v>
      </c>
      <c r="AU122" s="165" t="s">
        <v>73</v>
      </c>
      <c r="AV122" s="8" t="s">
        <v>81</v>
      </c>
      <c r="AW122" s="8" t="s">
        <v>35</v>
      </c>
      <c r="AX122" s="8" t="s">
        <v>73</v>
      </c>
      <c r="AY122" s="165" t="s">
        <v>135</v>
      </c>
    </row>
    <row r="123" spans="2:65" s="9" customFormat="1" ht="11.25">
      <c r="B123" s="166"/>
      <c r="C123" s="167"/>
      <c r="D123" s="152" t="s">
        <v>154</v>
      </c>
      <c r="E123" s="168" t="s">
        <v>1</v>
      </c>
      <c r="F123" s="169" t="s">
        <v>527</v>
      </c>
      <c r="G123" s="167"/>
      <c r="H123" s="170">
        <v>74.08</v>
      </c>
      <c r="I123" s="171"/>
      <c r="J123" s="167"/>
      <c r="K123" s="167"/>
      <c r="L123" s="172"/>
      <c r="M123" s="173"/>
      <c r="N123" s="174"/>
      <c r="O123" s="174"/>
      <c r="P123" s="174"/>
      <c r="Q123" s="174"/>
      <c r="R123" s="174"/>
      <c r="S123" s="174"/>
      <c r="T123" s="175"/>
      <c r="AT123" s="176" t="s">
        <v>154</v>
      </c>
      <c r="AU123" s="176" t="s">
        <v>73</v>
      </c>
      <c r="AV123" s="9" t="s">
        <v>83</v>
      </c>
      <c r="AW123" s="9" t="s">
        <v>35</v>
      </c>
      <c r="AX123" s="9" t="s">
        <v>73</v>
      </c>
      <c r="AY123" s="176" t="s">
        <v>135</v>
      </c>
    </row>
    <row r="124" spans="2:65" s="11" customFormat="1" ht="11.25">
      <c r="B124" s="201"/>
      <c r="C124" s="202"/>
      <c r="D124" s="152" t="s">
        <v>154</v>
      </c>
      <c r="E124" s="203" t="s">
        <v>1</v>
      </c>
      <c r="F124" s="204" t="s">
        <v>541</v>
      </c>
      <c r="G124" s="202"/>
      <c r="H124" s="205">
        <v>74.08</v>
      </c>
      <c r="I124" s="206"/>
      <c r="J124" s="202"/>
      <c r="K124" s="202"/>
      <c r="L124" s="207"/>
      <c r="M124" s="208"/>
      <c r="N124" s="209"/>
      <c r="O124" s="209"/>
      <c r="P124" s="209"/>
      <c r="Q124" s="209"/>
      <c r="R124" s="209"/>
      <c r="S124" s="209"/>
      <c r="T124" s="210"/>
      <c r="AT124" s="211" t="s">
        <v>154</v>
      </c>
      <c r="AU124" s="211" t="s">
        <v>73</v>
      </c>
      <c r="AV124" s="11" t="s">
        <v>307</v>
      </c>
      <c r="AW124" s="11" t="s">
        <v>35</v>
      </c>
      <c r="AX124" s="11" t="s">
        <v>73</v>
      </c>
      <c r="AY124" s="211" t="s">
        <v>135</v>
      </c>
    </row>
    <row r="125" spans="2:65" s="10" customFormat="1" ht="11.25">
      <c r="B125" s="177"/>
      <c r="C125" s="178"/>
      <c r="D125" s="152" t="s">
        <v>154</v>
      </c>
      <c r="E125" s="179" t="s">
        <v>1</v>
      </c>
      <c r="F125" s="180" t="s">
        <v>159</v>
      </c>
      <c r="G125" s="178"/>
      <c r="H125" s="181">
        <v>130.88999999999999</v>
      </c>
      <c r="I125" s="182"/>
      <c r="J125" s="178"/>
      <c r="K125" s="178"/>
      <c r="L125" s="183"/>
      <c r="M125" s="184"/>
      <c r="N125" s="185"/>
      <c r="O125" s="185"/>
      <c r="P125" s="185"/>
      <c r="Q125" s="185"/>
      <c r="R125" s="185"/>
      <c r="S125" s="185"/>
      <c r="T125" s="186"/>
      <c r="AT125" s="187" t="s">
        <v>154</v>
      </c>
      <c r="AU125" s="187" t="s">
        <v>73</v>
      </c>
      <c r="AV125" s="10" t="s">
        <v>129</v>
      </c>
      <c r="AW125" s="10" t="s">
        <v>35</v>
      </c>
      <c r="AX125" s="10" t="s">
        <v>81</v>
      </c>
      <c r="AY125" s="187" t="s">
        <v>135</v>
      </c>
    </row>
    <row r="126" spans="2:65" s="1" customFormat="1" ht="22.5" customHeight="1">
      <c r="B126" s="30"/>
      <c r="C126" s="140" t="s">
        <v>242</v>
      </c>
      <c r="D126" s="140" t="s">
        <v>130</v>
      </c>
      <c r="E126" s="141" t="s">
        <v>543</v>
      </c>
      <c r="F126" s="142" t="s">
        <v>544</v>
      </c>
      <c r="G126" s="143" t="s">
        <v>150</v>
      </c>
      <c r="H126" s="144">
        <v>81.900000000000006</v>
      </c>
      <c r="I126" s="145"/>
      <c r="J126" s="146">
        <f>ROUND(I126*H126,2)</f>
        <v>0</v>
      </c>
      <c r="K126" s="142" t="s">
        <v>134</v>
      </c>
      <c r="L126" s="34"/>
      <c r="M126" s="147" t="s">
        <v>1</v>
      </c>
      <c r="N126" s="148" t="s">
        <v>44</v>
      </c>
      <c r="O126" s="56"/>
      <c r="P126" s="149">
        <f>O126*H126</f>
        <v>0</v>
      </c>
      <c r="Q126" s="149">
        <v>0</v>
      </c>
      <c r="R126" s="149">
        <f>Q126*H126</f>
        <v>0</v>
      </c>
      <c r="S126" s="149">
        <v>0</v>
      </c>
      <c r="T126" s="150">
        <f>S126*H126</f>
        <v>0</v>
      </c>
      <c r="AR126" s="13" t="s">
        <v>278</v>
      </c>
      <c r="AT126" s="13" t="s">
        <v>130</v>
      </c>
      <c r="AU126" s="13" t="s">
        <v>73</v>
      </c>
      <c r="AY126" s="13" t="s">
        <v>135</v>
      </c>
      <c r="BE126" s="151">
        <f>IF(N126="základní",J126,0)</f>
        <v>0</v>
      </c>
      <c r="BF126" s="151">
        <f>IF(N126="snížená",J126,0)</f>
        <v>0</v>
      </c>
      <c r="BG126" s="151">
        <f>IF(N126="zákl. přenesená",J126,0)</f>
        <v>0</v>
      </c>
      <c r="BH126" s="151">
        <f>IF(N126="sníž. přenesená",J126,0)</f>
        <v>0</v>
      </c>
      <c r="BI126" s="151">
        <f>IF(N126="nulová",J126,0)</f>
        <v>0</v>
      </c>
      <c r="BJ126" s="13" t="s">
        <v>81</v>
      </c>
      <c r="BK126" s="151">
        <f>ROUND(I126*H126,2)</f>
        <v>0</v>
      </c>
      <c r="BL126" s="13" t="s">
        <v>278</v>
      </c>
      <c r="BM126" s="13" t="s">
        <v>545</v>
      </c>
    </row>
    <row r="127" spans="2:65" s="1" customFormat="1" ht="58.5">
      <c r="B127" s="30"/>
      <c r="C127" s="31"/>
      <c r="D127" s="152" t="s">
        <v>137</v>
      </c>
      <c r="E127" s="31"/>
      <c r="F127" s="153" t="s">
        <v>546</v>
      </c>
      <c r="G127" s="31"/>
      <c r="H127" s="31"/>
      <c r="I127" s="99"/>
      <c r="J127" s="31"/>
      <c r="K127" s="31"/>
      <c r="L127" s="34"/>
      <c r="M127" s="154"/>
      <c r="N127" s="56"/>
      <c r="O127" s="56"/>
      <c r="P127" s="56"/>
      <c r="Q127" s="56"/>
      <c r="R127" s="56"/>
      <c r="S127" s="56"/>
      <c r="T127" s="57"/>
      <c r="AT127" s="13" t="s">
        <v>137</v>
      </c>
      <c r="AU127" s="13" t="s">
        <v>73</v>
      </c>
    </row>
    <row r="128" spans="2:65" s="1" customFormat="1" ht="19.5">
      <c r="B128" s="30"/>
      <c r="C128" s="31"/>
      <c r="D128" s="152" t="s">
        <v>139</v>
      </c>
      <c r="E128" s="31"/>
      <c r="F128" s="155" t="s">
        <v>537</v>
      </c>
      <c r="G128" s="31"/>
      <c r="H128" s="31"/>
      <c r="I128" s="99"/>
      <c r="J128" s="31"/>
      <c r="K128" s="31"/>
      <c r="L128" s="34"/>
      <c r="M128" s="154"/>
      <c r="N128" s="56"/>
      <c r="O128" s="56"/>
      <c r="P128" s="56"/>
      <c r="Q128" s="56"/>
      <c r="R128" s="56"/>
      <c r="S128" s="56"/>
      <c r="T128" s="57"/>
      <c r="AT128" s="13" t="s">
        <v>139</v>
      </c>
      <c r="AU128" s="13" t="s">
        <v>73</v>
      </c>
    </row>
    <row r="129" spans="2:65" s="8" customFormat="1" ht="11.25">
      <c r="B129" s="156"/>
      <c r="C129" s="157"/>
      <c r="D129" s="152" t="s">
        <v>154</v>
      </c>
      <c r="E129" s="158" t="s">
        <v>1</v>
      </c>
      <c r="F129" s="159" t="s">
        <v>538</v>
      </c>
      <c r="G129" s="157"/>
      <c r="H129" s="158" t="s">
        <v>1</v>
      </c>
      <c r="I129" s="160"/>
      <c r="J129" s="157"/>
      <c r="K129" s="157"/>
      <c r="L129" s="161"/>
      <c r="M129" s="162"/>
      <c r="N129" s="163"/>
      <c r="O129" s="163"/>
      <c r="P129" s="163"/>
      <c r="Q129" s="163"/>
      <c r="R129" s="163"/>
      <c r="S129" s="163"/>
      <c r="T129" s="164"/>
      <c r="AT129" s="165" t="s">
        <v>154</v>
      </c>
      <c r="AU129" s="165" t="s">
        <v>73</v>
      </c>
      <c r="AV129" s="8" t="s">
        <v>81</v>
      </c>
      <c r="AW129" s="8" t="s">
        <v>35</v>
      </c>
      <c r="AX129" s="8" t="s">
        <v>73</v>
      </c>
      <c r="AY129" s="165" t="s">
        <v>135</v>
      </c>
    </row>
    <row r="130" spans="2:65" s="8" customFormat="1" ht="11.25">
      <c r="B130" s="156"/>
      <c r="C130" s="157"/>
      <c r="D130" s="152" t="s">
        <v>154</v>
      </c>
      <c r="E130" s="158" t="s">
        <v>1</v>
      </c>
      <c r="F130" s="159" t="s">
        <v>547</v>
      </c>
      <c r="G130" s="157"/>
      <c r="H130" s="158" t="s">
        <v>1</v>
      </c>
      <c r="I130" s="160"/>
      <c r="J130" s="157"/>
      <c r="K130" s="157"/>
      <c r="L130" s="161"/>
      <c r="M130" s="162"/>
      <c r="N130" s="163"/>
      <c r="O130" s="163"/>
      <c r="P130" s="163"/>
      <c r="Q130" s="163"/>
      <c r="R130" s="163"/>
      <c r="S130" s="163"/>
      <c r="T130" s="164"/>
      <c r="AT130" s="165" t="s">
        <v>154</v>
      </c>
      <c r="AU130" s="165" t="s">
        <v>73</v>
      </c>
      <c r="AV130" s="8" t="s">
        <v>81</v>
      </c>
      <c r="AW130" s="8" t="s">
        <v>35</v>
      </c>
      <c r="AX130" s="8" t="s">
        <v>73</v>
      </c>
      <c r="AY130" s="165" t="s">
        <v>135</v>
      </c>
    </row>
    <row r="131" spans="2:65" s="9" customFormat="1" ht="11.25">
      <c r="B131" s="166"/>
      <c r="C131" s="167"/>
      <c r="D131" s="152" t="s">
        <v>154</v>
      </c>
      <c r="E131" s="168" t="s">
        <v>1</v>
      </c>
      <c r="F131" s="169" t="s">
        <v>548</v>
      </c>
      <c r="G131" s="167"/>
      <c r="H131" s="170">
        <v>81.900000000000006</v>
      </c>
      <c r="I131" s="171"/>
      <c r="J131" s="167"/>
      <c r="K131" s="167"/>
      <c r="L131" s="172"/>
      <c r="M131" s="173"/>
      <c r="N131" s="174"/>
      <c r="O131" s="174"/>
      <c r="P131" s="174"/>
      <c r="Q131" s="174"/>
      <c r="R131" s="174"/>
      <c r="S131" s="174"/>
      <c r="T131" s="175"/>
      <c r="AT131" s="176" t="s">
        <v>154</v>
      </c>
      <c r="AU131" s="176" t="s">
        <v>73</v>
      </c>
      <c r="AV131" s="9" t="s">
        <v>83</v>
      </c>
      <c r="AW131" s="9" t="s">
        <v>35</v>
      </c>
      <c r="AX131" s="9" t="s">
        <v>73</v>
      </c>
      <c r="AY131" s="176" t="s">
        <v>135</v>
      </c>
    </row>
    <row r="132" spans="2:65" s="10" customFormat="1" ht="11.25">
      <c r="B132" s="177"/>
      <c r="C132" s="178"/>
      <c r="D132" s="152" t="s">
        <v>154</v>
      </c>
      <c r="E132" s="179" t="s">
        <v>1</v>
      </c>
      <c r="F132" s="180" t="s">
        <v>159</v>
      </c>
      <c r="G132" s="178"/>
      <c r="H132" s="181">
        <v>81.900000000000006</v>
      </c>
      <c r="I132" s="182"/>
      <c r="J132" s="178"/>
      <c r="K132" s="178"/>
      <c r="L132" s="183"/>
      <c r="M132" s="184"/>
      <c r="N132" s="185"/>
      <c r="O132" s="185"/>
      <c r="P132" s="185"/>
      <c r="Q132" s="185"/>
      <c r="R132" s="185"/>
      <c r="S132" s="185"/>
      <c r="T132" s="186"/>
      <c r="AT132" s="187" t="s">
        <v>154</v>
      </c>
      <c r="AU132" s="187" t="s">
        <v>73</v>
      </c>
      <c r="AV132" s="10" t="s">
        <v>129</v>
      </c>
      <c r="AW132" s="10" t="s">
        <v>35</v>
      </c>
      <c r="AX132" s="10" t="s">
        <v>81</v>
      </c>
      <c r="AY132" s="187" t="s">
        <v>135</v>
      </c>
    </row>
    <row r="133" spans="2:65" s="1" customFormat="1" ht="22.5" customHeight="1">
      <c r="B133" s="30"/>
      <c r="C133" s="140" t="s">
        <v>252</v>
      </c>
      <c r="D133" s="140" t="s">
        <v>130</v>
      </c>
      <c r="E133" s="141" t="s">
        <v>549</v>
      </c>
      <c r="F133" s="142" t="s">
        <v>550</v>
      </c>
      <c r="G133" s="143" t="s">
        <v>150</v>
      </c>
      <c r="H133" s="144">
        <v>85.1</v>
      </c>
      <c r="I133" s="145"/>
      <c r="J133" s="146">
        <f>ROUND(I133*H133,2)</f>
        <v>0</v>
      </c>
      <c r="K133" s="142" t="s">
        <v>134</v>
      </c>
      <c r="L133" s="34"/>
      <c r="M133" s="147" t="s">
        <v>1</v>
      </c>
      <c r="N133" s="148" t="s">
        <v>44</v>
      </c>
      <c r="O133" s="56"/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AR133" s="13" t="s">
        <v>278</v>
      </c>
      <c r="AT133" s="13" t="s">
        <v>130</v>
      </c>
      <c r="AU133" s="13" t="s">
        <v>73</v>
      </c>
      <c r="AY133" s="13" t="s">
        <v>135</v>
      </c>
      <c r="BE133" s="151">
        <f>IF(N133="základní",J133,0)</f>
        <v>0</v>
      </c>
      <c r="BF133" s="151">
        <f>IF(N133="snížená",J133,0)</f>
        <v>0</v>
      </c>
      <c r="BG133" s="151">
        <f>IF(N133="zákl. přenesená",J133,0)</f>
        <v>0</v>
      </c>
      <c r="BH133" s="151">
        <f>IF(N133="sníž. přenesená",J133,0)</f>
        <v>0</v>
      </c>
      <c r="BI133" s="151">
        <f>IF(N133="nulová",J133,0)</f>
        <v>0</v>
      </c>
      <c r="BJ133" s="13" t="s">
        <v>81</v>
      </c>
      <c r="BK133" s="151">
        <f>ROUND(I133*H133,2)</f>
        <v>0</v>
      </c>
      <c r="BL133" s="13" t="s">
        <v>278</v>
      </c>
      <c r="BM133" s="13" t="s">
        <v>551</v>
      </c>
    </row>
    <row r="134" spans="2:65" s="1" customFormat="1" ht="58.5">
      <c r="B134" s="30"/>
      <c r="C134" s="31"/>
      <c r="D134" s="152" t="s">
        <v>137</v>
      </c>
      <c r="E134" s="31"/>
      <c r="F134" s="153" t="s">
        <v>552</v>
      </c>
      <c r="G134" s="31"/>
      <c r="H134" s="31"/>
      <c r="I134" s="99"/>
      <c r="J134" s="31"/>
      <c r="K134" s="31"/>
      <c r="L134" s="34"/>
      <c r="M134" s="154"/>
      <c r="N134" s="56"/>
      <c r="O134" s="56"/>
      <c r="P134" s="56"/>
      <c r="Q134" s="56"/>
      <c r="R134" s="56"/>
      <c r="S134" s="56"/>
      <c r="T134" s="57"/>
      <c r="AT134" s="13" t="s">
        <v>137</v>
      </c>
      <c r="AU134" s="13" t="s">
        <v>73</v>
      </c>
    </row>
    <row r="135" spans="2:65" s="1" customFormat="1" ht="19.5">
      <c r="B135" s="30"/>
      <c r="C135" s="31"/>
      <c r="D135" s="152" t="s">
        <v>139</v>
      </c>
      <c r="E135" s="31"/>
      <c r="F135" s="155" t="s">
        <v>537</v>
      </c>
      <c r="G135" s="31"/>
      <c r="H135" s="31"/>
      <c r="I135" s="99"/>
      <c r="J135" s="31"/>
      <c r="K135" s="31"/>
      <c r="L135" s="34"/>
      <c r="M135" s="154"/>
      <c r="N135" s="56"/>
      <c r="O135" s="56"/>
      <c r="P135" s="56"/>
      <c r="Q135" s="56"/>
      <c r="R135" s="56"/>
      <c r="S135" s="56"/>
      <c r="T135" s="57"/>
      <c r="AT135" s="13" t="s">
        <v>139</v>
      </c>
      <c r="AU135" s="13" t="s">
        <v>73</v>
      </c>
    </row>
    <row r="136" spans="2:65" s="8" customFormat="1" ht="11.25">
      <c r="B136" s="156"/>
      <c r="C136" s="157"/>
      <c r="D136" s="152" t="s">
        <v>154</v>
      </c>
      <c r="E136" s="158" t="s">
        <v>1</v>
      </c>
      <c r="F136" s="159" t="s">
        <v>553</v>
      </c>
      <c r="G136" s="157"/>
      <c r="H136" s="158" t="s">
        <v>1</v>
      </c>
      <c r="I136" s="160"/>
      <c r="J136" s="157"/>
      <c r="K136" s="157"/>
      <c r="L136" s="161"/>
      <c r="M136" s="162"/>
      <c r="N136" s="163"/>
      <c r="O136" s="163"/>
      <c r="P136" s="163"/>
      <c r="Q136" s="163"/>
      <c r="R136" s="163"/>
      <c r="S136" s="163"/>
      <c r="T136" s="164"/>
      <c r="AT136" s="165" t="s">
        <v>154</v>
      </c>
      <c r="AU136" s="165" t="s">
        <v>73</v>
      </c>
      <c r="AV136" s="8" t="s">
        <v>81</v>
      </c>
      <c r="AW136" s="8" t="s">
        <v>35</v>
      </c>
      <c r="AX136" s="8" t="s">
        <v>73</v>
      </c>
      <c r="AY136" s="165" t="s">
        <v>135</v>
      </c>
    </row>
    <row r="137" spans="2:65" s="8" customFormat="1" ht="11.25">
      <c r="B137" s="156"/>
      <c r="C137" s="157"/>
      <c r="D137" s="152" t="s">
        <v>154</v>
      </c>
      <c r="E137" s="158" t="s">
        <v>1</v>
      </c>
      <c r="F137" s="159" t="s">
        <v>554</v>
      </c>
      <c r="G137" s="157"/>
      <c r="H137" s="158" t="s">
        <v>1</v>
      </c>
      <c r="I137" s="160"/>
      <c r="J137" s="157"/>
      <c r="K137" s="157"/>
      <c r="L137" s="161"/>
      <c r="M137" s="162"/>
      <c r="N137" s="163"/>
      <c r="O137" s="163"/>
      <c r="P137" s="163"/>
      <c r="Q137" s="163"/>
      <c r="R137" s="163"/>
      <c r="S137" s="163"/>
      <c r="T137" s="164"/>
      <c r="AT137" s="165" t="s">
        <v>154</v>
      </c>
      <c r="AU137" s="165" t="s">
        <v>73</v>
      </c>
      <c r="AV137" s="8" t="s">
        <v>81</v>
      </c>
      <c r="AW137" s="8" t="s">
        <v>35</v>
      </c>
      <c r="AX137" s="8" t="s">
        <v>73</v>
      </c>
      <c r="AY137" s="165" t="s">
        <v>135</v>
      </c>
    </row>
    <row r="138" spans="2:65" s="9" customFormat="1" ht="11.25">
      <c r="B138" s="166"/>
      <c r="C138" s="167"/>
      <c r="D138" s="152" t="s">
        <v>154</v>
      </c>
      <c r="E138" s="168" t="s">
        <v>1</v>
      </c>
      <c r="F138" s="169" t="s">
        <v>525</v>
      </c>
      <c r="G138" s="167"/>
      <c r="H138" s="170">
        <v>85.1</v>
      </c>
      <c r="I138" s="171"/>
      <c r="J138" s="167"/>
      <c r="K138" s="167"/>
      <c r="L138" s="172"/>
      <c r="M138" s="173"/>
      <c r="N138" s="174"/>
      <c r="O138" s="174"/>
      <c r="P138" s="174"/>
      <c r="Q138" s="174"/>
      <c r="R138" s="174"/>
      <c r="S138" s="174"/>
      <c r="T138" s="175"/>
      <c r="AT138" s="176" t="s">
        <v>154</v>
      </c>
      <c r="AU138" s="176" t="s">
        <v>73</v>
      </c>
      <c r="AV138" s="9" t="s">
        <v>83</v>
      </c>
      <c r="AW138" s="9" t="s">
        <v>35</v>
      </c>
      <c r="AX138" s="9" t="s">
        <v>73</v>
      </c>
      <c r="AY138" s="176" t="s">
        <v>135</v>
      </c>
    </row>
    <row r="139" spans="2:65" s="10" customFormat="1" ht="11.25">
      <c r="B139" s="177"/>
      <c r="C139" s="178"/>
      <c r="D139" s="152" t="s">
        <v>154</v>
      </c>
      <c r="E139" s="179" t="s">
        <v>1</v>
      </c>
      <c r="F139" s="180" t="s">
        <v>159</v>
      </c>
      <c r="G139" s="178"/>
      <c r="H139" s="181">
        <v>85.1</v>
      </c>
      <c r="I139" s="182"/>
      <c r="J139" s="178"/>
      <c r="K139" s="178"/>
      <c r="L139" s="183"/>
      <c r="M139" s="184"/>
      <c r="N139" s="185"/>
      <c r="O139" s="185"/>
      <c r="P139" s="185"/>
      <c r="Q139" s="185"/>
      <c r="R139" s="185"/>
      <c r="S139" s="185"/>
      <c r="T139" s="186"/>
      <c r="AT139" s="187" t="s">
        <v>154</v>
      </c>
      <c r="AU139" s="187" t="s">
        <v>73</v>
      </c>
      <c r="AV139" s="10" t="s">
        <v>129</v>
      </c>
      <c r="AW139" s="10" t="s">
        <v>35</v>
      </c>
      <c r="AX139" s="10" t="s">
        <v>81</v>
      </c>
      <c r="AY139" s="187" t="s">
        <v>135</v>
      </c>
    </row>
    <row r="140" spans="2:65" s="1" customFormat="1" ht="22.5" customHeight="1">
      <c r="B140" s="30"/>
      <c r="C140" s="140" t="s">
        <v>7</v>
      </c>
      <c r="D140" s="140" t="s">
        <v>130</v>
      </c>
      <c r="E140" s="141" t="s">
        <v>555</v>
      </c>
      <c r="F140" s="142" t="s">
        <v>556</v>
      </c>
      <c r="G140" s="143" t="s">
        <v>150</v>
      </c>
      <c r="H140" s="144">
        <v>9</v>
      </c>
      <c r="I140" s="145"/>
      <c r="J140" s="146">
        <f>ROUND(I140*H140,2)</f>
        <v>0</v>
      </c>
      <c r="K140" s="142" t="s">
        <v>134</v>
      </c>
      <c r="L140" s="34"/>
      <c r="M140" s="147" t="s">
        <v>1</v>
      </c>
      <c r="N140" s="148" t="s">
        <v>44</v>
      </c>
      <c r="O140" s="56"/>
      <c r="P140" s="149">
        <f>O140*H140</f>
        <v>0</v>
      </c>
      <c r="Q140" s="149">
        <v>0</v>
      </c>
      <c r="R140" s="149">
        <f>Q140*H140</f>
        <v>0</v>
      </c>
      <c r="S140" s="149">
        <v>0</v>
      </c>
      <c r="T140" s="150">
        <f>S140*H140</f>
        <v>0</v>
      </c>
      <c r="AR140" s="13" t="s">
        <v>278</v>
      </c>
      <c r="AT140" s="13" t="s">
        <v>130</v>
      </c>
      <c r="AU140" s="13" t="s">
        <v>73</v>
      </c>
      <c r="AY140" s="13" t="s">
        <v>135</v>
      </c>
      <c r="BE140" s="151">
        <f>IF(N140="základní",J140,0)</f>
        <v>0</v>
      </c>
      <c r="BF140" s="151">
        <f>IF(N140="snížená",J140,0)</f>
        <v>0</v>
      </c>
      <c r="BG140" s="151">
        <f>IF(N140="zákl. přenesená",J140,0)</f>
        <v>0</v>
      </c>
      <c r="BH140" s="151">
        <f>IF(N140="sníž. přenesená",J140,0)</f>
        <v>0</v>
      </c>
      <c r="BI140" s="151">
        <f>IF(N140="nulová",J140,0)</f>
        <v>0</v>
      </c>
      <c r="BJ140" s="13" t="s">
        <v>81</v>
      </c>
      <c r="BK140" s="151">
        <f>ROUND(I140*H140,2)</f>
        <v>0</v>
      </c>
      <c r="BL140" s="13" t="s">
        <v>278</v>
      </c>
      <c r="BM140" s="13" t="s">
        <v>557</v>
      </c>
    </row>
    <row r="141" spans="2:65" s="1" customFormat="1" ht="58.5">
      <c r="B141" s="30"/>
      <c r="C141" s="31"/>
      <c r="D141" s="152" t="s">
        <v>137</v>
      </c>
      <c r="E141" s="31"/>
      <c r="F141" s="153" t="s">
        <v>558</v>
      </c>
      <c r="G141" s="31"/>
      <c r="H141" s="31"/>
      <c r="I141" s="99"/>
      <c r="J141" s="31"/>
      <c r="K141" s="31"/>
      <c r="L141" s="34"/>
      <c r="M141" s="154"/>
      <c r="N141" s="56"/>
      <c r="O141" s="56"/>
      <c r="P141" s="56"/>
      <c r="Q141" s="56"/>
      <c r="R141" s="56"/>
      <c r="S141" s="56"/>
      <c r="T141" s="57"/>
      <c r="AT141" s="13" t="s">
        <v>137</v>
      </c>
      <c r="AU141" s="13" t="s">
        <v>73</v>
      </c>
    </row>
    <row r="142" spans="2:65" s="1" customFormat="1" ht="19.5">
      <c r="B142" s="30"/>
      <c r="C142" s="31"/>
      <c r="D142" s="152" t="s">
        <v>139</v>
      </c>
      <c r="E142" s="31"/>
      <c r="F142" s="155" t="s">
        <v>537</v>
      </c>
      <c r="G142" s="31"/>
      <c r="H142" s="31"/>
      <c r="I142" s="99"/>
      <c r="J142" s="31"/>
      <c r="K142" s="31"/>
      <c r="L142" s="34"/>
      <c r="M142" s="154"/>
      <c r="N142" s="56"/>
      <c r="O142" s="56"/>
      <c r="P142" s="56"/>
      <c r="Q142" s="56"/>
      <c r="R142" s="56"/>
      <c r="S142" s="56"/>
      <c r="T142" s="57"/>
      <c r="AT142" s="13" t="s">
        <v>139</v>
      </c>
      <c r="AU142" s="13" t="s">
        <v>73</v>
      </c>
    </row>
    <row r="143" spans="2:65" s="8" customFormat="1" ht="11.25">
      <c r="B143" s="156"/>
      <c r="C143" s="157"/>
      <c r="D143" s="152" t="s">
        <v>154</v>
      </c>
      <c r="E143" s="158" t="s">
        <v>1</v>
      </c>
      <c r="F143" s="159" t="s">
        <v>559</v>
      </c>
      <c r="G143" s="157"/>
      <c r="H143" s="158" t="s">
        <v>1</v>
      </c>
      <c r="I143" s="160"/>
      <c r="J143" s="157"/>
      <c r="K143" s="157"/>
      <c r="L143" s="161"/>
      <c r="M143" s="162"/>
      <c r="N143" s="163"/>
      <c r="O143" s="163"/>
      <c r="P143" s="163"/>
      <c r="Q143" s="163"/>
      <c r="R143" s="163"/>
      <c r="S143" s="163"/>
      <c r="T143" s="164"/>
      <c r="AT143" s="165" t="s">
        <v>154</v>
      </c>
      <c r="AU143" s="165" t="s">
        <v>73</v>
      </c>
      <c r="AV143" s="8" t="s">
        <v>81</v>
      </c>
      <c r="AW143" s="8" t="s">
        <v>35</v>
      </c>
      <c r="AX143" s="8" t="s">
        <v>73</v>
      </c>
      <c r="AY143" s="165" t="s">
        <v>135</v>
      </c>
    </row>
    <row r="144" spans="2:65" s="9" customFormat="1" ht="11.25">
      <c r="B144" s="166"/>
      <c r="C144" s="167"/>
      <c r="D144" s="152" t="s">
        <v>154</v>
      </c>
      <c r="E144" s="168" t="s">
        <v>1</v>
      </c>
      <c r="F144" s="169" t="s">
        <v>177</v>
      </c>
      <c r="G144" s="167"/>
      <c r="H144" s="170">
        <v>9</v>
      </c>
      <c r="I144" s="171"/>
      <c r="J144" s="167"/>
      <c r="K144" s="167"/>
      <c r="L144" s="172"/>
      <c r="M144" s="173"/>
      <c r="N144" s="174"/>
      <c r="O144" s="174"/>
      <c r="P144" s="174"/>
      <c r="Q144" s="174"/>
      <c r="R144" s="174"/>
      <c r="S144" s="174"/>
      <c r="T144" s="175"/>
      <c r="AT144" s="176" t="s">
        <v>154</v>
      </c>
      <c r="AU144" s="176" t="s">
        <v>73</v>
      </c>
      <c r="AV144" s="9" t="s">
        <v>83</v>
      </c>
      <c r="AW144" s="9" t="s">
        <v>35</v>
      </c>
      <c r="AX144" s="9" t="s">
        <v>73</v>
      </c>
      <c r="AY144" s="176" t="s">
        <v>135</v>
      </c>
    </row>
    <row r="145" spans="2:65" s="10" customFormat="1" ht="11.25">
      <c r="B145" s="177"/>
      <c r="C145" s="178"/>
      <c r="D145" s="152" t="s">
        <v>154</v>
      </c>
      <c r="E145" s="179" t="s">
        <v>1</v>
      </c>
      <c r="F145" s="180" t="s">
        <v>159</v>
      </c>
      <c r="G145" s="178"/>
      <c r="H145" s="181">
        <v>9</v>
      </c>
      <c r="I145" s="182"/>
      <c r="J145" s="178"/>
      <c r="K145" s="178"/>
      <c r="L145" s="183"/>
      <c r="M145" s="184"/>
      <c r="N145" s="185"/>
      <c r="O145" s="185"/>
      <c r="P145" s="185"/>
      <c r="Q145" s="185"/>
      <c r="R145" s="185"/>
      <c r="S145" s="185"/>
      <c r="T145" s="186"/>
      <c r="AT145" s="187" t="s">
        <v>154</v>
      </c>
      <c r="AU145" s="187" t="s">
        <v>73</v>
      </c>
      <c r="AV145" s="10" t="s">
        <v>129</v>
      </c>
      <c r="AW145" s="10" t="s">
        <v>35</v>
      </c>
      <c r="AX145" s="10" t="s">
        <v>81</v>
      </c>
      <c r="AY145" s="187" t="s">
        <v>135</v>
      </c>
    </row>
    <row r="146" spans="2:65" s="1" customFormat="1" ht="22.5" customHeight="1">
      <c r="B146" s="30"/>
      <c r="C146" s="140" t="s">
        <v>262</v>
      </c>
      <c r="D146" s="140" t="s">
        <v>130</v>
      </c>
      <c r="E146" s="141" t="s">
        <v>560</v>
      </c>
      <c r="F146" s="142" t="s">
        <v>561</v>
      </c>
      <c r="G146" s="143" t="s">
        <v>150</v>
      </c>
      <c r="H146" s="144">
        <v>20</v>
      </c>
      <c r="I146" s="145"/>
      <c r="J146" s="146">
        <f>ROUND(I146*H146,2)</f>
        <v>0</v>
      </c>
      <c r="K146" s="142" t="s">
        <v>134</v>
      </c>
      <c r="L146" s="34"/>
      <c r="M146" s="147" t="s">
        <v>1</v>
      </c>
      <c r="N146" s="148" t="s">
        <v>44</v>
      </c>
      <c r="O146" s="56"/>
      <c r="P146" s="149">
        <f>O146*H146</f>
        <v>0</v>
      </c>
      <c r="Q146" s="149">
        <v>0</v>
      </c>
      <c r="R146" s="149">
        <f>Q146*H146</f>
        <v>0</v>
      </c>
      <c r="S146" s="149">
        <v>0</v>
      </c>
      <c r="T146" s="150">
        <f>S146*H146</f>
        <v>0</v>
      </c>
      <c r="AR146" s="13" t="s">
        <v>278</v>
      </c>
      <c r="AT146" s="13" t="s">
        <v>130</v>
      </c>
      <c r="AU146" s="13" t="s">
        <v>73</v>
      </c>
      <c r="AY146" s="13" t="s">
        <v>135</v>
      </c>
      <c r="BE146" s="151">
        <f>IF(N146="základní",J146,0)</f>
        <v>0</v>
      </c>
      <c r="BF146" s="151">
        <f>IF(N146="snížená",J146,0)</f>
        <v>0</v>
      </c>
      <c r="BG146" s="151">
        <f>IF(N146="zákl. přenesená",J146,0)</f>
        <v>0</v>
      </c>
      <c r="BH146" s="151">
        <f>IF(N146="sníž. přenesená",J146,0)</f>
        <v>0</v>
      </c>
      <c r="BI146" s="151">
        <f>IF(N146="nulová",J146,0)</f>
        <v>0</v>
      </c>
      <c r="BJ146" s="13" t="s">
        <v>81</v>
      </c>
      <c r="BK146" s="151">
        <f>ROUND(I146*H146,2)</f>
        <v>0</v>
      </c>
      <c r="BL146" s="13" t="s">
        <v>278</v>
      </c>
      <c r="BM146" s="13" t="s">
        <v>562</v>
      </c>
    </row>
    <row r="147" spans="2:65" s="1" customFormat="1" ht="58.5">
      <c r="B147" s="30"/>
      <c r="C147" s="31"/>
      <c r="D147" s="152" t="s">
        <v>137</v>
      </c>
      <c r="E147" s="31"/>
      <c r="F147" s="153" t="s">
        <v>563</v>
      </c>
      <c r="G147" s="31"/>
      <c r="H147" s="31"/>
      <c r="I147" s="99"/>
      <c r="J147" s="31"/>
      <c r="K147" s="31"/>
      <c r="L147" s="34"/>
      <c r="M147" s="154"/>
      <c r="N147" s="56"/>
      <c r="O147" s="56"/>
      <c r="P147" s="56"/>
      <c r="Q147" s="56"/>
      <c r="R147" s="56"/>
      <c r="S147" s="56"/>
      <c r="T147" s="57"/>
      <c r="AT147" s="13" t="s">
        <v>137</v>
      </c>
      <c r="AU147" s="13" t="s">
        <v>73</v>
      </c>
    </row>
    <row r="148" spans="2:65" s="1" customFormat="1" ht="19.5">
      <c r="B148" s="30"/>
      <c r="C148" s="31"/>
      <c r="D148" s="152" t="s">
        <v>139</v>
      </c>
      <c r="E148" s="31"/>
      <c r="F148" s="155" t="s">
        <v>537</v>
      </c>
      <c r="G148" s="31"/>
      <c r="H148" s="31"/>
      <c r="I148" s="99"/>
      <c r="J148" s="31"/>
      <c r="K148" s="31"/>
      <c r="L148" s="34"/>
      <c r="M148" s="154"/>
      <c r="N148" s="56"/>
      <c r="O148" s="56"/>
      <c r="P148" s="56"/>
      <c r="Q148" s="56"/>
      <c r="R148" s="56"/>
      <c r="S148" s="56"/>
      <c r="T148" s="57"/>
      <c r="AT148" s="13" t="s">
        <v>139</v>
      </c>
      <c r="AU148" s="13" t="s">
        <v>73</v>
      </c>
    </row>
    <row r="149" spans="2:65" s="8" customFormat="1" ht="11.25">
      <c r="B149" s="156"/>
      <c r="C149" s="157"/>
      <c r="D149" s="152" t="s">
        <v>154</v>
      </c>
      <c r="E149" s="158" t="s">
        <v>1</v>
      </c>
      <c r="F149" s="159" t="s">
        <v>564</v>
      </c>
      <c r="G149" s="157"/>
      <c r="H149" s="158" t="s">
        <v>1</v>
      </c>
      <c r="I149" s="160"/>
      <c r="J149" s="157"/>
      <c r="K149" s="157"/>
      <c r="L149" s="161"/>
      <c r="M149" s="162"/>
      <c r="N149" s="163"/>
      <c r="O149" s="163"/>
      <c r="P149" s="163"/>
      <c r="Q149" s="163"/>
      <c r="R149" s="163"/>
      <c r="S149" s="163"/>
      <c r="T149" s="164"/>
      <c r="AT149" s="165" t="s">
        <v>154</v>
      </c>
      <c r="AU149" s="165" t="s">
        <v>73</v>
      </c>
      <c r="AV149" s="8" t="s">
        <v>81</v>
      </c>
      <c r="AW149" s="8" t="s">
        <v>35</v>
      </c>
      <c r="AX149" s="8" t="s">
        <v>73</v>
      </c>
      <c r="AY149" s="165" t="s">
        <v>135</v>
      </c>
    </row>
    <row r="150" spans="2:65" s="9" customFormat="1" ht="11.25">
      <c r="B150" s="166"/>
      <c r="C150" s="167"/>
      <c r="D150" s="152" t="s">
        <v>154</v>
      </c>
      <c r="E150" s="168" t="s">
        <v>1</v>
      </c>
      <c r="F150" s="169" t="s">
        <v>565</v>
      </c>
      <c r="G150" s="167"/>
      <c r="H150" s="170">
        <v>20</v>
      </c>
      <c r="I150" s="171"/>
      <c r="J150" s="167"/>
      <c r="K150" s="167"/>
      <c r="L150" s="172"/>
      <c r="M150" s="173"/>
      <c r="N150" s="174"/>
      <c r="O150" s="174"/>
      <c r="P150" s="174"/>
      <c r="Q150" s="174"/>
      <c r="R150" s="174"/>
      <c r="S150" s="174"/>
      <c r="T150" s="175"/>
      <c r="AT150" s="176" t="s">
        <v>154</v>
      </c>
      <c r="AU150" s="176" t="s">
        <v>73</v>
      </c>
      <c r="AV150" s="9" t="s">
        <v>83</v>
      </c>
      <c r="AW150" s="9" t="s">
        <v>35</v>
      </c>
      <c r="AX150" s="9" t="s">
        <v>73</v>
      </c>
      <c r="AY150" s="176" t="s">
        <v>135</v>
      </c>
    </row>
    <row r="151" spans="2:65" s="10" customFormat="1" ht="11.25">
      <c r="B151" s="177"/>
      <c r="C151" s="178"/>
      <c r="D151" s="152" t="s">
        <v>154</v>
      </c>
      <c r="E151" s="179" t="s">
        <v>1</v>
      </c>
      <c r="F151" s="180" t="s">
        <v>159</v>
      </c>
      <c r="G151" s="178"/>
      <c r="H151" s="181">
        <v>20</v>
      </c>
      <c r="I151" s="182"/>
      <c r="J151" s="178"/>
      <c r="K151" s="178"/>
      <c r="L151" s="183"/>
      <c r="M151" s="184"/>
      <c r="N151" s="185"/>
      <c r="O151" s="185"/>
      <c r="P151" s="185"/>
      <c r="Q151" s="185"/>
      <c r="R151" s="185"/>
      <c r="S151" s="185"/>
      <c r="T151" s="186"/>
      <c r="AT151" s="187" t="s">
        <v>154</v>
      </c>
      <c r="AU151" s="187" t="s">
        <v>73</v>
      </c>
      <c r="AV151" s="10" t="s">
        <v>129</v>
      </c>
      <c r="AW151" s="10" t="s">
        <v>35</v>
      </c>
      <c r="AX151" s="10" t="s">
        <v>81</v>
      </c>
      <c r="AY151" s="187" t="s">
        <v>135</v>
      </c>
    </row>
    <row r="152" spans="2:65" s="1" customFormat="1" ht="22.5" customHeight="1">
      <c r="B152" s="30"/>
      <c r="C152" s="140" t="s">
        <v>267</v>
      </c>
      <c r="D152" s="140" t="s">
        <v>130</v>
      </c>
      <c r="E152" s="141" t="s">
        <v>566</v>
      </c>
      <c r="F152" s="142" t="s">
        <v>567</v>
      </c>
      <c r="G152" s="143" t="s">
        <v>150</v>
      </c>
      <c r="H152" s="144">
        <v>700</v>
      </c>
      <c r="I152" s="145"/>
      <c r="J152" s="146">
        <f>ROUND(I152*H152,2)</f>
        <v>0</v>
      </c>
      <c r="K152" s="142" t="s">
        <v>134</v>
      </c>
      <c r="L152" s="34"/>
      <c r="M152" s="147" t="s">
        <v>1</v>
      </c>
      <c r="N152" s="148" t="s">
        <v>44</v>
      </c>
      <c r="O152" s="56"/>
      <c r="P152" s="149">
        <f>O152*H152</f>
        <v>0</v>
      </c>
      <c r="Q152" s="149">
        <v>0</v>
      </c>
      <c r="R152" s="149">
        <f>Q152*H152</f>
        <v>0</v>
      </c>
      <c r="S152" s="149">
        <v>0</v>
      </c>
      <c r="T152" s="150">
        <f>S152*H152</f>
        <v>0</v>
      </c>
      <c r="AR152" s="13" t="s">
        <v>278</v>
      </c>
      <c r="AT152" s="13" t="s">
        <v>130</v>
      </c>
      <c r="AU152" s="13" t="s">
        <v>73</v>
      </c>
      <c r="AY152" s="13" t="s">
        <v>135</v>
      </c>
      <c r="BE152" s="151">
        <f>IF(N152="základní",J152,0)</f>
        <v>0</v>
      </c>
      <c r="BF152" s="151">
        <f>IF(N152="snížená",J152,0)</f>
        <v>0</v>
      </c>
      <c r="BG152" s="151">
        <f>IF(N152="zákl. přenesená",J152,0)</f>
        <v>0</v>
      </c>
      <c r="BH152" s="151">
        <f>IF(N152="sníž. přenesená",J152,0)</f>
        <v>0</v>
      </c>
      <c r="BI152" s="151">
        <f>IF(N152="nulová",J152,0)</f>
        <v>0</v>
      </c>
      <c r="BJ152" s="13" t="s">
        <v>81</v>
      </c>
      <c r="BK152" s="151">
        <f>ROUND(I152*H152,2)</f>
        <v>0</v>
      </c>
      <c r="BL152" s="13" t="s">
        <v>278</v>
      </c>
      <c r="BM152" s="13" t="s">
        <v>568</v>
      </c>
    </row>
    <row r="153" spans="2:65" s="1" customFormat="1" ht="58.5">
      <c r="B153" s="30"/>
      <c r="C153" s="31"/>
      <c r="D153" s="152" t="s">
        <v>137</v>
      </c>
      <c r="E153" s="31"/>
      <c r="F153" s="153" t="s">
        <v>569</v>
      </c>
      <c r="G153" s="31"/>
      <c r="H153" s="31"/>
      <c r="I153" s="99"/>
      <c r="J153" s="31"/>
      <c r="K153" s="31"/>
      <c r="L153" s="34"/>
      <c r="M153" s="154"/>
      <c r="N153" s="56"/>
      <c r="O153" s="56"/>
      <c r="P153" s="56"/>
      <c r="Q153" s="56"/>
      <c r="R153" s="56"/>
      <c r="S153" s="56"/>
      <c r="T153" s="57"/>
      <c r="AT153" s="13" t="s">
        <v>137</v>
      </c>
      <c r="AU153" s="13" t="s">
        <v>73</v>
      </c>
    </row>
    <row r="154" spans="2:65" s="1" customFormat="1" ht="19.5">
      <c r="B154" s="30"/>
      <c r="C154" s="31"/>
      <c r="D154" s="152" t="s">
        <v>139</v>
      </c>
      <c r="E154" s="31"/>
      <c r="F154" s="155" t="s">
        <v>537</v>
      </c>
      <c r="G154" s="31"/>
      <c r="H154" s="31"/>
      <c r="I154" s="99"/>
      <c r="J154" s="31"/>
      <c r="K154" s="31"/>
      <c r="L154" s="34"/>
      <c r="M154" s="154"/>
      <c r="N154" s="56"/>
      <c r="O154" s="56"/>
      <c r="P154" s="56"/>
      <c r="Q154" s="56"/>
      <c r="R154" s="56"/>
      <c r="S154" s="56"/>
      <c r="T154" s="57"/>
      <c r="AT154" s="13" t="s">
        <v>139</v>
      </c>
      <c r="AU154" s="13" t="s">
        <v>73</v>
      </c>
    </row>
    <row r="155" spans="2:65" s="8" customFormat="1" ht="11.25">
      <c r="B155" s="156"/>
      <c r="C155" s="157"/>
      <c r="D155" s="152" t="s">
        <v>154</v>
      </c>
      <c r="E155" s="158" t="s">
        <v>1</v>
      </c>
      <c r="F155" s="159" t="s">
        <v>564</v>
      </c>
      <c r="G155" s="157"/>
      <c r="H155" s="158" t="s">
        <v>1</v>
      </c>
      <c r="I155" s="160"/>
      <c r="J155" s="157"/>
      <c r="K155" s="157"/>
      <c r="L155" s="161"/>
      <c r="M155" s="162"/>
      <c r="N155" s="163"/>
      <c r="O155" s="163"/>
      <c r="P155" s="163"/>
      <c r="Q155" s="163"/>
      <c r="R155" s="163"/>
      <c r="S155" s="163"/>
      <c r="T155" s="164"/>
      <c r="AT155" s="165" t="s">
        <v>154</v>
      </c>
      <c r="AU155" s="165" t="s">
        <v>73</v>
      </c>
      <c r="AV155" s="8" t="s">
        <v>81</v>
      </c>
      <c r="AW155" s="8" t="s">
        <v>35</v>
      </c>
      <c r="AX155" s="8" t="s">
        <v>73</v>
      </c>
      <c r="AY155" s="165" t="s">
        <v>135</v>
      </c>
    </row>
    <row r="156" spans="2:65" s="9" customFormat="1" ht="11.25">
      <c r="B156" s="166"/>
      <c r="C156" s="167"/>
      <c r="D156" s="152" t="s">
        <v>154</v>
      </c>
      <c r="E156" s="168" t="s">
        <v>1</v>
      </c>
      <c r="F156" s="169" t="s">
        <v>570</v>
      </c>
      <c r="G156" s="167"/>
      <c r="H156" s="170">
        <v>700</v>
      </c>
      <c r="I156" s="171"/>
      <c r="J156" s="167"/>
      <c r="K156" s="167"/>
      <c r="L156" s="172"/>
      <c r="M156" s="173"/>
      <c r="N156" s="174"/>
      <c r="O156" s="174"/>
      <c r="P156" s="174"/>
      <c r="Q156" s="174"/>
      <c r="R156" s="174"/>
      <c r="S156" s="174"/>
      <c r="T156" s="175"/>
      <c r="AT156" s="176" t="s">
        <v>154</v>
      </c>
      <c r="AU156" s="176" t="s">
        <v>73</v>
      </c>
      <c r="AV156" s="9" t="s">
        <v>83</v>
      </c>
      <c r="AW156" s="9" t="s">
        <v>35</v>
      </c>
      <c r="AX156" s="9" t="s">
        <v>73</v>
      </c>
      <c r="AY156" s="176" t="s">
        <v>135</v>
      </c>
    </row>
    <row r="157" spans="2:65" s="10" customFormat="1" ht="11.25">
      <c r="B157" s="177"/>
      <c r="C157" s="178"/>
      <c r="D157" s="152" t="s">
        <v>154</v>
      </c>
      <c r="E157" s="179" t="s">
        <v>1</v>
      </c>
      <c r="F157" s="180" t="s">
        <v>159</v>
      </c>
      <c r="G157" s="178"/>
      <c r="H157" s="181">
        <v>700</v>
      </c>
      <c r="I157" s="182"/>
      <c r="J157" s="178"/>
      <c r="K157" s="178"/>
      <c r="L157" s="183"/>
      <c r="M157" s="184"/>
      <c r="N157" s="185"/>
      <c r="O157" s="185"/>
      <c r="P157" s="185"/>
      <c r="Q157" s="185"/>
      <c r="R157" s="185"/>
      <c r="S157" s="185"/>
      <c r="T157" s="186"/>
      <c r="AT157" s="187" t="s">
        <v>154</v>
      </c>
      <c r="AU157" s="187" t="s">
        <v>73</v>
      </c>
      <c r="AV157" s="10" t="s">
        <v>129</v>
      </c>
      <c r="AW157" s="10" t="s">
        <v>35</v>
      </c>
      <c r="AX157" s="10" t="s">
        <v>81</v>
      </c>
      <c r="AY157" s="187" t="s">
        <v>135</v>
      </c>
    </row>
    <row r="158" spans="2:65" s="1" customFormat="1" ht="22.5" customHeight="1">
      <c r="B158" s="30"/>
      <c r="C158" s="140" t="s">
        <v>275</v>
      </c>
      <c r="D158" s="140" t="s">
        <v>130</v>
      </c>
      <c r="E158" s="141" t="s">
        <v>276</v>
      </c>
      <c r="F158" s="142" t="s">
        <v>277</v>
      </c>
      <c r="G158" s="143" t="s">
        <v>150</v>
      </c>
      <c r="H158" s="144">
        <v>74.08</v>
      </c>
      <c r="I158" s="145"/>
      <c r="J158" s="146">
        <f>ROUND(I158*H158,2)</f>
        <v>0</v>
      </c>
      <c r="K158" s="142" t="s">
        <v>134</v>
      </c>
      <c r="L158" s="34"/>
      <c r="M158" s="147" t="s">
        <v>1</v>
      </c>
      <c r="N158" s="148" t="s">
        <v>44</v>
      </c>
      <c r="O158" s="56"/>
      <c r="P158" s="149">
        <f>O158*H158</f>
        <v>0</v>
      </c>
      <c r="Q158" s="149">
        <v>0</v>
      </c>
      <c r="R158" s="149">
        <f>Q158*H158</f>
        <v>0</v>
      </c>
      <c r="S158" s="149">
        <v>0</v>
      </c>
      <c r="T158" s="150">
        <f>S158*H158</f>
        <v>0</v>
      </c>
      <c r="AR158" s="13" t="s">
        <v>278</v>
      </c>
      <c r="AT158" s="13" t="s">
        <v>130</v>
      </c>
      <c r="AU158" s="13" t="s">
        <v>73</v>
      </c>
      <c r="AY158" s="13" t="s">
        <v>135</v>
      </c>
      <c r="BE158" s="151">
        <f>IF(N158="základní",J158,0)</f>
        <v>0</v>
      </c>
      <c r="BF158" s="151">
        <f>IF(N158="snížená",J158,0)</f>
        <v>0</v>
      </c>
      <c r="BG158" s="151">
        <f>IF(N158="zákl. přenesená",J158,0)</f>
        <v>0</v>
      </c>
      <c r="BH158" s="151">
        <f>IF(N158="sníž. přenesená",J158,0)</f>
        <v>0</v>
      </c>
      <c r="BI158" s="151">
        <f>IF(N158="nulová",J158,0)</f>
        <v>0</v>
      </c>
      <c r="BJ158" s="13" t="s">
        <v>81</v>
      </c>
      <c r="BK158" s="151">
        <f>ROUND(I158*H158,2)</f>
        <v>0</v>
      </c>
      <c r="BL158" s="13" t="s">
        <v>278</v>
      </c>
      <c r="BM158" s="13" t="s">
        <v>571</v>
      </c>
    </row>
    <row r="159" spans="2:65" s="1" customFormat="1" ht="29.25">
      <c r="B159" s="30"/>
      <c r="C159" s="31"/>
      <c r="D159" s="152" t="s">
        <v>137</v>
      </c>
      <c r="E159" s="31"/>
      <c r="F159" s="153" t="s">
        <v>280</v>
      </c>
      <c r="G159" s="31"/>
      <c r="H159" s="31"/>
      <c r="I159" s="99"/>
      <c r="J159" s="31"/>
      <c r="K159" s="31"/>
      <c r="L159" s="34"/>
      <c r="M159" s="154"/>
      <c r="N159" s="56"/>
      <c r="O159" s="56"/>
      <c r="P159" s="56"/>
      <c r="Q159" s="56"/>
      <c r="R159" s="56"/>
      <c r="S159" s="56"/>
      <c r="T159" s="57"/>
      <c r="AT159" s="13" t="s">
        <v>137</v>
      </c>
      <c r="AU159" s="13" t="s">
        <v>73</v>
      </c>
    </row>
    <row r="160" spans="2:65" s="1" customFormat="1" ht="22.5" customHeight="1">
      <c r="B160" s="30"/>
      <c r="C160" s="140" t="s">
        <v>283</v>
      </c>
      <c r="D160" s="140" t="s">
        <v>130</v>
      </c>
      <c r="E160" s="141" t="s">
        <v>289</v>
      </c>
      <c r="F160" s="142" t="s">
        <v>290</v>
      </c>
      <c r="G160" s="143" t="s">
        <v>150</v>
      </c>
      <c r="H160" s="144">
        <v>9</v>
      </c>
      <c r="I160" s="145"/>
      <c r="J160" s="146">
        <f>ROUND(I160*H160,2)</f>
        <v>0</v>
      </c>
      <c r="K160" s="142" t="s">
        <v>134</v>
      </c>
      <c r="L160" s="34"/>
      <c r="M160" s="147" t="s">
        <v>1</v>
      </c>
      <c r="N160" s="148" t="s">
        <v>44</v>
      </c>
      <c r="O160" s="56"/>
      <c r="P160" s="149">
        <f>O160*H160</f>
        <v>0</v>
      </c>
      <c r="Q160" s="149">
        <v>0</v>
      </c>
      <c r="R160" s="149">
        <f>Q160*H160</f>
        <v>0</v>
      </c>
      <c r="S160" s="149">
        <v>0</v>
      </c>
      <c r="T160" s="150">
        <f>S160*H160</f>
        <v>0</v>
      </c>
      <c r="AR160" s="13" t="s">
        <v>278</v>
      </c>
      <c r="AT160" s="13" t="s">
        <v>130</v>
      </c>
      <c r="AU160" s="13" t="s">
        <v>73</v>
      </c>
      <c r="AY160" s="13" t="s">
        <v>135</v>
      </c>
      <c r="BE160" s="151">
        <f>IF(N160="základní",J160,0)</f>
        <v>0</v>
      </c>
      <c r="BF160" s="151">
        <f>IF(N160="snížená",J160,0)</f>
        <v>0</v>
      </c>
      <c r="BG160" s="151">
        <f>IF(N160="zákl. přenesená",J160,0)</f>
        <v>0</v>
      </c>
      <c r="BH160" s="151">
        <f>IF(N160="sníž. přenesená",J160,0)</f>
        <v>0</v>
      </c>
      <c r="BI160" s="151">
        <f>IF(N160="nulová",J160,0)</f>
        <v>0</v>
      </c>
      <c r="BJ160" s="13" t="s">
        <v>81</v>
      </c>
      <c r="BK160" s="151">
        <f>ROUND(I160*H160,2)</f>
        <v>0</v>
      </c>
      <c r="BL160" s="13" t="s">
        <v>278</v>
      </c>
      <c r="BM160" s="13" t="s">
        <v>572</v>
      </c>
    </row>
    <row r="161" spans="2:65" s="1" customFormat="1" ht="29.25">
      <c r="B161" s="30"/>
      <c r="C161" s="31"/>
      <c r="D161" s="152" t="s">
        <v>137</v>
      </c>
      <c r="E161" s="31"/>
      <c r="F161" s="153" t="s">
        <v>292</v>
      </c>
      <c r="G161" s="31"/>
      <c r="H161" s="31"/>
      <c r="I161" s="99"/>
      <c r="J161" s="31"/>
      <c r="K161" s="31"/>
      <c r="L161" s="34"/>
      <c r="M161" s="154"/>
      <c r="N161" s="56"/>
      <c r="O161" s="56"/>
      <c r="P161" s="56"/>
      <c r="Q161" s="56"/>
      <c r="R161" s="56"/>
      <c r="S161" s="56"/>
      <c r="T161" s="57"/>
      <c r="AT161" s="13" t="s">
        <v>137</v>
      </c>
      <c r="AU161" s="13" t="s">
        <v>73</v>
      </c>
    </row>
    <row r="162" spans="2:65" s="1" customFormat="1" ht="22.5" customHeight="1">
      <c r="B162" s="30"/>
      <c r="C162" s="140" t="s">
        <v>288</v>
      </c>
      <c r="D162" s="140" t="s">
        <v>130</v>
      </c>
      <c r="E162" s="141" t="s">
        <v>573</v>
      </c>
      <c r="F162" s="142" t="s">
        <v>574</v>
      </c>
      <c r="G162" s="143" t="s">
        <v>150</v>
      </c>
      <c r="H162" s="144">
        <v>85.1</v>
      </c>
      <c r="I162" s="145"/>
      <c r="J162" s="146">
        <f>ROUND(I162*H162,2)</f>
        <v>0</v>
      </c>
      <c r="K162" s="142" t="s">
        <v>134</v>
      </c>
      <c r="L162" s="34"/>
      <c r="M162" s="147" t="s">
        <v>1</v>
      </c>
      <c r="N162" s="148" t="s">
        <v>44</v>
      </c>
      <c r="O162" s="56"/>
      <c r="P162" s="149">
        <f>O162*H162</f>
        <v>0</v>
      </c>
      <c r="Q162" s="149">
        <v>0</v>
      </c>
      <c r="R162" s="149">
        <f>Q162*H162</f>
        <v>0</v>
      </c>
      <c r="S162" s="149">
        <v>0</v>
      </c>
      <c r="T162" s="150">
        <f>S162*H162</f>
        <v>0</v>
      </c>
      <c r="AR162" s="13" t="s">
        <v>278</v>
      </c>
      <c r="AT162" s="13" t="s">
        <v>130</v>
      </c>
      <c r="AU162" s="13" t="s">
        <v>73</v>
      </c>
      <c r="AY162" s="13" t="s">
        <v>135</v>
      </c>
      <c r="BE162" s="151">
        <f>IF(N162="základní",J162,0)</f>
        <v>0</v>
      </c>
      <c r="BF162" s="151">
        <f>IF(N162="snížená",J162,0)</f>
        <v>0</v>
      </c>
      <c r="BG162" s="151">
        <f>IF(N162="zákl. přenesená",J162,0)</f>
        <v>0</v>
      </c>
      <c r="BH162" s="151">
        <f>IF(N162="sníž. přenesená",J162,0)</f>
        <v>0</v>
      </c>
      <c r="BI162" s="151">
        <f>IF(N162="nulová",J162,0)</f>
        <v>0</v>
      </c>
      <c r="BJ162" s="13" t="s">
        <v>81</v>
      </c>
      <c r="BK162" s="151">
        <f>ROUND(I162*H162,2)</f>
        <v>0</v>
      </c>
      <c r="BL162" s="13" t="s">
        <v>278</v>
      </c>
      <c r="BM162" s="13" t="s">
        <v>575</v>
      </c>
    </row>
    <row r="163" spans="2:65" s="1" customFormat="1" ht="29.25">
      <c r="B163" s="30"/>
      <c r="C163" s="31"/>
      <c r="D163" s="152" t="s">
        <v>137</v>
      </c>
      <c r="E163" s="31"/>
      <c r="F163" s="153" t="s">
        <v>576</v>
      </c>
      <c r="G163" s="31"/>
      <c r="H163" s="31"/>
      <c r="I163" s="99"/>
      <c r="J163" s="31"/>
      <c r="K163" s="31"/>
      <c r="L163" s="34"/>
      <c r="M163" s="154"/>
      <c r="N163" s="56"/>
      <c r="O163" s="56"/>
      <c r="P163" s="56"/>
      <c r="Q163" s="56"/>
      <c r="R163" s="56"/>
      <c r="S163" s="56"/>
      <c r="T163" s="57"/>
      <c r="AT163" s="13" t="s">
        <v>137</v>
      </c>
      <c r="AU163" s="13" t="s">
        <v>73</v>
      </c>
    </row>
    <row r="164" spans="2:65" s="1" customFormat="1" ht="19.5">
      <c r="B164" s="30"/>
      <c r="C164" s="31"/>
      <c r="D164" s="152" t="s">
        <v>139</v>
      </c>
      <c r="E164" s="31"/>
      <c r="F164" s="155" t="s">
        <v>577</v>
      </c>
      <c r="G164" s="31"/>
      <c r="H164" s="31"/>
      <c r="I164" s="99"/>
      <c r="J164" s="31"/>
      <c r="K164" s="31"/>
      <c r="L164" s="34"/>
      <c r="M164" s="154"/>
      <c r="N164" s="56"/>
      <c r="O164" s="56"/>
      <c r="P164" s="56"/>
      <c r="Q164" s="56"/>
      <c r="R164" s="56"/>
      <c r="S164" s="56"/>
      <c r="T164" s="57"/>
      <c r="AT164" s="13" t="s">
        <v>139</v>
      </c>
      <c r="AU164" s="13" t="s">
        <v>73</v>
      </c>
    </row>
    <row r="165" spans="2:65" s="1" customFormat="1" ht="22.5" customHeight="1">
      <c r="B165" s="30"/>
      <c r="C165" s="140" t="s">
        <v>170</v>
      </c>
      <c r="D165" s="140" t="s">
        <v>130</v>
      </c>
      <c r="E165" s="141" t="s">
        <v>578</v>
      </c>
      <c r="F165" s="142" t="s">
        <v>579</v>
      </c>
      <c r="G165" s="143" t="s">
        <v>133</v>
      </c>
      <c r="H165" s="144">
        <v>4</v>
      </c>
      <c r="I165" s="145"/>
      <c r="J165" s="146">
        <f>ROUND(I165*H165,2)</f>
        <v>0</v>
      </c>
      <c r="K165" s="142" t="s">
        <v>134</v>
      </c>
      <c r="L165" s="34"/>
      <c r="M165" s="147" t="s">
        <v>1</v>
      </c>
      <c r="N165" s="148" t="s">
        <v>44</v>
      </c>
      <c r="O165" s="56"/>
      <c r="P165" s="149">
        <f>O165*H165</f>
        <v>0</v>
      </c>
      <c r="Q165" s="149">
        <v>0</v>
      </c>
      <c r="R165" s="149">
        <f>Q165*H165</f>
        <v>0</v>
      </c>
      <c r="S165" s="149">
        <v>0</v>
      </c>
      <c r="T165" s="150">
        <f>S165*H165</f>
        <v>0</v>
      </c>
      <c r="AR165" s="13" t="s">
        <v>129</v>
      </c>
      <c r="AT165" s="13" t="s">
        <v>130</v>
      </c>
      <c r="AU165" s="13" t="s">
        <v>73</v>
      </c>
      <c r="AY165" s="13" t="s">
        <v>135</v>
      </c>
      <c r="BE165" s="151">
        <f>IF(N165="základní",J165,0)</f>
        <v>0</v>
      </c>
      <c r="BF165" s="151">
        <f>IF(N165="snížená",J165,0)</f>
        <v>0</v>
      </c>
      <c r="BG165" s="151">
        <f>IF(N165="zákl. přenesená",J165,0)</f>
        <v>0</v>
      </c>
      <c r="BH165" s="151">
        <f>IF(N165="sníž. přenesená",J165,0)</f>
        <v>0</v>
      </c>
      <c r="BI165" s="151">
        <f>IF(N165="nulová",J165,0)</f>
        <v>0</v>
      </c>
      <c r="BJ165" s="13" t="s">
        <v>81</v>
      </c>
      <c r="BK165" s="151">
        <f>ROUND(I165*H165,2)</f>
        <v>0</v>
      </c>
      <c r="BL165" s="13" t="s">
        <v>129</v>
      </c>
      <c r="BM165" s="13" t="s">
        <v>580</v>
      </c>
    </row>
    <row r="166" spans="2:65" s="1" customFormat="1" ht="19.5">
      <c r="B166" s="30"/>
      <c r="C166" s="31"/>
      <c r="D166" s="152" t="s">
        <v>137</v>
      </c>
      <c r="E166" s="31"/>
      <c r="F166" s="153" t="s">
        <v>581</v>
      </c>
      <c r="G166" s="31"/>
      <c r="H166" s="31"/>
      <c r="I166" s="99"/>
      <c r="J166" s="31"/>
      <c r="K166" s="31"/>
      <c r="L166" s="34"/>
      <c r="M166" s="154"/>
      <c r="N166" s="56"/>
      <c r="O166" s="56"/>
      <c r="P166" s="56"/>
      <c r="Q166" s="56"/>
      <c r="R166" s="56"/>
      <c r="S166" s="56"/>
      <c r="T166" s="57"/>
      <c r="AT166" s="13" t="s">
        <v>137</v>
      </c>
      <c r="AU166" s="13" t="s">
        <v>73</v>
      </c>
    </row>
    <row r="167" spans="2:65" s="1" customFormat="1" ht="22.5" customHeight="1">
      <c r="B167" s="30"/>
      <c r="C167" s="140" t="s">
        <v>182</v>
      </c>
      <c r="D167" s="140" t="s">
        <v>130</v>
      </c>
      <c r="E167" s="141" t="s">
        <v>582</v>
      </c>
      <c r="F167" s="142" t="s">
        <v>583</v>
      </c>
      <c r="G167" s="143" t="s">
        <v>327</v>
      </c>
      <c r="H167" s="144">
        <v>185</v>
      </c>
      <c r="I167" s="145"/>
      <c r="J167" s="146">
        <f>ROUND(I167*H167,2)</f>
        <v>0</v>
      </c>
      <c r="K167" s="142" t="s">
        <v>134</v>
      </c>
      <c r="L167" s="34"/>
      <c r="M167" s="147" t="s">
        <v>1</v>
      </c>
      <c r="N167" s="148" t="s">
        <v>44</v>
      </c>
      <c r="O167" s="56"/>
      <c r="P167" s="149">
        <f>O167*H167</f>
        <v>0</v>
      </c>
      <c r="Q167" s="149">
        <v>0</v>
      </c>
      <c r="R167" s="149">
        <f>Q167*H167</f>
        <v>0</v>
      </c>
      <c r="S167" s="149">
        <v>0</v>
      </c>
      <c r="T167" s="150">
        <f>S167*H167</f>
        <v>0</v>
      </c>
      <c r="AR167" s="13" t="s">
        <v>129</v>
      </c>
      <c r="AT167" s="13" t="s">
        <v>130</v>
      </c>
      <c r="AU167" s="13" t="s">
        <v>73</v>
      </c>
      <c r="AY167" s="13" t="s">
        <v>135</v>
      </c>
      <c r="BE167" s="151">
        <f>IF(N167="základní",J167,0)</f>
        <v>0</v>
      </c>
      <c r="BF167" s="151">
        <f>IF(N167="snížená",J167,0)</f>
        <v>0</v>
      </c>
      <c r="BG167" s="151">
        <f>IF(N167="zákl. přenesená",J167,0)</f>
        <v>0</v>
      </c>
      <c r="BH167" s="151">
        <f>IF(N167="sníž. přenesená",J167,0)</f>
        <v>0</v>
      </c>
      <c r="BI167" s="151">
        <f>IF(N167="nulová",J167,0)</f>
        <v>0</v>
      </c>
      <c r="BJ167" s="13" t="s">
        <v>81</v>
      </c>
      <c r="BK167" s="151">
        <f>ROUND(I167*H167,2)</f>
        <v>0</v>
      </c>
      <c r="BL167" s="13" t="s">
        <v>129</v>
      </c>
      <c r="BM167" s="13" t="s">
        <v>584</v>
      </c>
    </row>
    <row r="168" spans="2:65" s="1" customFormat="1" ht="19.5">
      <c r="B168" s="30"/>
      <c r="C168" s="31"/>
      <c r="D168" s="152" t="s">
        <v>137</v>
      </c>
      <c r="E168" s="31"/>
      <c r="F168" s="153" t="s">
        <v>585</v>
      </c>
      <c r="G168" s="31"/>
      <c r="H168" s="31"/>
      <c r="I168" s="99"/>
      <c r="J168" s="31"/>
      <c r="K168" s="31"/>
      <c r="L168" s="34"/>
      <c r="M168" s="154"/>
      <c r="N168" s="56"/>
      <c r="O168" s="56"/>
      <c r="P168" s="56"/>
      <c r="Q168" s="56"/>
      <c r="R168" s="56"/>
      <c r="S168" s="56"/>
      <c r="T168" s="57"/>
      <c r="AT168" s="13" t="s">
        <v>137</v>
      </c>
      <c r="AU168" s="13" t="s">
        <v>73</v>
      </c>
    </row>
    <row r="169" spans="2:65" s="1" customFormat="1" ht="22.5" customHeight="1">
      <c r="B169" s="30"/>
      <c r="C169" s="140" t="s">
        <v>187</v>
      </c>
      <c r="D169" s="140" t="s">
        <v>130</v>
      </c>
      <c r="E169" s="141" t="s">
        <v>319</v>
      </c>
      <c r="F169" s="142" t="s">
        <v>320</v>
      </c>
      <c r="G169" s="143" t="s">
        <v>227</v>
      </c>
      <c r="H169" s="144">
        <v>41.16</v>
      </c>
      <c r="I169" s="145"/>
      <c r="J169" s="146">
        <f>ROUND(I169*H169,2)</f>
        <v>0</v>
      </c>
      <c r="K169" s="142" t="s">
        <v>134</v>
      </c>
      <c r="L169" s="34"/>
      <c r="M169" s="147" t="s">
        <v>1</v>
      </c>
      <c r="N169" s="148" t="s">
        <v>44</v>
      </c>
      <c r="O169" s="56"/>
      <c r="P169" s="149">
        <f>O169*H169</f>
        <v>0</v>
      </c>
      <c r="Q169" s="149">
        <v>0</v>
      </c>
      <c r="R169" s="149">
        <f>Q169*H169</f>
        <v>0</v>
      </c>
      <c r="S169" s="149">
        <v>0</v>
      </c>
      <c r="T169" s="150">
        <f>S169*H169</f>
        <v>0</v>
      </c>
      <c r="AR169" s="13" t="s">
        <v>129</v>
      </c>
      <c r="AT169" s="13" t="s">
        <v>130</v>
      </c>
      <c r="AU169" s="13" t="s">
        <v>73</v>
      </c>
      <c r="AY169" s="13" t="s">
        <v>135</v>
      </c>
      <c r="BE169" s="151">
        <f>IF(N169="základní",J169,0)</f>
        <v>0</v>
      </c>
      <c r="BF169" s="151">
        <f>IF(N169="snížená",J169,0)</f>
        <v>0</v>
      </c>
      <c r="BG169" s="151">
        <f>IF(N169="zákl. přenesená",J169,0)</f>
        <v>0</v>
      </c>
      <c r="BH169" s="151">
        <f>IF(N169="sníž. přenesená",J169,0)</f>
        <v>0</v>
      </c>
      <c r="BI169" s="151">
        <f>IF(N169="nulová",J169,0)</f>
        <v>0</v>
      </c>
      <c r="BJ169" s="13" t="s">
        <v>81</v>
      </c>
      <c r="BK169" s="151">
        <f>ROUND(I169*H169,2)</f>
        <v>0</v>
      </c>
      <c r="BL169" s="13" t="s">
        <v>129</v>
      </c>
      <c r="BM169" s="13" t="s">
        <v>586</v>
      </c>
    </row>
    <row r="170" spans="2:65" s="1" customFormat="1" ht="19.5">
      <c r="B170" s="30"/>
      <c r="C170" s="31"/>
      <c r="D170" s="152" t="s">
        <v>137</v>
      </c>
      <c r="E170" s="31"/>
      <c r="F170" s="153" t="s">
        <v>322</v>
      </c>
      <c r="G170" s="31"/>
      <c r="H170" s="31"/>
      <c r="I170" s="99"/>
      <c r="J170" s="31"/>
      <c r="K170" s="31"/>
      <c r="L170" s="34"/>
      <c r="M170" s="154"/>
      <c r="N170" s="56"/>
      <c r="O170" s="56"/>
      <c r="P170" s="56"/>
      <c r="Q170" s="56"/>
      <c r="R170" s="56"/>
      <c r="S170" s="56"/>
      <c r="T170" s="57"/>
      <c r="AT170" s="13" t="s">
        <v>137</v>
      </c>
      <c r="AU170" s="13" t="s">
        <v>73</v>
      </c>
    </row>
    <row r="171" spans="2:65" s="1" customFormat="1" ht="19.5">
      <c r="B171" s="30"/>
      <c r="C171" s="31"/>
      <c r="D171" s="152" t="s">
        <v>139</v>
      </c>
      <c r="E171" s="31"/>
      <c r="F171" s="155" t="s">
        <v>587</v>
      </c>
      <c r="G171" s="31"/>
      <c r="H171" s="31"/>
      <c r="I171" s="99"/>
      <c r="J171" s="31"/>
      <c r="K171" s="31"/>
      <c r="L171" s="34"/>
      <c r="M171" s="154"/>
      <c r="N171" s="56"/>
      <c r="O171" s="56"/>
      <c r="P171" s="56"/>
      <c r="Q171" s="56"/>
      <c r="R171" s="56"/>
      <c r="S171" s="56"/>
      <c r="T171" s="57"/>
      <c r="AT171" s="13" t="s">
        <v>139</v>
      </c>
      <c r="AU171" s="13" t="s">
        <v>73</v>
      </c>
    </row>
    <row r="172" spans="2:65" s="9" customFormat="1" ht="11.25">
      <c r="B172" s="166"/>
      <c r="C172" s="167"/>
      <c r="D172" s="152" t="s">
        <v>154</v>
      </c>
      <c r="E172" s="168" t="s">
        <v>1</v>
      </c>
      <c r="F172" s="169" t="s">
        <v>588</v>
      </c>
      <c r="G172" s="167"/>
      <c r="H172" s="170">
        <v>41.16</v>
      </c>
      <c r="I172" s="171"/>
      <c r="J172" s="167"/>
      <c r="K172" s="167"/>
      <c r="L172" s="172"/>
      <c r="M172" s="173"/>
      <c r="N172" s="174"/>
      <c r="O172" s="174"/>
      <c r="P172" s="174"/>
      <c r="Q172" s="174"/>
      <c r="R172" s="174"/>
      <c r="S172" s="174"/>
      <c r="T172" s="175"/>
      <c r="AT172" s="176" t="s">
        <v>154</v>
      </c>
      <c r="AU172" s="176" t="s">
        <v>73</v>
      </c>
      <c r="AV172" s="9" t="s">
        <v>83</v>
      </c>
      <c r="AW172" s="9" t="s">
        <v>35</v>
      </c>
      <c r="AX172" s="9" t="s">
        <v>73</v>
      </c>
      <c r="AY172" s="176" t="s">
        <v>135</v>
      </c>
    </row>
    <row r="173" spans="2:65" s="10" customFormat="1" ht="11.25">
      <c r="B173" s="177"/>
      <c r="C173" s="178"/>
      <c r="D173" s="152" t="s">
        <v>154</v>
      </c>
      <c r="E173" s="179" t="s">
        <v>1</v>
      </c>
      <c r="F173" s="180" t="s">
        <v>159</v>
      </c>
      <c r="G173" s="178"/>
      <c r="H173" s="181">
        <v>41.16</v>
      </c>
      <c r="I173" s="182"/>
      <c r="J173" s="178"/>
      <c r="K173" s="178"/>
      <c r="L173" s="183"/>
      <c r="M173" s="184"/>
      <c r="N173" s="185"/>
      <c r="O173" s="185"/>
      <c r="P173" s="185"/>
      <c r="Q173" s="185"/>
      <c r="R173" s="185"/>
      <c r="S173" s="185"/>
      <c r="T173" s="186"/>
      <c r="AT173" s="187" t="s">
        <v>154</v>
      </c>
      <c r="AU173" s="187" t="s">
        <v>73</v>
      </c>
      <c r="AV173" s="10" t="s">
        <v>129</v>
      </c>
      <c r="AW173" s="10" t="s">
        <v>35</v>
      </c>
      <c r="AX173" s="10" t="s">
        <v>81</v>
      </c>
      <c r="AY173" s="187" t="s">
        <v>135</v>
      </c>
    </row>
    <row r="174" spans="2:65" s="1" customFormat="1" ht="22.5" customHeight="1">
      <c r="B174" s="30"/>
      <c r="C174" s="188" t="s">
        <v>81</v>
      </c>
      <c r="D174" s="188" t="s">
        <v>297</v>
      </c>
      <c r="E174" s="189" t="s">
        <v>589</v>
      </c>
      <c r="F174" s="190" t="s">
        <v>590</v>
      </c>
      <c r="G174" s="191" t="s">
        <v>237</v>
      </c>
      <c r="H174" s="192">
        <v>28.8</v>
      </c>
      <c r="I174" s="193"/>
      <c r="J174" s="194">
        <f>ROUND(I174*H174,2)</f>
        <v>0</v>
      </c>
      <c r="K174" s="190" t="s">
        <v>134</v>
      </c>
      <c r="L174" s="195"/>
      <c r="M174" s="196" t="s">
        <v>1</v>
      </c>
      <c r="N174" s="197" t="s">
        <v>44</v>
      </c>
      <c r="O174" s="56"/>
      <c r="P174" s="149">
        <f>O174*H174</f>
        <v>0</v>
      </c>
      <c r="Q174" s="149">
        <v>0</v>
      </c>
      <c r="R174" s="149">
        <f>Q174*H174</f>
        <v>0</v>
      </c>
      <c r="S174" s="149">
        <v>0</v>
      </c>
      <c r="T174" s="150">
        <f>S174*H174</f>
        <v>0</v>
      </c>
      <c r="AR174" s="13" t="s">
        <v>170</v>
      </c>
      <c r="AT174" s="13" t="s">
        <v>297</v>
      </c>
      <c r="AU174" s="13" t="s">
        <v>73</v>
      </c>
      <c r="AY174" s="13" t="s">
        <v>135</v>
      </c>
      <c r="BE174" s="151">
        <f>IF(N174="základní",J174,0)</f>
        <v>0</v>
      </c>
      <c r="BF174" s="151">
        <f>IF(N174="snížená",J174,0)</f>
        <v>0</v>
      </c>
      <c r="BG174" s="151">
        <f>IF(N174="zákl. přenesená",J174,0)</f>
        <v>0</v>
      </c>
      <c r="BH174" s="151">
        <f>IF(N174="sníž. přenesená",J174,0)</f>
        <v>0</v>
      </c>
      <c r="BI174" s="151">
        <f>IF(N174="nulová",J174,0)</f>
        <v>0</v>
      </c>
      <c r="BJ174" s="13" t="s">
        <v>81</v>
      </c>
      <c r="BK174" s="151">
        <f>ROUND(I174*H174,2)</f>
        <v>0</v>
      </c>
      <c r="BL174" s="13" t="s">
        <v>129</v>
      </c>
      <c r="BM174" s="13" t="s">
        <v>591</v>
      </c>
    </row>
    <row r="175" spans="2:65" s="1" customFormat="1" ht="11.25">
      <c r="B175" s="30"/>
      <c r="C175" s="31"/>
      <c r="D175" s="152" t="s">
        <v>137</v>
      </c>
      <c r="E175" s="31"/>
      <c r="F175" s="153" t="s">
        <v>590</v>
      </c>
      <c r="G175" s="31"/>
      <c r="H175" s="31"/>
      <c r="I175" s="99"/>
      <c r="J175" s="31"/>
      <c r="K175" s="31"/>
      <c r="L175" s="34"/>
      <c r="M175" s="154"/>
      <c r="N175" s="56"/>
      <c r="O175" s="56"/>
      <c r="P175" s="56"/>
      <c r="Q175" s="56"/>
      <c r="R175" s="56"/>
      <c r="S175" s="56"/>
      <c r="T175" s="57"/>
      <c r="AT175" s="13" t="s">
        <v>137</v>
      </c>
      <c r="AU175" s="13" t="s">
        <v>73</v>
      </c>
    </row>
    <row r="176" spans="2:65" s="1" customFormat="1" ht="19.5">
      <c r="B176" s="30"/>
      <c r="C176" s="31"/>
      <c r="D176" s="152" t="s">
        <v>139</v>
      </c>
      <c r="E176" s="31"/>
      <c r="F176" s="155" t="s">
        <v>592</v>
      </c>
      <c r="G176" s="31"/>
      <c r="H176" s="31"/>
      <c r="I176" s="99"/>
      <c r="J176" s="31"/>
      <c r="K176" s="31"/>
      <c r="L176" s="34"/>
      <c r="M176" s="154"/>
      <c r="N176" s="56"/>
      <c r="O176" s="56"/>
      <c r="P176" s="56"/>
      <c r="Q176" s="56"/>
      <c r="R176" s="56"/>
      <c r="S176" s="56"/>
      <c r="T176" s="57"/>
      <c r="AT176" s="13" t="s">
        <v>139</v>
      </c>
      <c r="AU176" s="13" t="s">
        <v>73</v>
      </c>
    </row>
    <row r="177" spans="2:65" s="9" customFormat="1" ht="11.25">
      <c r="B177" s="166"/>
      <c r="C177" s="167"/>
      <c r="D177" s="152" t="s">
        <v>154</v>
      </c>
      <c r="E177" s="168" t="s">
        <v>1</v>
      </c>
      <c r="F177" s="169" t="s">
        <v>505</v>
      </c>
      <c r="G177" s="167"/>
      <c r="H177" s="170">
        <v>28.8</v>
      </c>
      <c r="I177" s="171"/>
      <c r="J177" s="167"/>
      <c r="K177" s="167"/>
      <c r="L177" s="172"/>
      <c r="M177" s="173"/>
      <c r="N177" s="174"/>
      <c r="O177" s="174"/>
      <c r="P177" s="174"/>
      <c r="Q177" s="174"/>
      <c r="R177" s="174"/>
      <c r="S177" s="174"/>
      <c r="T177" s="175"/>
      <c r="AT177" s="176" t="s">
        <v>154</v>
      </c>
      <c r="AU177" s="176" t="s">
        <v>73</v>
      </c>
      <c r="AV177" s="9" t="s">
        <v>83</v>
      </c>
      <c r="AW177" s="9" t="s">
        <v>35</v>
      </c>
      <c r="AX177" s="9" t="s">
        <v>73</v>
      </c>
      <c r="AY177" s="176" t="s">
        <v>135</v>
      </c>
    </row>
    <row r="178" spans="2:65" s="10" customFormat="1" ht="11.25">
      <c r="B178" s="177"/>
      <c r="C178" s="178"/>
      <c r="D178" s="152" t="s">
        <v>154</v>
      </c>
      <c r="E178" s="179" t="s">
        <v>1</v>
      </c>
      <c r="F178" s="180" t="s">
        <v>159</v>
      </c>
      <c r="G178" s="178"/>
      <c r="H178" s="181">
        <v>28.8</v>
      </c>
      <c r="I178" s="182"/>
      <c r="J178" s="178"/>
      <c r="K178" s="178"/>
      <c r="L178" s="183"/>
      <c r="M178" s="184"/>
      <c r="N178" s="185"/>
      <c r="O178" s="185"/>
      <c r="P178" s="185"/>
      <c r="Q178" s="185"/>
      <c r="R178" s="185"/>
      <c r="S178" s="185"/>
      <c r="T178" s="186"/>
      <c r="AT178" s="187" t="s">
        <v>154</v>
      </c>
      <c r="AU178" s="187" t="s">
        <v>73</v>
      </c>
      <c r="AV178" s="10" t="s">
        <v>129</v>
      </c>
      <c r="AW178" s="10" t="s">
        <v>35</v>
      </c>
      <c r="AX178" s="10" t="s">
        <v>81</v>
      </c>
      <c r="AY178" s="187" t="s">
        <v>135</v>
      </c>
    </row>
    <row r="179" spans="2:65" s="1" customFormat="1" ht="22.5" customHeight="1">
      <c r="B179" s="30"/>
      <c r="C179" s="188" t="s">
        <v>83</v>
      </c>
      <c r="D179" s="188" t="s">
        <v>297</v>
      </c>
      <c r="E179" s="189" t="s">
        <v>432</v>
      </c>
      <c r="F179" s="190" t="s">
        <v>433</v>
      </c>
      <c r="G179" s="191" t="s">
        <v>150</v>
      </c>
      <c r="H179" s="192">
        <v>81.900000000000006</v>
      </c>
      <c r="I179" s="193"/>
      <c r="J179" s="194">
        <f>ROUND(I179*H179,2)</f>
        <v>0</v>
      </c>
      <c r="K179" s="190" t="s">
        <v>134</v>
      </c>
      <c r="L179" s="195"/>
      <c r="M179" s="196" t="s">
        <v>1</v>
      </c>
      <c r="N179" s="197" t="s">
        <v>44</v>
      </c>
      <c r="O179" s="56"/>
      <c r="P179" s="149">
        <f>O179*H179</f>
        <v>0</v>
      </c>
      <c r="Q179" s="149">
        <v>1</v>
      </c>
      <c r="R179" s="149">
        <f>Q179*H179</f>
        <v>81.900000000000006</v>
      </c>
      <c r="S179" s="149">
        <v>0</v>
      </c>
      <c r="T179" s="150">
        <f>S179*H179</f>
        <v>0</v>
      </c>
      <c r="AR179" s="13" t="s">
        <v>170</v>
      </c>
      <c r="AT179" s="13" t="s">
        <v>297</v>
      </c>
      <c r="AU179" s="13" t="s">
        <v>73</v>
      </c>
      <c r="AY179" s="13" t="s">
        <v>135</v>
      </c>
      <c r="BE179" s="151">
        <f>IF(N179="základní",J179,0)</f>
        <v>0</v>
      </c>
      <c r="BF179" s="151">
        <f>IF(N179="snížená",J179,0)</f>
        <v>0</v>
      </c>
      <c r="BG179" s="151">
        <f>IF(N179="zákl. přenesená",J179,0)</f>
        <v>0</v>
      </c>
      <c r="BH179" s="151">
        <f>IF(N179="sníž. přenesená",J179,0)</f>
        <v>0</v>
      </c>
      <c r="BI179" s="151">
        <f>IF(N179="nulová",J179,0)</f>
        <v>0</v>
      </c>
      <c r="BJ179" s="13" t="s">
        <v>81</v>
      </c>
      <c r="BK179" s="151">
        <f>ROUND(I179*H179,2)</f>
        <v>0</v>
      </c>
      <c r="BL179" s="13" t="s">
        <v>129</v>
      </c>
      <c r="BM179" s="13" t="s">
        <v>593</v>
      </c>
    </row>
    <row r="180" spans="2:65" s="1" customFormat="1" ht="11.25">
      <c r="B180" s="30"/>
      <c r="C180" s="31"/>
      <c r="D180" s="152" t="s">
        <v>137</v>
      </c>
      <c r="E180" s="31"/>
      <c r="F180" s="153" t="s">
        <v>433</v>
      </c>
      <c r="G180" s="31"/>
      <c r="H180" s="31"/>
      <c r="I180" s="99"/>
      <c r="J180" s="31"/>
      <c r="K180" s="31"/>
      <c r="L180" s="34"/>
      <c r="M180" s="154"/>
      <c r="N180" s="56"/>
      <c r="O180" s="56"/>
      <c r="P180" s="56"/>
      <c r="Q180" s="56"/>
      <c r="R180" s="56"/>
      <c r="S180" s="56"/>
      <c r="T180" s="57"/>
      <c r="AT180" s="13" t="s">
        <v>137</v>
      </c>
      <c r="AU180" s="13" t="s">
        <v>73</v>
      </c>
    </row>
    <row r="181" spans="2:65" s="8" customFormat="1" ht="11.25">
      <c r="B181" s="156"/>
      <c r="C181" s="157"/>
      <c r="D181" s="152" t="s">
        <v>154</v>
      </c>
      <c r="E181" s="158" t="s">
        <v>1</v>
      </c>
      <c r="F181" s="159" t="s">
        <v>594</v>
      </c>
      <c r="G181" s="157"/>
      <c r="H181" s="158" t="s">
        <v>1</v>
      </c>
      <c r="I181" s="160"/>
      <c r="J181" s="157"/>
      <c r="K181" s="157"/>
      <c r="L181" s="161"/>
      <c r="M181" s="162"/>
      <c r="N181" s="163"/>
      <c r="O181" s="163"/>
      <c r="P181" s="163"/>
      <c r="Q181" s="163"/>
      <c r="R181" s="163"/>
      <c r="S181" s="163"/>
      <c r="T181" s="164"/>
      <c r="AT181" s="165" t="s">
        <v>154</v>
      </c>
      <c r="AU181" s="165" t="s">
        <v>73</v>
      </c>
      <c r="AV181" s="8" t="s">
        <v>81</v>
      </c>
      <c r="AW181" s="8" t="s">
        <v>35</v>
      </c>
      <c r="AX181" s="8" t="s">
        <v>73</v>
      </c>
      <c r="AY181" s="165" t="s">
        <v>135</v>
      </c>
    </row>
    <row r="182" spans="2:65" s="9" customFormat="1" ht="11.25">
      <c r="B182" s="166"/>
      <c r="C182" s="167"/>
      <c r="D182" s="152" t="s">
        <v>154</v>
      </c>
      <c r="E182" s="168" t="s">
        <v>1</v>
      </c>
      <c r="F182" s="169" t="s">
        <v>595</v>
      </c>
      <c r="G182" s="167"/>
      <c r="H182" s="170">
        <v>81.900000000000006</v>
      </c>
      <c r="I182" s="171"/>
      <c r="J182" s="167"/>
      <c r="K182" s="167"/>
      <c r="L182" s="172"/>
      <c r="M182" s="173"/>
      <c r="N182" s="174"/>
      <c r="O182" s="174"/>
      <c r="P182" s="174"/>
      <c r="Q182" s="174"/>
      <c r="R182" s="174"/>
      <c r="S182" s="174"/>
      <c r="T182" s="175"/>
      <c r="AT182" s="176" t="s">
        <v>154</v>
      </c>
      <c r="AU182" s="176" t="s">
        <v>73</v>
      </c>
      <c r="AV182" s="9" t="s">
        <v>83</v>
      </c>
      <c r="AW182" s="9" t="s">
        <v>35</v>
      </c>
      <c r="AX182" s="9" t="s">
        <v>73</v>
      </c>
      <c r="AY182" s="176" t="s">
        <v>135</v>
      </c>
    </row>
    <row r="183" spans="2:65" s="10" customFormat="1" ht="11.25">
      <c r="B183" s="177"/>
      <c r="C183" s="178"/>
      <c r="D183" s="152" t="s">
        <v>154</v>
      </c>
      <c r="E183" s="179" t="s">
        <v>1</v>
      </c>
      <c r="F183" s="180" t="s">
        <v>159</v>
      </c>
      <c r="G183" s="178"/>
      <c r="H183" s="181">
        <v>81.900000000000006</v>
      </c>
      <c r="I183" s="182"/>
      <c r="J183" s="178"/>
      <c r="K183" s="178"/>
      <c r="L183" s="183"/>
      <c r="M183" s="184"/>
      <c r="N183" s="185"/>
      <c r="O183" s="185"/>
      <c r="P183" s="185"/>
      <c r="Q183" s="185"/>
      <c r="R183" s="185"/>
      <c r="S183" s="185"/>
      <c r="T183" s="186"/>
      <c r="AT183" s="187" t="s">
        <v>154</v>
      </c>
      <c r="AU183" s="187" t="s">
        <v>73</v>
      </c>
      <c r="AV183" s="10" t="s">
        <v>129</v>
      </c>
      <c r="AW183" s="10" t="s">
        <v>35</v>
      </c>
      <c r="AX183" s="10" t="s">
        <v>81</v>
      </c>
      <c r="AY183" s="187" t="s">
        <v>135</v>
      </c>
    </row>
    <row r="184" spans="2:65" s="1" customFormat="1" ht="22.5" customHeight="1">
      <c r="B184" s="30"/>
      <c r="C184" s="188" t="s">
        <v>307</v>
      </c>
      <c r="D184" s="188" t="s">
        <v>297</v>
      </c>
      <c r="E184" s="189" t="s">
        <v>596</v>
      </c>
      <c r="F184" s="190" t="s">
        <v>597</v>
      </c>
      <c r="G184" s="191" t="s">
        <v>150</v>
      </c>
      <c r="H184" s="192">
        <v>11.96</v>
      </c>
      <c r="I184" s="193"/>
      <c r="J184" s="194">
        <f>ROUND(I184*H184,2)</f>
        <v>0</v>
      </c>
      <c r="K184" s="190" t="s">
        <v>134</v>
      </c>
      <c r="L184" s="195"/>
      <c r="M184" s="196" t="s">
        <v>1</v>
      </c>
      <c r="N184" s="197" t="s">
        <v>44</v>
      </c>
      <c r="O184" s="56"/>
      <c r="P184" s="149">
        <f>O184*H184</f>
        <v>0</v>
      </c>
      <c r="Q184" s="149">
        <v>1</v>
      </c>
      <c r="R184" s="149">
        <f>Q184*H184</f>
        <v>11.96</v>
      </c>
      <c r="S184" s="149">
        <v>0</v>
      </c>
      <c r="T184" s="150">
        <f>S184*H184</f>
        <v>0</v>
      </c>
      <c r="AR184" s="13" t="s">
        <v>170</v>
      </c>
      <c r="AT184" s="13" t="s">
        <v>297</v>
      </c>
      <c r="AU184" s="13" t="s">
        <v>73</v>
      </c>
      <c r="AY184" s="13" t="s">
        <v>135</v>
      </c>
      <c r="BE184" s="151">
        <f>IF(N184="základní",J184,0)</f>
        <v>0</v>
      </c>
      <c r="BF184" s="151">
        <f>IF(N184="snížená",J184,0)</f>
        <v>0</v>
      </c>
      <c r="BG184" s="151">
        <f>IF(N184="zákl. přenesená",J184,0)</f>
        <v>0</v>
      </c>
      <c r="BH184" s="151">
        <f>IF(N184="sníž. přenesená",J184,0)</f>
        <v>0</v>
      </c>
      <c r="BI184" s="151">
        <f>IF(N184="nulová",J184,0)</f>
        <v>0</v>
      </c>
      <c r="BJ184" s="13" t="s">
        <v>81</v>
      </c>
      <c r="BK184" s="151">
        <f>ROUND(I184*H184,2)</f>
        <v>0</v>
      </c>
      <c r="BL184" s="13" t="s">
        <v>129</v>
      </c>
      <c r="BM184" s="13" t="s">
        <v>598</v>
      </c>
    </row>
    <row r="185" spans="2:65" s="1" customFormat="1" ht="11.25">
      <c r="B185" s="30"/>
      <c r="C185" s="31"/>
      <c r="D185" s="152" t="s">
        <v>137</v>
      </c>
      <c r="E185" s="31"/>
      <c r="F185" s="153" t="s">
        <v>597</v>
      </c>
      <c r="G185" s="31"/>
      <c r="H185" s="31"/>
      <c r="I185" s="99"/>
      <c r="J185" s="31"/>
      <c r="K185" s="31"/>
      <c r="L185" s="34"/>
      <c r="M185" s="154"/>
      <c r="N185" s="56"/>
      <c r="O185" s="56"/>
      <c r="P185" s="56"/>
      <c r="Q185" s="56"/>
      <c r="R185" s="56"/>
      <c r="S185" s="56"/>
      <c r="T185" s="57"/>
      <c r="AT185" s="13" t="s">
        <v>137</v>
      </c>
      <c r="AU185" s="13" t="s">
        <v>73</v>
      </c>
    </row>
    <row r="186" spans="2:65" s="9" customFormat="1" ht="11.25">
      <c r="B186" s="166"/>
      <c r="C186" s="167"/>
      <c r="D186" s="152" t="s">
        <v>154</v>
      </c>
      <c r="E186" s="168" t="s">
        <v>1</v>
      </c>
      <c r="F186" s="169" t="s">
        <v>599</v>
      </c>
      <c r="G186" s="167"/>
      <c r="H186" s="170">
        <v>11.96</v>
      </c>
      <c r="I186" s="171"/>
      <c r="J186" s="167"/>
      <c r="K186" s="167"/>
      <c r="L186" s="172"/>
      <c r="M186" s="173"/>
      <c r="N186" s="174"/>
      <c r="O186" s="174"/>
      <c r="P186" s="174"/>
      <c r="Q186" s="174"/>
      <c r="R186" s="174"/>
      <c r="S186" s="174"/>
      <c r="T186" s="175"/>
      <c r="AT186" s="176" t="s">
        <v>154</v>
      </c>
      <c r="AU186" s="176" t="s">
        <v>73</v>
      </c>
      <c r="AV186" s="9" t="s">
        <v>83</v>
      </c>
      <c r="AW186" s="9" t="s">
        <v>35</v>
      </c>
      <c r="AX186" s="9" t="s">
        <v>73</v>
      </c>
      <c r="AY186" s="176" t="s">
        <v>135</v>
      </c>
    </row>
    <row r="187" spans="2:65" s="10" customFormat="1" ht="11.25">
      <c r="B187" s="177"/>
      <c r="C187" s="178"/>
      <c r="D187" s="152" t="s">
        <v>154</v>
      </c>
      <c r="E187" s="179" t="s">
        <v>1</v>
      </c>
      <c r="F187" s="180" t="s">
        <v>159</v>
      </c>
      <c r="G187" s="178"/>
      <c r="H187" s="181">
        <v>11.96</v>
      </c>
      <c r="I187" s="182"/>
      <c r="J187" s="178"/>
      <c r="K187" s="178"/>
      <c r="L187" s="183"/>
      <c r="M187" s="184"/>
      <c r="N187" s="185"/>
      <c r="O187" s="185"/>
      <c r="P187" s="185"/>
      <c r="Q187" s="185"/>
      <c r="R187" s="185"/>
      <c r="S187" s="185"/>
      <c r="T187" s="186"/>
      <c r="AT187" s="187" t="s">
        <v>154</v>
      </c>
      <c r="AU187" s="187" t="s">
        <v>73</v>
      </c>
      <c r="AV187" s="10" t="s">
        <v>129</v>
      </c>
      <c r="AW187" s="10" t="s">
        <v>35</v>
      </c>
      <c r="AX187" s="10" t="s">
        <v>81</v>
      </c>
      <c r="AY187" s="187" t="s">
        <v>135</v>
      </c>
    </row>
    <row r="188" spans="2:65" s="1" customFormat="1" ht="22.5" customHeight="1">
      <c r="B188" s="30"/>
      <c r="C188" s="188" t="s">
        <v>129</v>
      </c>
      <c r="D188" s="188" t="s">
        <v>297</v>
      </c>
      <c r="E188" s="189" t="s">
        <v>600</v>
      </c>
      <c r="F188" s="190" t="s">
        <v>601</v>
      </c>
      <c r="G188" s="191" t="s">
        <v>150</v>
      </c>
      <c r="H188" s="192">
        <v>17.940000000000001</v>
      </c>
      <c r="I188" s="193"/>
      <c r="J188" s="194">
        <f>ROUND(I188*H188,2)</f>
        <v>0</v>
      </c>
      <c r="K188" s="190" t="s">
        <v>134</v>
      </c>
      <c r="L188" s="195"/>
      <c r="M188" s="196" t="s">
        <v>1</v>
      </c>
      <c r="N188" s="197" t="s">
        <v>44</v>
      </c>
      <c r="O188" s="56"/>
      <c r="P188" s="149">
        <f>O188*H188</f>
        <v>0</v>
      </c>
      <c r="Q188" s="149">
        <v>1</v>
      </c>
      <c r="R188" s="149">
        <f>Q188*H188</f>
        <v>17.940000000000001</v>
      </c>
      <c r="S188" s="149">
        <v>0</v>
      </c>
      <c r="T188" s="150">
        <f>S188*H188</f>
        <v>0</v>
      </c>
      <c r="AR188" s="13" t="s">
        <v>170</v>
      </c>
      <c r="AT188" s="13" t="s">
        <v>297</v>
      </c>
      <c r="AU188" s="13" t="s">
        <v>73</v>
      </c>
      <c r="AY188" s="13" t="s">
        <v>135</v>
      </c>
      <c r="BE188" s="151">
        <f>IF(N188="základní",J188,0)</f>
        <v>0</v>
      </c>
      <c r="BF188" s="151">
        <f>IF(N188="snížená",J188,0)</f>
        <v>0</v>
      </c>
      <c r="BG188" s="151">
        <f>IF(N188="zákl. přenesená",J188,0)</f>
        <v>0</v>
      </c>
      <c r="BH188" s="151">
        <f>IF(N188="sníž. přenesená",J188,0)</f>
        <v>0</v>
      </c>
      <c r="BI188" s="151">
        <f>IF(N188="nulová",J188,0)</f>
        <v>0</v>
      </c>
      <c r="BJ188" s="13" t="s">
        <v>81</v>
      </c>
      <c r="BK188" s="151">
        <f>ROUND(I188*H188,2)</f>
        <v>0</v>
      </c>
      <c r="BL188" s="13" t="s">
        <v>129</v>
      </c>
      <c r="BM188" s="13" t="s">
        <v>602</v>
      </c>
    </row>
    <row r="189" spans="2:65" s="1" customFormat="1" ht="11.25">
      <c r="B189" s="30"/>
      <c r="C189" s="31"/>
      <c r="D189" s="152" t="s">
        <v>137</v>
      </c>
      <c r="E189" s="31"/>
      <c r="F189" s="153" t="s">
        <v>601</v>
      </c>
      <c r="G189" s="31"/>
      <c r="H189" s="31"/>
      <c r="I189" s="99"/>
      <c r="J189" s="31"/>
      <c r="K189" s="31"/>
      <c r="L189" s="34"/>
      <c r="M189" s="154"/>
      <c r="N189" s="56"/>
      <c r="O189" s="56"/>
      <c r="P189" s="56"/>
      <c r="Q189" s="56"/>
      <c r="R189" s="56"/>
      <c r="S189" s="56"/>
      <c r="T189" s="57"/>
      <c r="AT189" s="13" t="s">
        <v>137</v>
      </c>
      <c r="AU189" s="13" t="s">
        <v>73</v>
      </c>
    </row>
    <row r="190" spans="2:65" s="9" customFormat="1" ht="11.25">
      <c r="B190" s="166"/>
      <c r="C190" s="167"/>
      <c r="D190" s="152" t="s">
        <v>154</v>
      </c>
      <c r="E190" s="168" t="s">
        <v>1</v>
      </c>
      <c r="F190" s="169" t="s">
        <v>603</v>
      </c>
      <c r="G190" s="167"/>
      <c r="H190" s="170">
        <v>17.940000000000001</v>
      </c>
      <c r="I190" s="171"/>
      <c r="J190" s="167"/>
      <c r="K190" s="167"/>
      <c r="L190" s="172"/>
      <c r="M190" s="173"/>
      <c r="N190" s="174"/>
      <c r="O190" s="174"/>
      <c r="P190" s="174"/>
      <c r="Q190" s="174"/>
      <c r="R190" s="174"/>
      <c r="S190" s="174"/>
      <c r="T190" s="175"/>
      <c r="AT190" s="176" t="s">
        <v>154</v>
      </c>
      <c r="AU190" s="176" t="s">
        <v>73</v>
      </c>
      <c r="AV190" s="9" t="s">
        <v>83</v>
      </c>
      <c r="AW190" s="9" t="s">
        <v>35</v>
      </c>
      <c r="AX190" s="9" t="s">
        <v>73</v>
      </c>
      <c r="AY190" s="176" t="s">
        <v>135</v>
      </c>
    </row>
    <row r="191" spans="2:65" s="10" customFormat="1" ht="11.25">
      <c r="B191" s="177"/>
      <c r="C191" s="178"/>
      <c r="D191" s="152" t="s">
        <v>154</v>
      </c>
      <c r="E191" s="179" t="s">
        <v>1</v>
      </c>
      <c r="F191" s="180" t="s">
        <v>159</v>
      </c>
      <c r="G191" s="178"/>
      <c r="H191" s="181">
        <v>17.940000000000001</v>
      </c>
      <c r="I191" s="182"/>
      <c r="J191" s="178"/>
      <c r="K191" s="178"/>
      <c r="L191" s="183"/>
      <c r="M191" s="184"/>
      <c r="N191" s="185"/>
      <c r="O191" s="185"/>
      <c r="P191" s="185"/>
      <c r="Q191" s="185"/>
      <c r="R191" s="185"/>
      <c r="S191" s="185"/>
      <c r="T191" s="186"/>
      <c r="AT191" s="187" t="s">
        <v>154</v>
      </c>
      <c r="AU191" s="187" t="s">
        <v>73</v>
      </c>
      <c r="AV191" s="10" t="s">
        <v>129</v>
      </c>
      <c r="AW191" s="10" t="s">
        <v>35</v>
      </c>
      <c r="AX191" s="10" t="s">
        <v>81</v>
      </c>
      <c r="AY191" s="187" t="s">
        <v>135</v>
      </c>
    </row>
    <row r="192" spans="2:65" s="1" customFormat="1" ht="22.5" customHeight="1">
      <c r="B192" s="30"/>
      <c r="C192" s="188" t="s">
        <v>141</v>
      </c>
      <c r="D192" s="188" t="s">
        <v>297</v>
      </c>
      <c r="E192" s="189" t="s">
        <v>604</v>
      </c>
      <c r="F192" s="190" t="s">
        <v>605</v>
      </c>
      <c r="G192" s="191" t="s">
        <v>150</v>
      </c>
      <c r="H192" s="192">
        <v>26.91</v>
      </c>
      <c r="I192" s="193"/>
      <c r="J192" s="194">
        <f>ROUND(I192*H192,2)</f>
        <v>0</v>
      </c>
      <c r="K192" s="190" t="s">
        <v>134</v>
      </c>
      <c r="L192" s="195"/>
      <c r="M192" s="196" t="s">
        <v>1</v>
      </c>
      <c r="N192" s="197" t="s">
        <v>44</v>
      </c>
      <c r="O192" s="56"/>
      <c r="P192" s="149">
        <f>O192*H192</f>
        <v>0</v>
      </c>
      <c r="Q192" s="149">
        <v>1</v>
      </c>
      <c r="R192" s="149">
        <f>Q192*H192</f>
        <v>26.91</v>
      </c>
      <c r="S192" s="149">
        <v>0</v>
      </c>
      <c r="T192" s="150">
        <f>S192*H192</f>
        <v>0</v>
      </c>
      <c r="AR192" s="13" t="s">
        <v>170</v>
      </c>
      <c r="AT192" s="13" t="s">
        <v>297</v>
      </c>
      <c r="AU192" s="13" t="s">
        <v>73</v>
      </c>
      <c r="AY192" s="13" t="s">
        <v>135</v>
      </c>
      <c r="BE192" s="151">
        <f>IF(N192="základní",J192,0)</f>
        <v>0</v>
      </c>
      <c r="BF192" s="151">
        <f>IF(N192="snížená",J192,0)</f>
        <v>0</v>
      </c>
      <c r="BG192" s="151">
        <f>IF(N192="zákl. přenesená",J192,0)</f>
        <v>0</v>
      </c>
      <c r="BH192" s="151">
        <f>IF(N192="sníž. přenesená",J192,0)</f>
        <v>0</v>
      </c>
      <c r="BI192" s="151">
        <f>IF(N192="nulová",J192,0)</f>
        <v>0</v>
      </c>
      <c r="BJ192" s="13" t="s">
        <v>81</v>
      </c>
      <c r="BK192" s="151">
        <f>ROUND(I192*H192,2)</f>
        <v>0</v>
      </c>
      <c r="BL192" s="13" t="s">
        <v>129</v>
      </c>
      <c r="BM192" s="13" t="s">
        <v>606</v>
      </c>
    </row>
    <row r="193" spans="2:65" s="1" customFormat="1" ht="11.25">
      <c r="B193" s="30"/>
      <c r="C193" s="31"/>
      <c r="D193" s="152" t="s">
        <v>137</v>
      </c>
      <c r="E193" s="31"/>
      <c r="F193" s="153" t="s">
        <v>605</v>
      </c>
      <c r="G193" s="31"/>
      <c r="H193" s="31"/>
      <c r="I193" s="99"/>
      <c r="J193" s="31"/>
      <c r="K193" s="31"/>
      <c r="L193" s="34"/>
      <c r="M193" s="154"/>
      <c r="N193" s="56"/>
      <c r="O193" s="56"/>
      <c r="P193" s="56"/>
      <c r="Q193" s="56"/>
      <c r="R193" s="56"/>
      <c r="S193" s="56"/>
      <c r="T193" s="57"/>
      <c r="AT193" s="13" t="s">
        <v>137</v>
      </c>
      <c r="AU193" s="13" t="s">
        <v>73</v>
      </c>
    </row>
    <row r="194" spans="2:65" s="9" customFormat="1" ht="11.25">
      <c r="B194" s="166"/>
      <c r="C194" s="167"/>
      <c r="D194" s="152" t="s">
        <v>154</v>
      </c>
      <c r="E194" s="168" t="s">
        <v>1</v>
      </c>
      <c r="F194" s="169" t="s">
        <v>607</v>
      </c>
      <c r="G194" s="167"/>
      <c r="H194" s="170">
        <v>26.91</v>
      </c>
      <c r="I194" s="171"/>
      <c r="J194" s="167"/>
      <c r="K194" s="167"/>
      <c r="L194" s="172"/>
      <c r="M194" s="173"/>
      <c r="N194" s="174"/>
      <c r="O194" s="174"/>
      <c r="P194" s="174"/>
      <c r="Q194" s="174"/>
      <c r="R194" s="174"/>
      <c r="S194" s="174"/>
      <c r="T194" s="175"/>
      <c r="AT194" s="176" t="s">
        <v>154</v>
      </c>
      <c r="AU194" s="176" t="s">
        <v>73</v>
      </c>
      <c r="AV194" s="9" t="s">
        <v>83</v>
      </c>
      <c r="AW194" s="9" t="s">
        <v>35</v>
      </c>
      <c r="AX194" s="9" t="s">
        <v>73</v>
      </c>
      <c r="AY194" s="176" t="s">
        <v>135</v>
      </c>
    </row>
    <row r="195" spans="2:65" s="10" customFormat="1" ht="11.25">
      <c r="B195" s="177"/>
      <c r="C195" s="178"/>
      <c r="D195" s="152" t="s">
        <v>154</v>
      </c>
      <c r="E195" s="179" t="s">
        <v>1</v>
      </c>
      <c r="F195" s="180" t="s">
        <v>159</v>
      </c>
      <c r="G195" s="178"/>
      <c r="H195" s="181">
        <v>26.91</v>
      </c>
      <c r="I195" s="182"/>
      <c r="J195" s="178"/>
      <c r="K195" s="178"/>
      <c r="L195" s="183"/>
      <c r="M195" s="184"/>
      <c r="N195" s="185"/>
      <c r="O195" s="185"/>
      <c r="P195" s="185"/>
      <c r="Q195" s="185"/>
      <c r="R195" s="185"/>
      <c r="S195" s="185"/>
      <c r="T195" s="186"/>
      <c r="AT195" s="187" t="s">
        <v>154</v>
      </c>
      <c r="AU195" s="187" t="s">
        <v>73</v>
      </c>
      <c r="AV195" s="10" t="s">
        <v>129</v>
      </c>
      <c r="AW195" s="10" t="s">
        <v>35</v>
      </c>
      <c r="AX195" s="10" t="s">
        <v>81</v>
      </c>
      <c r="AY195" s="187" t="s">
        <v>135</v>
      </c>
    </row>
    <row r="196" spans="2:65" s="1" customFormat="1" ht="22.5" customHeight="1">
      <c r="B196" s="30"/>
      <c r="C196" s="188" t="s">
        <v>147</v>
      </c>
      <c r="D196" s="188" t="s">
        <v>297</v>
      </c>
      <c r="E196" s="189" t="s">
        <v>608</v>
      </c>
      <c r="F196" s="190" t="s">
        <v>609</v>
      </c>
      <c r="G196" s="191" t="s">
        <v>610</v>
      </c>
      <c r="H196" s="192">
        <v>9.1999999999999993</v>
      </c>
      <c r="I196" s="193"/>
      <c r="J196" s="194">
        <f>ROUND(I196*H196,2)</f>
        <v>0</v>
      </c>
      <c r="K196" s="190" t="s">
        <v>134</v>
      </c>
      <c r="L196" s="195"/>
      <c r="M196" s="196" t="s">
        <v>1</v>
      </c>
      <c r="N196" s="197" t="s">
        <v>44</v>
      </c>
      <c r="O196" s="56"/>
      <c r="P196" s="149">
        <f>O196*H196</f>
        <v>0</v>
      </c>
      <c r="Q196" s="149">
        <v>0</v>
      </c>
      <c r="R196" s="149">
        <f>Q196*H196</f>
        <v>0</v>
      </c>
      <c r="S196" s="149">
        <v>0</v>
      </c>
      <c r="T196" s="150">
        <f>S196*H196</f>
        <v>0</v>
      </c>
      <c r="AR196" s="13" t="s">
        <v>170</v>
      </c>
      <c r="AT196" s="13" t="s">
        <v>297</v>
      </c>
      <c r="AU196" s="13" t="s">
        <v>73</v>
      </c>
      <c r="AY196" s="13" t="s">
        <v>135</v>
      </c>
      <c r="BE196" s="151">
        <f>IF(N196="základní",J196,0)</f>
        <v>0</v>
      </c>
      <c r="BF196" s="151">
        <f>IF(N196="snížená",J196,0)</f>
        <v>0</v>
      </c>
      <c r="BG196" s="151">
        <f>IF(N196="zákl. přenesená",J196,0)</f>
        <v>0</v>
      </c>
      <c r="BH196" s="151">
        <f>IF(N196="sníž. přenesená",J196,0)</f>
        <v>0</v>
      </c>
      <c r="BI196" s="151">
        <f>IF(N196="nulová",J196,0)</f>
        <v>0</v>
      </c>
      <c r="BJ196" s="13" t="s">
        <v>81</v>
      </c>
      <c r="BK196" s="151">
        <f>ROUND(I196*H196,2)</f>
        <v>0</v>
      </c>
      <c r="BL196" s="13" t="s">
        <v>129</v>
      </c>
      <c r="BM196" s="13" t="s">
        <v>611</v>
      </c>
    </row>
    <row r="197" spans="2:65" s="1" customFormat="1" ht="11.25">
      <c r="B197" s="30"/>
      <c r="C197" s="31"/>
      <c r="D197" s="152" t="s">
        <v>137</v>
      </c>
      <c r="E197" s="31"/>
      <c r="F197" s="153" t="s">
        <v>609</v>
      </c>
      <c r="G197" s="31"/>
      <c r="H197" s="31"/>
      <c r="I197" s="99"/>
      <c r="J197" s="31"/>
      <c r="K197" s="31"/>
      <c r="L197" s="34"/>
      <c r="M197" s="154"/>
      <c r="N197" s="56"/>
      <c r="O197" s="56"/>
      <c r="P197" s="56"/>
      <c r="Q197" s="56"/>
      <c r="R197" s="56"/>
      <c r="S197" s="56"/>
      <c r="T197" s="57"/>
      <c r="AT197" s="13" t="s">
        <v>137</v>
      </c>
      <c r="AU197" s="13" t="s">
        <v>73</v>
      </c>
    </row>
    <row r="198" spans="2:65" s="1" customFormat="1" ht="19.5">
      <c r="B198" s="30"/>
      <c r="C198" s="31"/>
      <c r="D198" s="152" t="s">
        <v>139</v>
      </c>
      <c r="E198" s="31"/>
      <c r="F198" s="155" t="s">
        <v>612</v>
      </c>
      <c r="G198" s="31"/>
      <c r="H198" s="31"/>
      <c r="I198" s="99"/>
      <c r="J198" s="31"/>
      <c r="K198" s="31"/>
      <c r="L198" s="34"/>
      <c r="M198" s="198"/>
      <c r="N198" s="199"/>
      <c r="O198" s="199"/>
      <c r="P198" s="199"/>
      <c r="Q198" s="199"/>
      <c r="R198" s="199"/>
      <c r="S198" s="199"/>
      <c r="T198" s="200"/>
      <c r="AT198" s="13" t="s">
        <v>139</v>
      </c>
      <c r="AU198" s="13" t="s">
        <v>73</v>
      </c>
    </row>
    <row r="199" spans="2:65" s="1" customFormat="1" ht="6.95" customHeight="1">
      <c r="B199" s="42"/>
      <c r="C199" s="43"/>
      <c r="D199" s="43"/>
      <c r="E199" s="43"/>
      <c r="F199" s="43"/>
      <c r="G199" s="43"/>
      <c r="H199" s="43"/>
      <c r="I199" s="121"/>
      <c r="J199" s="43"/>
      <c r="K199" s="43"/>
      <c r="L199" s="34"/>
    </row>
  </sheetData>
  <sheetProtection algorithmName="SHA-512" hashValue="0GBN9ZzrujpTy4Mcj9bIzflE/l0I1S3lAJg2plLPRhDn5XJztmkINNSmyYHlkOgdOEu/fcAMMVOC8psuMYNmBQ==" saltValue="P7I4JV/GvkXD7KOU0ZqSvcUKE7bapP9X6BU4i4Cl0fOm2KWLYqh+av49HXJ/u/qSLz9v18QT+Nj1Hp4QY7D5JQ==" spinCount="100000" sheet="1" objects="1" scenarios="1" formatColumns="0" formatRows="0" autoFilter="0"/>
  <autoFilter ref="C78:K198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01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3" t="s">
        <v>95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108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256" t="str">
        <f>'Rekapitulace stavby'!K6</f>
        <v>Oprava přejezdu v km 66,164 (8,342) v úsecích Františkovy Lázně - Vojtanov a Františkovy Lázně - Aš</v>
      </c>
      <c r="F7" s="257"/>
      <c r="G7" s="257"/>
      <c r="H7" s="257"/>
      <c r="L7" s="16"/>
    </row>
    <row r="8" spans="2:46" s="1" customFormat="1" ht="12" customHeight="1">
      <c r="B8" s="34"/>
      <c r="D8" s="98" t="s">
        <v>109</v>
      </c>
      <c r="I8" s="99"/>
      <c r="L8" s="34"/>
    </row>
    <row r="9" spans="2:46" s="1" customFormat="1" ht="36.950000000000003" customHeight="1">
      <c r="B9" s="34"/>
      <c r="E9" s="258" t="s">
        <v>613</v>
      </c>
      <c r="F9" s="259"/>
      <c r="G9" s="259"/>
      <c r="H9" s="259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18</v>
      </c>
      <c r="F11" s="13" t="s">
        <v>1</v>
      </c>
      <c r="I11" s="100" t="s">
        <v>19</v>
      </c>
      <c r="J11" s="13" t="s">
        <v>1</v>
      </c>
      <c r="L11" s="34"/>
    </row>
    <row r="12" spans="2:46" s="1" customFormat="1" ht="12" customHeight="1">
      <c r="B12" s="34"/>
      <c r="D12" s="98" t="s">
        <v>20</v>
      </c>
      <c r="F12" s="13" t="s">
        <v>21</v>
      </c>
      <c r="I12" s="100" t="s">
        <v>22</v>
      </c>
      <c r="J12" s="101" t="str">
        <f>'Rekapitulace stavby'!AN8</f>
        <v>28. 3. 2019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24</v>
      </c>
      <c r="I14" s="100" t="s">
        <v>25</v>
      </c>
      <c r="J14" s="13" t="s">
        <v>26</v>
      </c>
      <c r="L14" s="34"/>
    </row>
    <row r="15" spans="2:46" s="1" customFormat="1" ht="18" customHeight="1">
      <c r="B15" s="34"/>
      <c r="E15" s="13" t="s">
        <v>28</v>
      </c>
      <c r="I15" s="100" t="s">
        <v>29</v>
      </c>
      <c r="J15" s="13" t="s">
        <v>30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31</v>
      </c>
      <c r="I17" s="100" t="s">
        <v>25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260" t="str">
        <f>'Rekapitulace stavby'!E14</f>
        <v>Vyplň údaj</v>
      </c>
      <c r="F18" s="261"/>
      <c r="G18" s="261"/>
      <c r="H18" s="261"/>
      <c r="I18" s="100" t="s">
        <v>29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33</v>
      </c>
      <c r="I20" s="100" t="s">
        <v>25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29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36</v>
      </c>
      <c r="I23" s="100" t="s">
        <v>25</v>
      </c>
      <c r="J23" s="13" t="s">
        <v>1</v>
      </c>
      <c r="L23" s="34"/>
    </row>
    <row r="24" spans="2:12" s="1" customFormat="1" ht="18" customHeight="1">
      <c r="B24" s="34"/>
      <c r="E24" s="13" t="s">
        <v>37</v>
      </c>
      <c r="I24" s="100" t="s">
        <v>29</v>
      </c>
      <c r="J24" s="13" t="s">
        <v>1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38</v>
      </c>
      <c r="I26" s="99"/>
      <c r="L26" s="34"/>
    </row>
    <row r="27" spans="2:12" s="6" customFormat="1" ht="16.5" customHeight="1">
      <c r="B27" s="102"/>
      <c r="E27" s="262" t="s">
        <v>1</v>
      </c>
      <c r="F27" s="262"/>
      <c r="G27" s="262"/>
      <c r="H27" s="262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39</v>
      </c>
      <c r="I30" s="99"/>
      <c r="J30" s="106">
        <f>ROUND(J79,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41</v>
      </c>
      <c r="I32" s="108" t="s">
        <v>40</v>
      </c>
      <c r="J32" s="107" t="s">
        <v>42</v>
      </c>
      <c r="L32" s="34"/>
    </row>
    <row r="33" spans="2:12" s="1" customFormat="1" ht="14.45" customHeight="1">
      <c r="B33" s="34"/>
      <c r="D33" s="98" t="s">
        <v>43</v>
      </c>
      <c r="E33" s="98" t="s">
        <v>44</v>
      </c>
      <c r="F33" s="109">
        <f>ROUND((SUM(BE79:BE200)),  2)</f>
        <v>0</v>
      </c>
      <c r="I33" s="110">
        <v>0.21</v>
      </c>
      <c r="J33" s="109">
        <f>ROUND(((SUM(BE79:BE200))*I33),  2)</f>
        <v>0</v>
      </c>
      <c r="L33" s="34"/>
    </row>
    <row r="34" spans="2:12" s="1" customFormat="1" ht="14.45" customHeight="1">
      <c r="B34" s="34"/>
      <c r="E34" s="98" t="s">
        <v>45</v>
      </c>
      <c r="F34" s="109">
        <f>ROUND((SUM(BF79:BF200)),  2)</f>
        <v>0</v>
      </c>
      <c r="I34" s="110">
        <v>0.15</v>
      </c>
      <c r="J34" s="109">
        <f>ROUND(((SUM(BF79:BF200))*I34),  2)</f>
        <v>0</v>
      </c>
      <c r="L34" s="34"/>
    </row>
    <row r="35" spans="2:12" s="1" customFormat="1" ht="14.45" hidden="1" customHeight="1">
      <c r="B35" s="34"/>
      <c r="E35" s="98" t="s">
        <v>46</v>
      </c>
      <c r="F35" s="109">
        <f>ROUND((SUM(BG79:BG200)),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47</v>
      </c>
      <c r="F36" s="109">
        <f>ROUND((SUM(BH79:BH200)),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48</v>
      </c>
      <c r="F37" s="109">
        <f>ROUND((SUM(BI79:BI200)),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49</v>
      </c>
      <c r="E39" s="113"/>
      <c r="F39" s="113"/>
      <c r="G39" s="114" t="s">
        <v>50</v>
      </c>
      <c r="H39" s="115" t="s">
        <v>51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111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263" t="str">
        <f>E7</f>
        <v>Oprava přejezdu v km 66,164 (8,342) v úsecích Františkovy Lázně - Vojtanov a Františkovy Lázně - Aš</v>
      </c>
      <c r="F48" s="264"/>
      <c r="G48" s="264"/>
      <c r="H48" s="264"/>
      <c r="I48" s="99"/>
      <c r="J48" s="31"/>
      <c r="K48" s="31"/>
      <c r="L48" s="34"/>
    </row>
    <row r="49" spans="2:47" s="1" customFormat="1" ht="12" customHeight="1">
      <c r="B49" s="30"/>
      <c r="C49" s="25" t="s">
        <v>109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35" t="str">
        <f>E9</f>
        <v>A.5 - Provizorní komunikace (Sborník SŽDC 2019)</v>
      </c>
      <c r="F50" s="234"/>
      <c r="G50" s="234"/>
      <c r="H50" s="234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20</v>
      </c>
      <c r="D52" s="31"/>
      <c r="E52" s="31"/>
      <c r="F52" s="23" t="str">
        <f>F12</f>
        <v>přejezd km 66,164 (8,342)</v>
      </c>
      <c r="G52" s="31"/>
      <c r="H52" s="31"/>
      <c r="I52" s="100" t="s">
        <v>22</v>
      </c>
      <c r="J52" s="51" t="str">
        <f>IF(J12="","",J12)</f>
        <v>28. 3. 2019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24</v>
      </c>
      <c r="D54" s="31"/>
      <c r="E54" s="31"/>
      <c r="F54" s="23" t="str">
        <f>E15</f>
        <v>SŽDC, s.o.; OŘ Ústí nad Labem - ST Karlovy Vary</v>
      </c>
      <c r="G54" s="31"/>
      <c r="H54" s="31"/>
      <c r="I54" s="100" t="s">
        <v>33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31</v>
      </c>
      <c r="D55" s="31"/>
      <c r="E55" s="31"/>
      <c r="F55" s="23" t="str">
        <f>IF(E18="","",E18)</f>
        <v>Vyplň údaj</v>
      </c>
      <c r="G55" s="31"/>
      <c r="H55" s="31"/>
      <c r="I55" s="100" t="s">
        <v>36</v>
      </c>
      <c r="J55" s="28" t="str">
        <f>E24</f>
        <v>Progi spol. s.r.o.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112</v>
      </c>
      <c r="D57" s="126"/>
      <c r="E57" s="126"/>
      <c r="F57" s="126"/>
      <c r="G57" s="126"/>
      <c r="H57" s="126"/>
      <c r="I57" s="127"/>
      <c r="J57" s="128" t="s">
        <v>113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114</v>
      </c>
      <c r="D59" s="31"/>
      <c r="E59" s="31"/>
      <c r="F59" s="31"/>
      <c r="G59" s="31"/>
      <c r="H59" s="31"/>
      <c r="I59" s="99"/>
      <c r="J59" s="69">
        <f>J79</f>
        <v>0</v>
      </c>
      <c r="K59" s="31"/>
      <c r="L59" s="34"/>
      <c r="AU59" s="13" t="s">
        <v>115</v>
      </c>
    </row>
    <row r="60" spans="2:47" s="1" customFormat="1" ht="21.75" customHeight="1">
      <c r="B60" s="30"/>
      <c r="C60" s="31"/>
      <c r="D60" s="31"/>
      <c r="E60" s="31"/>
      <c r="F60" s="31"/>
      <c r="G60" s="31"/>
      <c r="H60" s="31"/>
      <c r="I60" s="99"/>
      <c r="J60" s="31"/>
      <c r="K60" s="31"/>
      <c r="L60" s="34"/>
    </row>
    <row r="61" spans="2:47" s="1" customFormat="1" ht="6.95" customHeight="1">
      <c r="B61" s="42"/>
      <c r="C61" s="43"/>
      <c r="D61" s="43"/>
      <c r="E61" s="43"/>
      <c r="F61" s="43"/>
      <c r="G61" s="43"/>
      <c r="H61" s="43"/>
      <c r="I61" s="121"/>
      <c r="J61" s="43"/>
      <c r="K61" s="43"/>
      <c r="L61" s="34"/>
    </row>
    <row r="65" spans="2:65" s="1" customFormat="1" ht="6.95" customHeight="1">
      <c r="B65" s="44"/>
      <c r="C65" s="45"/>
      <c r="D65" s="45"/>
      <c r="E65" s="45"/>
      <c r="F65" s="45"/>
      <c r="G65" s="45"/>
      <c r="H65" s="45"/>
      <c r="I65" s="124"/>
      <c r="J65" s="45"/>
      <c r="K65" s="45"/>
      <c r="L65" s="34"/>
    </row>
    <row r="66" spans="2:65" s="1" customFormat="1" ht="24.95" customHeight="1">
      <c r="B66" s="30"/>
      <c r="C66" s="19" t="s">
        <v>116</v>
      </c>
      <c r="D66" s="31"/>
      <c r="E66" s="31"/>
      <c r="F66" s="31"/>
      <c r="G66" s="31"/>
      <c r="H66" s="31"/>
      <c r="I66" s="99"/>
      <c r="J66" s="31"/>
      <c r="K66" s="31"/>
      <c r="L66" s="34"/>
    </row>
    <row r="67" spans="2:65" s="1" customFormat="1" ht="6.95" customHeight="1">
      <c r="B67" s="30"/>
      <c r="C67" s="31"/>
      <c r="D67" s="31"/>
      <c r="E67" s="31"/>
      <c r="F67" s="31"/>
      <c r="G67" s="31"/>
      <c r="H67" s="31"/>
      <c r="I67" s="99"/>
      <c r="J67" s="31"/>
      <c r="K67" s="31"/>
      <c r="L67" s="34"/>
    </row>
    <row r="68" spans="2:65" s="1" customFormat="1" ht="12" customHeight="1">
      <c r="B68" s="30"/>
      <c r="C68" s="25" t="s">
        <v>16</v>
      </c>
      <c r="D68" s="31"/>
      <c r="E68" s="31"/>
      <c r="F68" s="31"/>
      <c r="G68" s="31"/>
      <c r="H68" s="31"/>
      <c r="I68" s="99"/>
      <c r="J68" s="31"/>
      <c r="K68" s="31"/>
      <c r="L68" s="34"/>
    </row>
    <row r="69" spans="2:65" s="1" customFormat="1" ht="16.5" customHeight="1">
      <c r="B69" s="30"/>
      <c r="C69" s="31"/>
      <c r="D69" s="31"/>
      <c r="E69" s="263" t="str">
        <f>E7</f>
        <v>Oprava přejezdu v km 66,164 (8,342) v úsecích Františkovy Lázně - Vojtanov a Františkovy Lázně - Aš</v>
      </c>
      <c r="F69" s="264"/>
      <c r="G69" s="264"/>
      <c r="H69" s="264"/>
      <c r="I69" s="99"/>
      <c r="J69" s="31"/>
      <c r="K69" s="31"/>
      <c r="L69" s="34"/>
    </row>
    <row r="70" spans="2:65" s="1" customFormat="1" ht="12" customHeight="1">
      <c r="B70" s="30"/>
      <c r="C70" s="25" t="s">
        <v>109</v>
      </c>
      <c r="D70" s="31"/>
      <c r="E70" s="31"/>
      <c r="F70" s="31"/>
      <c r="G70" s="31"/>
      <c r="H70" s="31"/>
      <c r="I70" s="99"/>
      <c r="J70" s="31"/>
      <c r="K70" s="31"/>
      <c r="L70" s="34"/>
    </row>
    <row r="71" spans="2:65" s="1" customFormat="1" ht="16.5" customHeight="1">
      <c r="B71" s="30"/>
      <c r="C71" s="31"/>
      <c r="D71" s="31"/>
      <c r="E71" s="235" t="str">
        <f>E9</f>
        <v>A.5 - Provizorní komunikace (Sborník SŽDC 2019)</v>
      </c>
      <c r="F71" s="234"/>
      <c r="G71" s="234"/>
      <c r="H71" s="234"/>
      <c r="I71" s="99"/>
      <c r="J71" s="31"/>
      <c r="K71" s="31"/>
      <c r="L71" s="34"/>
    </row>
    <row r="72" spans="2:65" s="1" customFormat="1" ht="6.95" customHeight="1">
      <c r="B72" s="30"/>
      <c r="C72" s="31"/>
      <c r="D72" s="31"/>
      <c r="E72" s="31"/>
      <c r="F72" s="31"/>
      <c r="G72" s="31"/>
      <c r="H72" s="31"/>
      <c r="I72" s="99"/>
      <c r="J72" s="31"/>
      <c r="K72" s="31"/>
      <c r="L72" s="34"/>
    </row>
    <row r="73" spans="2:65" s="1" customFormat="1" ht="12" customHeight="1">
      <c r="B73" s="30"/>
      <c r="C73" s="25" t="s">
        <v>20</v>
      </c>
      <c r="D73" s="31"/>
      <c r="E73" s="31"/>
      <c r="F73" s="23" t="str">
        <f>F12</f>
        <v>přejezd km 66,164 (8,342)</v>
      </c>
      <c r="G73" s="31"/>
      <c r="H73" s="31"/>
      <c r="I73" s="100" t="s">
        <v>22</v>
      </c>
      <c r="J73" s="51" t="str">
        <f>IF(J12="","",J12)</f>
        <v>28. 3. 2019</v>
      </c>
      <c r="K73" s="31"/>
      <c r="L73" s="34"/>
    </row>
    <row r="74" spans="2:65" s="1" customFormat="1" ht="6.95" customHeight="1">
      <c r="B74" s="30"/>
      <c r="C74" s="31"/>
      <c r="D74" s="31"/>
      <c r="E74" s="31"/>
      <c r="F74" s="31"/>
      <c r="G74" s="31"/>
      <c r="H74" s="31"/>
      <c r="I74" s="99"/>
      <c r="J74" s="31"/>
      <c r="K74" s="31"/>
      <c r="L74" s="34"/>
    </row>
    <row r="75" spans="2:65" s="1" customFormat="1" ht="13.7" customHeight="1">
      <c r="B75" s="30"/>
      <c r="C75" s="25" t="s">
        <v>24</v>
      </c>
      <c r="D75" s="31"/>
      <c r="E75" s="31"/>
      <c r="F75" s="23" t="str">
        <f>E15</f>
        <v>SŽDC, s.o.; OŘ Ústí nad Labem - ST Karlovy Vary</v>
      </c>
      <c r="G75" s="31"/>
      <c r="H75" s="31"/>
      <c r="I75" s="100" t="s">
        <v>33</v>
      </c>
      <c r="J75" s="28" t="str">
        <f>E21</f>
        <v xml:space="preserve"> </v>
      </c>
      <c r="K75" s="31"/>
      <c r="L75" s="34"/>
    </row>
    <row r="76" spans="2:65" s="1" customFormat="1" ht="13.7" customHeight="1">
      <c r="B76" s="30"/>
      <c r="C76" s="25" t="s">
        <v>31</v>
      </c>
      <c r="D76" s="31"/>
      <c r="E76" s="31"/>
      <c r="F76" s="23" t="str">
        <f>IF(E18="","",E18)</f>
        <v>Vyplň údaj</v>
      </c>
      <c r="G76" s="31"/>
      <c r="H76" s="31"/>
      <c r="I76" s="100" t="s">
        <v>36</v>
      </c>
      <c r="J76" s="28" t="str">
        <f>E24</f>
        <v>Progi spol. s.r.o.</v>
      </c>
      <c r="K76" s="31"/>
      <c r="L76" s="34"/>
    </row>
    <row r="77" spans="2:65" s="1" customFormat="1" ht="10.35" customHeight="1">
      <c r="B77" s="30"/>
      <c r="C77" s="31"/>
      <c r="D77" s="31"/>
      <c r="E77" s="31"/>
      <c r="F77" s="31"/>
      <c r="G77" s="31"/>
      <c r="H77" s="31"/>
      <c r="I77" s="99"/>
      <c r="J77" s="31"/>
      <c r="K77" s="31"/>
      <c r="L77" s="34"/>
    </row>
    <row r="78" spans="2:65" s="7" customFormat="1" ht="29.25" customHeight="1">
      <c r="B78" s="130"/>
      <c r="C78" s="131" t="s">
        <v>117</v>
      </c>
      <c r="D78" s="132" t="s">
        <v>58</v>
      </c>
      <c r="E78" s="132" t="s">
        <v>54</v>
      </c>
      <c r="F78" s="132" t="s">
        <v>55</v>
      </c>
      <c r="G78" s="132" t="s">
        <v>118</v>
      </c>
      <c r="H78" s="132" t="s">
        <v>119</v>
      </c>
      <c r="I78" s="133" t="s">
        <v>120</v>
      </c>
      <c r="J78" s="132" t="s">
        <v>113</v>
      </c>
      <c r="K78" s="134" t="s">
        <v>121</v>
      </c>
      <c r="L78" s="135"/>
      <c r="M78" s="60" t="s">
        <v>1</v>
      </c>
      <c r="N78" s="61" t="s">
        <v>43</v>
      </c>
      <c r="O78" s="61" t="s">
        <v>122</v>
      </c>
      <c r="P78" s="61" t="s">
        <v>123</v>
      </c>
      <c r="Q78" s="61" t="s">
        <v>124</v>
      </c>
      <c r="R78" s="61" t="s">
        <v>125</v>
      </c>
      <c r="S78" s="61" t="s">
        <v>126</v>
      </c>
      <c r="T78" s="62" t="s">
        <v>127</v>
      </c>
    </row>
    <row r="79" spans="2:65" s="1" customFormat="1" ht="22.9" customHeight="1">
      <c r="B79" s="30"/>
      <c r="C79" s="67" t="s">
        <v>128</v>
      </c>
      <c r="D79" s="31"/>
      <c r="E79" s="31"/>
      <c r="F79" s="31"/>
      <c r="G79" s="31"/>
      <c r="H79" s="31"/>
      <c r="I79" s="99"/>
      <c r="J79" s="136">
        <f>BK79</f>
        <v>0</v>
      </c>
      <c r="K79" s="31"/>
      <c r="L79" s="34"/>
      <c r="M79" s="63"/>
      <c r="N79" s="64"/>
      <c r="O79" s="64"/>
      <c r="P79" s="137">
        <f>SUM(P80:P200)</f>
        <v>0</v>
      </c>
      <c r="Q79" s="64"/>
      <c r="R79" s="137">
        <f>SUM(R80:R200)</f>
        <v>210.286</v>
      </c>
      <c r="S79" s="64"/>
      <c r="T79" s="138">
        <f>SUM(T80:T200)</f>
        <v>0</v>
      </c>
      <c r="AT79" s="13" t="s">
        <v>72</v>
      </c>
      <c r="AU79" s="13" t="s">
        <v>115</v>
      </c>
      <c r="BK79" s="139">
        <f>SUM(BK80:BK200)</f>
        <v>0</v>
      </c>
    </row>
    <row r="80" spans="2:65" s="1" customFormat="1" ht="22.5" customHeight="1">
      <c r="B80" s="30"/>
      <c r="C80" s="188" t="s">
        <v>81</v>
      </c>
      <c r="D80" s="188" t="s">
        <v>297</v>
      </c>
      <c r="E80" s="189" t="s">
        <v>614</v>
      </c>
      <c r="F80" s="190" t="s">
        <v>615</v>
      </c>
      <c r="G80" s="191" t="s">
        <v>133</v>
      </c>
      <c r="H80" s="192">
        <v>6</v>
      </c>
      <c r="I80" s="193"/>
      <c r="J80" s="194">
        <f>ROUND(I80*H80,2)</f>
        <v>0</v>
      </c>
      <c r="K80" s="190" t="s">
        <v>134</v>
      </c>
      <c r="L80" s="195"/>
      <c r="M80" s="196" t="s">
        <v>1</v>
      </c>
      <c r="N80" s="197" t="s">
        <v>44</v>
      </c>
      <c r="O80" s="56"/>
      <c r="P80" s="149">
        <f>O80*H80</f>
        <v>0</v>
      </c>
      <c r="Q80" s="149">
        <v>1.5549999999999999</v>
      </c>
      <c r="R80" s="149">
        <f>Q80*H80</f>
        <v>9.33</v>
      </c>
      <c r="S80" s="149">
        <v>0</v>
      </c>
      <c r="T80" s="150">
        <f>S80*H80</f>
        <v>0</v>
      </c>
      <c r="AR80" s="13" t="s">
        <v>170</v>
      </c>
      <c r="AT80" s="13" t="s">
        <v>297</v>
      </c>
      <c r="AU80" s="13" t="s">
        <v>73</v>
      </c>
      <c r="AY80" s="13" t="s">
        <v>135</v>
      </c>
      <c r="BE80" s="151">
        <f>IF(N80="základní",J80,0)</f>
        <v>0</v>
      </c>
      <c r="BF80" s="151">
        <f>IF(N80="snížená",J80,0)</f>
        <v>0</v>
      </c>
      <c r="BG80" s="151">
        <f>IF(N80="zákl. přenesená",J80,0)</f>
        <v>0</v>
      </c>
      <c r="BH80" s="151">
        <f>IF(N80="sníž. přenesená",J80,0)</f>
        <v>0</v>
      </c>
      <c r="BI80" s="151">
        <f>IF(N80="nulová",J80,0)</f>
        <v>0</v>
      </c>
      <c r="BJ80" s="13" t="s">
        <v>81</v>
      </c>
      <c r="BK80" s="151">
        <f>ROUND(I80*H80,2)</f>
        <v>0</v>
      </c>
      <c r="BL80" s="13" t="s">
        <v>129</v>
      </c>
      <c r="BM80" s="13" t="s">
        <v>616</v>
      </c>
    </row>
    <row r="81" spans="2:65" s="1" customFormat="1" ht="11.25">
      <c r="B81" s="30"/>
      <c r="C81" s="31"/>
      <c r="D81" s="152" t="s">
        <v>137</v>
      </c>
      <c r="E81" s="31"/>
      <c r="F81" s="153" t="s">
        <v>615</v>
      </c>
      <c r="G81" s="31"/>
      <c r="H81" s="31"/>
      <c r="I81" s="99"/>
      <c r="J81" s="31"/>
      <c r="K81" s="31"/>
      <c r="L81" s="34"/>
      <c r="M81" s="154"/>
      <c r="N81" s="56"/>
      <c r="O81" s="56"/>
      <c r="P81" s="56"/>
      <c r="Q81" s="56"/>
      <c r="R81" s="56"/>
      <c r="S81" s="56"/>
      <c r="T81" s="57"/>
      <c r="AT81" s="13" t="s">
        <v>137</v>
      </c>
      <c r="AU81" s="13" t="s">
        <v>73</v>
      </c>
    </row>
    <row r="82" spans="2:65" s="1" customFormat="1" ht="22.5" customHeight="1">
      <c r="B82" s="30"/>
      <c r="C82" s="188" t="s">
        <v>83</v>
      </c>
      <c r="D82" s="188" t="s">
        <v>297</v>
      </c>
      <c r="E82" s="189" t="s">
        <v>617</v>
      </c>
      <c r="F82" s="190" t="s">
        <v>618</v>
      </c>
      <c r="G82" s="191" t="s">
        <v>133</v>
      </c>
      <c r="H82" s="192">
        <v>12</v>
      </c>
      <c r="I82" s="193"/>
      <c r="J82" s="194">
        <f>ROUND(I82*H82,2)</f>
        <v>0</v>
      </c>
      <c r="K82" s="190" t="s">
        <v>134</v>
      </c>
      <c r="L82" s="195"/>
      <c r="M82" s="196" t="s">
        <v>1</v>
      </c>
      <c r="N82" s="197" t="s">
        <v>44</v>
      </c>
      <c r="O82" s="56"/>
      <c r="P82" s="149">
        <f>O82*H82</f>
        <v>0</v>
      </c>
      <c r="Q82" s="149">
        <v>0.71499999999999997</v>
      </c>
      <c r="R82" s="149">
        <f>Q82*H82</f>
        <v>8.58</v>
      </c>
      <c r="S82" s="149">
        <v>0</v>
      </c>
      <c r="T82" s="150">
        <f>S82*H82</f>
        <v>0</v>
      </c>
      <c r="AR82" s="13" t="s">
        <v>170</v>
      </c>
      <c r="AT82" s="13" t="s">
        <v>297</v>
      </c>
      <c r="AU82" s="13" t="s">
        <v>73</v>
      </c>
      <c r="AY82" s="13" t="s">
        <v>135</v>
      </c>
      <c r="BE82" s="151">
        <f>IF(N82="základní",J82,0)</f>
        <v>0</v>
      </c>
      <c r="BF82" s="151">
        <f>IF(N82="snížená",J82,0)</f>
        <v>0</v>
      </c>
      <c r="BG82" s="151">
        <f>IF(N82="zákl. přenesená",J82,0)</f>
        <v>0</v>
      </c>
      <c r="BH82" s="151">
        <f>IF(N82="sníž. přenesená",J82,0)</f>
        <v>0</v>
      </c>
      <c r="BI82" s="151">
        <f>IF(N82="nulová",J82,0)</f>
        <v>0</v>
      </c>
      <c r="BJ82" s="13" t="s">
        <v>81</v>
      </c>
      <c r="BK82" s="151">
        <f>ROUND(I82*H82,2)</f>
        <v>0</v>
      </c>
      <c r="BL82" s="13" t="s">
        <v>129</v>
      </c>
      <c r="BM82" s="13" t="s">
        <v>619</v>
      </c>
    </row>
    <row r="83" spans="2:65" s="1" customFormat="1" ht="11.25">
      <c r="B83" s="30"/>
      <c r="C83" s="31"/>
      <c r="D83" s="152" t="s">
        <v>137</v>
      </c>
      <c r="E83" s="31"/>
      <c r="F83" s="153" t="s">
        <v>618</v>
      </c>
      <c r="G83" s="31"/>
      <c r="H83" s="31"/>
      <c r="I83" s="99"/>
      <c r="J83" s="31"/>
      <c r="K83" s="31"/>
      <c r="L83" s="34"/>
      <c r="M83" s="154"/>
      <c r="N83" s="56"/>
      <c r="O83" s="56"/>
      <c r="P83" s="56"/>
      <c r="Q83" s="56"/>
      <c r="R83" s="56"/>
      <c r="S83" s="56"/>
      <c r="T83" s="57"/>
      <c r="AT83" s="13" t="s">
        <v>137</v>
      </c>
      <c r="AU83" s="13" t="s">
        <v>73</v>
      </c>
    </row>
    <row r="84" spans="2:65" s="1" customFormat="1" ht="22.5" customHeight="1">
      <c r="B84" s="30"/>
      <c r="C84" s="188" t="s">
        <v>307</v>
      </c>
      <c r="D84" s="188" t="s">
        <v>297</v>
      </c>
      <c r="E84" s="189" t="s">
        <v>620</v>
      </c>
      <c r="F84" s="190" t="s">
        <v>621</v>
      </c>
      <c r="G84" s="191" t="s">
        <v>133</v>
      </c>
      <c r="H84" s="192">
        <v>6</v>
      </c>
      <c r="I84" s="193"/>
      <c r="J84" s="194">
        <f>ROUND(I84*H84,2)</f>
        <v>0</v>
      </c>
      <c r="K84" s="190" t="s">
        <v>134</v>
      </c>
      <c r="L84" s="195"/>
      <c r="M84" s="196" t="s">
        <v>1</v>
      </c>
      <c r="N84" s="197" t="s">
        <v>44</v>
      </c>
      <c r="O84" s="56"/>
      <c r="P84" s="149">
        <f>O84*H84</f>
        <v>0</v>
      </c>
      <c r="Q84" s="149">
        <v>0.51600000000000001</v>
      </c>
      <c r="R84" s="149">
        <f>Q84*H84</f>
        <v>3.0960000000000001</v>
      </c>
      <c r="S84" s="149">
        <v>0</v>
      </c>
      <c r="T84" s="150">
        <f>S84*H84</f>
        <v>0</v>
      </c>
      <c r="AR84" s="13" t="s">
        <v>170</v>
      </c>
      <c r="AT84" s="13" t="s">
        <v>297</v>
      </c>
      <c r="AU84" s="13" t="s">
        <v>73</v>
      </c>
      <c r="AY84" s="13" t="s">
        <v>135</v>
      </c>
      <c r="BE84" s="151">
        <f>IF(N84="základní",J84,0)</f>
        <v>0</v>
      </c>
      <c r="BF84" s="151">
        <f>IF(N84="snížená",J84,0)</f>
        <v>0</v>
      </c>
      <c r="BG84" s="151">
        <f>IF(N84="zákl. přenesená",J84,0)</f>
        <v>0</v>
      </c>
      <c r="BH84" s="151">
        <f>IF(N84="sníž. přenesená",J84,0)</f>
        <v>0</v>
      </c>
      <c r="BI84" s="151">
        <f>IF(N84="nulová",J84,0)</f>
        <v>0</v>
      </c>
      <c r="BJ84" s="13" t="s">
        <v>81</v>
      </c>
      <c r="BK84" s="151">
        <f>ROUND(I84*H84,2)</f>
        <v>0</v>
      </c>
      <c r="BL84" s="13" t="s">
        <v>129</v>
      </c>
      <c r="BM84" s="13" t="s">
        <v>622</v>
      </c>
    </row>
    <row r="85" spans="2:65" s="1" customFormat="1" ht="11.25">
      <c r="B85" s="30"/>
      <c r="C85" s="31"/>
      <c r="D85" s="152" t="s">
        <v>137</v>
      </c>
      <c r="E85" s="31"/>
      <c r="F85" s="153" t="s">
        <v>621</v>
      </c>
      <c r="G85" s="31"/>
      <c r="H85" s="31"/>
      <c r="I85" s="99"/>
      <c r="J85" s="31"/>
      <c r="K85" s="31"/>
      <c r="L85" s="34"/>
      <c r="M85" s="154"/>
      <c r="N85" s="56"/>
      <c r="O85" s="56"/>
      <c r="P85" s="56"/>
      <c r="Q85" s="56"/>
      <c r="R85" s="56"/>
      <c r="S85" s="56"/>
      <c r="T85" s="57"/>
      <c r="AT85" s="13" t="s">
        <v>137</v>
      </c>
      <c r="AU85" s="13" t="s">
        <v>73</v>
      </c>
    </row>
    <row r="86" spans="2:65" s="1" customFormat="1" ht="19.5">
      <c r="B86" s="30"/>
      <c r="C86" s="31"/>
      <c r="D86" s="152" t="s">
        <v>139</v>
      </c>
      <c r="E86" s="31"/>
      <c r="F86" s="155" t="s">
        <v>623</v>
      </c>
      <c r="G86" s="31"/>
      <c r="H86" s="31"/>
      <c r="I86" s="99"/>
      <c r="J86" s="31"/>
      <c r="K86" s="31"/>
      <c r="L86" s="34"/>
      <c r="M86" s="154"/>
      <c r="N86" s="56"/>
      <c r="O86" s="56"/>
      <c r="P86" s="56"/>
      <c r="Q86" s="56"/>
      <c r="R86" s="56"/>
      <c r="S86" s="56"/>
      <c r="T86" s="57"/>
      <c r="AT86" s="13" t="s">
        <v>139</v>
      </c>
      <c r="AU86" s="13" t="s">
        <v>73</v>
      </c>
    </row>
    <row r="87" spans="2:65" s="1" customFormat="1" ht="22.5" customHeight="1">
      <c r="B87" s="30"/>
      <c r="C87" s="188" t="s">
        <v>129</v>
      </c>
      <c r="D87" s="188" t="s">
        <v>297</v>
      </c>
      <c r="E87" s="189" t="s">
        <v>432</v>
      </c>
      <c r="F87" s="190" t="s">
        <v>433</v>
      </c>
      <c r="G87" s="191" t="s">
        <v>150</v>
      </c>
      <c r="H87" s="192">
        <v>117</v>
      </c>
      <c r="I87" s="193"/>
      <c r="J87" s="194">
        <f>ROUND(I87*H87,2)</f>
        <v>0</v>
      </c>
      <c r="K87" s="190" t="s">
        <v>134</v>
      </c>
      <c r="L87" s="195"/>
      <c r="M87" s="196" t="s">
        <v>1</v>
      </c>
      <c r="N87" s="197" t="s">
        <v>44</v>
      </c>
      <c r="O87" s="56"/>
      <c r="P87" s="149">
        <f>O87*H87</f>
        <v>0</v>
      </c>
      <c r="Q87" s="149">
        <v>1</v>
      </c>
      <c r="R87" s="149">
        <f>Q87*H87</f>
        <v>117</v>
      </c>
      <c r="S87" s="149">
        <v>0</v>
      </c>
      <c r="T87" s="150">
        <f>S87*H87</f>
        <v>0</v>
      </c>
      <c r="AR87" s="13" t="s">
        <v>170</v>
      </c>
      <c r="AT87" s="13" t="s">
        <v>297</v>
      </c>
      <c r="AU87" s="13" t="s">
        <v>73</v>
      </c>
      <c r="AY87" s="13" t="s">
        <v>135</v>
      </c>
      <c r="BE87" s="151">
        <f>IF(N87="základní",J87,0)</f>
        <v>0</v>
      </c>
      <c r="BF87" s="151">
        <f>IF(N87="snížená",J87,0)</f>
        <v>0</v>
      </c>
      <c r="BG87" s="151">
        <f>IF(N87="zákl. přenesená",J87,0)</f>
        <v>0</v>
      </c>
      <c r="BH87" s="151">
        <f>IF(N87="sníž. přenesená",J87,0)</f>
        <v>0</v>
      </c>
      <c r="BI87" s="151">
        <f>IF(N87="nulová",J87,0)</f>
        <v>0</v>
      </c>
      <c r="BJ87" s="13" t="s">
        <v>81</v>
      </c>
      <c r="BK87" s="151">
        <f>ROUND(I87*H87,2)</f>
        <v>0</v>
      </c>
      <c r="BL87" s="13" t="s">
        <v>129</v>
      </c>
      <c r="BM87" s="13" t="s">
        <v>624</v>
      </c>
    </row>
    <row r="88" spans="2:65" s="1" customFormat="1" ht="11.25">
      <c r="B88" s="30"/>
      <c r="C88" s="31"/>
      <c r="D88" s="152" t="s">
        <v>137</v>
      </c>
      <c r="E88" s="31"/>
      <c r="F88" s="153" t="s">
        <v>433</v>
      </c>
      <c r="G88" s="31"/>
      <c r="H88" s="31"/>
      <c r="I88" s="99"/>
      <c r="J88" s="31"/>
      <c r="K88" s="31"/>
      <c r="L88" s="34"/>
      <c r="M88" s="154"/>
      <c r="N88" s="56"/>
      <c r="O88" s="56"/>
      <c r="P88" s="56"/>
      <c r="Q88" s="56"/>
      <c r="R88" s="56"/>
      <c r="S88" s="56"/>
      <c r="T88" s="57"/>
      <c r="AT88" s="13" t="s">
        <v>137</v>
      </c>
      <c r="AU88" s="13" t="s">
        <v>73</v>
      </c>
    </row>
    <row r="89" spans="2:65" s="1" customFormat="1" ht="22.5" customHeight="1">
      <c r="B89" s="30"/>
      <c r="C89" s="188" t="s">
        <v>141</v>
      </c>
      <c r="D89" s="188" t="s">
        <v>297</v>
      </c>
      <c r="E89" s="189" t="s">
        <v>596</v>
      </c>
      <c r="F89" s="190" t="s">
        <v>625</v>
      </c>
      <c r="G89" s="191" t="s">
        <v>150</v>
      </c>
      <c r="H89" s="192">
        <v>35.880000000000003</v>
      </c>
      <c r="I89" s="193"/>
      <c r="J89" s="194">
        <f>ROUND(I89*H89,2)</f>
        <v>0</v>
      </c>
      <c r="K89" s="190" t="s">
        <v>134</v>
      </c>
      <c r="L89" s="195"/>
      <c r="M89" s="196" t="s">
        <v>1</v>
      </c>
      <c r="N89" s="197" t="s">
        <v>44</v>
      </c>
      <c r="O89" s="56"/>
      <c r="P89" s="149">
        <f>O89*H89</f>
        <v>0</v>
      </c>
      <c r="Q89" s="149">
        <v>1</v>
      </c>
      <c r="R89" s="149">
        <f>Q89*H89</f>
        <v>35.880000000000003</v>
      </c>
      <c r="S89" s="149">
        <v>0</v>
      </c>
      <c r="T89" s="150">
        <f>S89*H89</f>
        <v>0</v>
      </c>
      <c r="AR89" s="13" t="s">
        <v>170</v>
      </c>
      <c r="AT89" s="13" t="s">
        <v>297</v>
      </c>
      <c r="AU89" s="13" t="s">
        <v>73</v>
      </c>
      <c r="AY89" s="13" t="s">
        <v>135</v>
      </c>
      <c r="BE89" s="151">
        <f>IF(N89="základní",J89,0)</f>
        <v>0</v>
      </c>
      <c r="BF89" s="151">
        <f>IF(N89="snížená",J89,0)</f>
        <v>0</v>
      </c>
      <c r="BG89" s="151">
        <f>IF(N89="zákl. přenesená",J89,0)</f>
        <v>0</v>
      </c>
      <c r="BH89" s="151">
        <f>IF(N89="sníž. přenesená",J89,0)</f>
        <v>0</v>
      </c>
      <c r="BI89" s="151">
        <f>IF(N89="nulová",J89,0)</f>
        <v>0</v>
      </c>
      <c r="BJ89" s="13" t="s">
        <v>81</v>
      </c>
      <c r="BK89" s="151">
        <f>ROUND(I89*H89,2)</f>
        <v>0</v>
      </c>
      <c r="BL89" s="13" t="s">
        <v>129</v>
      </c>
      <c r="BM89" s="13" t="s">
        <v>626</v>
      </c>
    </row>
    <row r="90" spans="2:65" s="9" customFormat="1" ht="11.25">
      <c r="B90" s="166"/>
      <c r="C90" s="167"/>
      <c r="D90" s="152" t="s">
        <v>154</v>
      </c>
      <c r="E90" s="168" t="s">
        <v>1</v>
      </c>
      <c r="F90" s="169" t="s">
        <v>627</v>
      </c>
      <c r="G90" s="167"/>
      <c r="H90" s="170">
        <v>35.880000000000003</v>
      </c>
      <c r="I90" s="171"/>
      <c r="J90" s="167"/>
      <c r="K90" s="167"/>
      <c r="L90" s="172"/>
      <c r="M90" s="173"/>
      <c r="N90" s="174"/>
      <c r="O90" s="174"/>
      <c r="P90" s="174"/>
      <c r="Q90" s="174"/>
      <c r="R90" s="174"/>
      <c r="S90" s="174"/>
      <c r="T90" s="175"/>
      <c r="AT90" s="176" t="s">
        <v>154</v>
      </c>
      <c r="AU90" s="176" t="s">
        <v>73</v>
      </c>
      <c r="AV90" s="9" t="s">
        <v>83</v>
      </c>
      <c r="AW90" s="9" t="s">
        <v>35</v>
      </c>
      <c r="AX90" s="9" t="s">
        <v>73</v>
      </c>
      <c r="AY90" s="176" t="s">
        <v>135</v>
      </c>
    </row>
    <row r="91" spans="2:65" s="10" customFormat="1" ht="11.25">
      <c r="B91" s="177"/>
      <c r="C91" s="178"/>
      <c r="D91" s="152" t="s">
        <v>154</v>
      </c>
      <c r="E91" s="179" t="s">
        <v>1</v>
      </c>
      <c r="F91" s="180" t="s">
        <v>159</v>
      </c>
      <c r="G91" s="178"/>
      <c r="H91" s="181">
        <v>35.880000000000003</v>
      </c>
      <c r="I91" s="182"/>
      <c r="J91" s="178"/>
      <c r="K91" s="178"/>
      <c r="L91" s="183"/>
      <c r="M91" s="184"/>
      <c r="N91" s="185"/>
      <c r="O91" s="185"/>
      <c r="P91" s="185"/>
      <c r="Q91" s="185"/>
      <c r="R91" s="185"/>
      <c r="S91" s="185"/>
      <c r="T91" s="186"/>
      <c r="AT91" s="187" t="s">
        <v>154</v>
      </c>
      <c r="AU91" s="187" t="s">
        <v>73</v>
      </c>
      <c r="AV91" s="10" t="s">
        <v>129</v>
      </c>
      <c r="AW91" s="10" t="s">
        <v>35</v>
      </c>
      <c r="AX91" s="10" t="s">
        <v>81</v>
      </c>
      <c r="AY91" s="187" t="s">
        <v>135</v>
      </c>
    </row>
    <row r="92" spans="2:65" s="1" customFormat="1" ht="22.5" customHeight="1">
      <c r="B92" s="30"/>
      <c r="C92" s="188" t="s">
        <v>147</v>
      </c>
      <c r="D92" s="188" t="s">
        <v>297</v>
      </c>
      <c r="E92" s="189" t="s">
        <v>628</v>
      </c>
      <c r="F92" s="190" t="s">
        <v>629</v>
      </c>
      <c r="G92" s="191" t="s">
        <v>150</v>
      </c>
      <c r="H92" s="192">
        <v>36.4</v>
      </c>
      <c r="I92" s="193"/>
      <c r="J92" s="194">
        <f>ROUND(I92*H92,2)</f>
        <v>0</v>
      </c>
      <c r="K92" s="190" t="s">
        <v>134</v>
      </c>
      <c r="L92" s="195"/>
      <c r="M92" s="196" t="s">
        <v>1</v>
      </c>
      <c r="N92" s="197" t="s">
        <v>44</v>
      </c>
      <c r="O92" s="56"/>
      <c r="P92" s="149">
        <f>O92*H92</f>
        <v>0</v>
      </c>
      <c r="Q92" s="149">
        <v>1</v>
      </c>
      <c r="R92" s="149">
        <f>Q92*H92</f>
        <v>36.4</v>
      </c>
      <c r="S92" s="149">
        <v>0</v>
      </c>
      <c r="T92" s="150">
        <f>S92*H92</f>
        <v>0</v>
      </c>
      <c r="AR92" s="13" t="s">
        <v>170</v>
      </c>
      <c r="AT92" s="13" t="s">
        <v>297</v>
      </c>
      <c r="AU92" s="13" t="s">
        <v>73</v>
      </c>
      <c r="AY92" s="13" t="s">
        <v>135</v>
      </c>
      <c r="BE92" s="151">
        <f>IF(N92="základní",J92,0)</f>
        <v>0</v>
      </c>
      <c r="BF92" s="151">
        <f>IF(N92="snížená",J92,0)</f>
        <v>0</v>
      </c>
      <c r="BG92" s="151">
        <f>IF(N92="zákl. přenesená",J92,0)</f>
        <v>0</v>
      </c>
      <c r="BH92" s="151">
        <f>IF(N92="sníž. přenesená",J92,0)</f>
        <v>0</v>
      </c>
      <c r="BI92" s="151">
        <f>IF(N92="nulová",J92,0)</f>
        <v>0</v>
      </c>
      <c r="BJ92" s="13" t="s">
        <v>81</v>
      </c>
      <c r="BK92" s="151">
        <f>ROUND(I92*H92,2)</f>
        <v>0</v>
      </c>
      <c r="BL92" s="13" t="s">
        <v>129</v>
      </c>
      <c r="BM92" s="13" t="s">
        <v>630</v>
      </c>
    </row>
    <row r="93" spans="2:65" s="1" customFormat="1" ht="19.5">
      <c r="B93" s="30"/>
      <c r="C93" s="31"/>
      <c r="D93" s="152" t="s">
        <v>139</v>
      </c>
      <c r="E93" s="31"/>
      <c r="F93" s="155" t="s">
        <v>631</v>
      </c>
      <c r="G93" s="31"/>
      <c r="H93" s="31"/>
      <c r="I93" s="99"/>
      <c r="J93" s="31"/>
      <c r="K93" s="31"/>
      <c r="L93" s="34"/>
      <c r="M93" s="154"/>
      <c r="N93" s="56"/>
      <c r="O93" s="56"/>
      <c r="P93" s="56"/>
      <c r="Q93" s="56"/>
      <c r="R93" s="56"/>
      <c r="S93" s="56"/>
      <c r="T93" s="57"/>
      <c r="AT93" s="13" t="s">
        <v>139</v>
      </c>
      <c r="AU93" s="13" t="s">
        <v>73</v>
      </c>
    </row>
    <row r="94" spans="2:65" s="1" customFormat="1" ht="22.5" customHeight="1">
      <c r="B94" s="30"/>
      <c r="C94" s="140" t="s">
        <v>160</v>
      </c>
      <c r="D94" s="140" t="s">
        <v>130</v>
      </c>
      <c r="E94" s="141" t="s">
        <v>319</v>
      </c>
      <c r="F94" s="142" t="s">
        <v>320</v>
      </c>
      <c r="G94" s="143" t="s">
        <v>227</v>
      </c>
      <c r="H94" s="144">
        <v>45</v>
      </c>
      <c r="I94" s="145"/>
      <c r="J94" s="146">
        <f>ROUND(I94*H94,2)</f>
        <v>0</v>
      </c>
      <c r="K94" s="142" t="s">
        <v>134</v>
      </c>
      <c r="L94" s="34"/>
      <c r="M94" s="147" t="s">
        <v>1</v>
      </c>
      <c r="N94" s="148" t="s">
        <v>44</v>
      </c>
      <c r="O94" s="56"/>
      <c r="P94" s="149">
        <f>O94*H94</f>
        <v>0</v>
      </c>
      <c r="Q94" s="149">
        <v>0</v>
      </c>
      <c r="R94" s="149">
        <f>Q94*H94</f>
        <v>0</v>
      </c>
      <c r="S94" s="149">
        <v>0</v>
      </c>
      <c r="T94" s="150">
        <f>S94*H94</f>
        <v>0</v>
      </c>
      <c r="AR94" s="13" t="s">
        <v>129</v>
      </c>
      <c r="AT94" s="13" t="s">
        <v>130</v>
      </c>
      <c r="AU94" s="13" t="s">
        <v>73</v>
      </c>
      <c r="AY94" s="13" t="s">
        <v>135</v>
      </c>
      <c r="BE94" s="151">
        <f>IF(N94="základní",J94,0)</f>
        <v>0</v>
      </c>
      <c r="BF94" s="151">
        <f>IF(N94="snížená",J94,0)</f>
        <v>0</v>
      </c>
      <c r="BG94" s="151">
        <f>IF(N94="zákl. přenesená",J94,0)</f>
        <v>0</v>
      </c>
      <c r="BH94" s="151">
        <f>IF(N94="sníž. přenesená",J94,0)</f>
        <v>0</v>
      </c>
      <c r="BI94" s="151">
        <f>IF(N94="nulová",J94,0)</f>
        <v>0</v>
      </c>
      <c r="BJ94" s="13" t="s">
        <v>81</v>
      </c>
      <c r="BK94" s="151">
        <f>ROUND(I94*H94,2)</f>
        <v>0</v>
      </c>
      <c r="BL94" s="13" t="s">
        <v>129</v>
      </c>
      <c r="BM94" s="13" t="s">
        <v>632</v>
      </c>
    </row>
    <row r="95" spans="2:65" s="1" customFormat="1" ht="19.5">
      <c r="B95" s="30"/>
      <c r="C95" s="31"/>
      <c r="D95" s="152" t="s">
        <v>137</v>
      </c>
      <c r="E95" s="31"/>
      <c r="F95" s="153" t="s">
        <v>322</v>
      </c>
      <c r="G95" s="31"/>
      <c r="H95" s="31"/>
      <c r="I95" s="99"/>
      <c r="J95" s="31"/>
      <c r="K95" s="31"/>
      <c r="L95" s="34"/>
      <c r="M95" s="154"/>
      <c r="N95" s="56"/>
      <c r="O95" s="56"/>
      <c r="P95" s="56"/>
      <c r="Q95" s="56"/>
      <c r="R95" s="56"/>
      <c r="S95" s="56"/>
      <c r="T95" s="57"/>
      <c r="AT95" s="13" t="s">
        <v>137</v>
      </c>
      <c r="AU95" s="13" t="s">
        <v>73</v>
      </c>
    </row>
    <row r="96" spans="2:65" s="1" customFormat="1" ht="19.5">
      <c r="B96" s="30"/>
      <c r="C96" s="31"/>
      <c r="D96" s="152" t="s">
        <v>139</v>
      </c>
      <c r="E96" s="31"/>
      <c r="F96" s="155" t="s">
        <v>633</v>
      </c>
      <c r="G96" s="31"/>
      <c r="H96" s="31"/>
      <c r="I96" s="99"/>
      <c r="J96" s="31"/>
      <c r="K96" s="31"/>
      <c r="L96" s="34"/>
      <c r="M96" s="154"/>
      <c r="N96" s="56"/>
      <c r="O96" s="56"/>
      <c r="P96" s="56"/>
      <c r="Q96" s="56"/>
      <c r="R96" s="56"/>
      <c r="S96" s="56"/>
      <c r="T96" s="57"/>
      <c r="AT96" s="13" t="s">
        <v>139</v>
      </c>
      <c r="AU96" s="13" t="s">
        <v>73</v>
      </c>
    </row>
    <row r="97" spans="2:65" s="1" customFormat="1" ht="16.5" customHeight="1">
      <c r="B97" s="30"/>
      <c r="C97" s="140" t="s">
        <v>170</v>
      </c>
      <c r="D97" s="140" t="s">
        <v>130</v>
      </c>
      <c r="E97" s="141" t="s">
        <v>634</v>
      </c>
      <c r="F97" s="142" t="s">
        <v>635</v>
      </c>
      <c r="G97" s="143" t="s">
        <v>327</v>
      </c>
      <c r="H97" s="144">
        <v>260</v>
      </c>
      <c r="I97" s="145"/>
      <c r="J97" s="146">
        <f>ROUND(I97*H97,2)</f>
        <v>0</v>
      </c>
      <c r="K97" s="142" t="s">
        <v>1</v>
      </c>
      <c r="L97" s="34"/>
      <c r="M97" s="147" t="s">
        <v>1</v>
      </c>
      <c r="N97" s="148" t="s">
        <v>44</v>
      </c>
      <c r="O97" s="56"/>
      <c r="P97" s="149">
        <f>O97*H97</f>
        <v>0</v>
      </c>
      <c r="Q97" s="149">
        <v>0</v>
      </c>
      <c r="R97" s="149">
        <f>Q97*H97</f>
        <v>0</v>
      </c>
      <c r="S97" s="149">
        <v>0</v>
      </c>
      <c r="T97" s="150">
        <f>S97*H97</f>
        <v>0</v>
      </c>
      <c r="AR97" s="13" t="s">
        <v>129</v>
      </c>
      <c r="AT97" s="13" t="s">
        <v>130</v>
      </c>
      <c r="AU97" s="13" t="s">
        <v>73</v>
      </c>
      <c r="AY97" s="13" t="s">
        <v>135</v>
      </c>
      <c r="BE97" s="151">
        <f>IF(N97="základní",J97,0)</f>
        <v>0</v>
      </c>
      <c r="BF97" s="151">
        <f>IF(N97="snížená",J97,0)</f>
        <v>0</v>
      </c>
      <c r="BG97" s="151">
        <f>IF(N97="zákl. přenesená",J97,0)</f>
        <v>0</v>
      </c>
      <c r="BH97" s="151">
        <f>IF(N97="sníž. přenesená",J97,0)</f>
        <v>0</v>
      </c>
      <c r="BI97" s="151">
        <f>IF(N97="nulová",J97,0)</f>
        <v>0</v>
      </c>
      <c r="BJ97" s="13" t="s">
        <v>81</v>
      </c>
      <c r="BK97" s="151">
        <f>ROUND(I97*H97,2)</f>
        <v>0</v>
      </c>
      <c r="BL97" s="13" t="s">
        <v>129</v>
      </c>
      <c r="BM97" s="13" t="s">
        <v>636</v>
      </c>
    </row>
    <row r="98" spans="2:65" s="1" customFormat="1" ht="11.25">
      <c r="B98" s="30"/>
      <c r="C98" s="31"/>
      <c r="D98" s="152" t="s">
        <v>137</v>
      </c>
      <c r="E98" s="31"/>
      <c r="F98" s="153" t="s">
        <v>635</v>
      </c>
      <c r="G98" s="31"/>
      <c r="H98" s="31"/>
      <c r="I98" s="99"/>
      <c r="J98" s="31"/>
      <c r="K98" s="31"/>
      <c r="L98" s="34"/>
      <c r="M98" s="154"/>
      <c r="N98" s="56"/>
      <c r="O98" s="56"/>
      <c r="P98" s="56"/>
      <c r="Q98" s="56"/>
      <c r="R98" s="56"/>
      <c r="S98" s="56"/>
      <c r="T98" s="57"/>
      <c r="AT98" s="13" t="s">
        <v>137</v>
      </c>
      <c r="AU98" s="13" t="s">
        <v>73</v>
      </c>
    </row>
    <row r="99" spans="2:65" s="1" customFormat="1" ht="19.5">
      <c r="B99" s="30"/>
      <c r="C99" s="31"/>
      <c r="D99" s="152" t="s">
        <v>139</v>
      </c>
      <c r="E99" s="31"/>
      <c r="F99" s="155" t="s">
        <v>637</v>
      </c>
      <c r="G99" s="31"/>
      <c r="H99" s="31"/>
      <c r="I99" s="99"/>
      <c r="J99" s="31"/>
      <c r="K99" s="31"/>
      <c r="L99" s="34"/>
      <c r="M99" s="154"/>
      <c r="N99" s="56"/>
      <c r="O99" s="56"/>
      <c r="P99" s="56"/>
      <c r="Q99" s="56"/>
      <c r="R99" s="56"/>
      <c r="S99" s="56"/>
      <c r="T99" s="57"/>
      <c r="AT99" s="13" t="s">
        <v>139</v>
      </c>
      <c r="AU99" s="13" t="s">
        <v>73</v>
      </c>
    </row>
    <row r="100" spans="2:65" s="1" customFormat="1" ht="16.5" customHeight="1">
      <c r="B100" s="30"/>
      <c r="C100" s="140" t="s">
        <v>177</v>
      </c>
      <c r="D100" s="140" t="s">
        <v>130</v>
      </c>
      <c r="E100" s="141" t="s">
        <v>638</v>
      </c>
      <c r="F100" s="142" t="s">
        <v>639</v>
      </c>
      <c r="G100" s="143" t="s">
        <v>327</v>
      </c>
      <c r="H100" s="144">
        <v>260</v>
      </c>
      <c r="I100" s="145"/>
      <c r="J100" s="146">
        <f>ROUND(I100*H100,2)</f>
        <v>0</v>
      </c>
      <c r="K100" s="142" t="s">
        <v>1</v>
      </c>
      <c r="L100" s="34"/>
      <c r="M100" s="147" t="s">
        <v>1</v>
      </c>
      <c r="N100" s="148" t="s">
        <v>44</v>
      </c>
      <c r="O100" s="56"/>
      <c r="P100" s="149">
        <f>O100*H100</f>
        <v>0</v>
      </c>
      <c r="Q100" s="149">
        <v>0</v>
      </c>
      <c r="R100" s="149">
        <f>Q100*H100</f>
        <v>0</v>
      </c>
      <c r="S100" s="149">
        <v>0</v>
      </c>
      <c r="T100" s="150">
        <f>S100*H100</f>
        <v>0</v>
      </c>
      <c r="AR100" s="13" t="s">
        <v>129</v>
      </c>
      <c r="AT100" s="13" t="s">
        <v>130</v>
      </c>
      <c r="AU100" s="13" t="s">
        <v>73</v>
      </c>
      <c r="AY100" s="13" t="s">
        <v>135</v>
      </c>
      <c r="BE100" s="151">
        <f>IF(N100="základní",J100,0)</f>
        <v>0</v>
      </c>
      <c r="BF100" s="151">
        <f>IF(N100="snížená",J100,0)</f>
        <v>0</v>
      </c>
      <c r="BG100" s="151">
        <f>IF(N100="zákl. přenesená",J100,0)</f>
        <v>0</v>
      </c>
      <c r="BH100" s="151">
        <f>IF(N100="sníž. přenesená",J100,0)</f>
        <v>0</v>
      </c>
      <c r="BI100" s="151">
        <f>IF(N100="nulová",J100,0)</f>
        <v>0</v>
      </c>
      <c r="BJ100" s="13" t="s">
        <v>81</v>
      </c>
      <c r="BK100" s="151">
        <f>ROUND(I100*H100,2)</f>
        <v>0</v>
      </c>
      <c r="BL100" s="13" t="s">
        <v>129</v>
      </c>
      <c r="BM100" s="13" t="s">
        <v>640</v>
      </c>
    </row>
    <row r="101" spans="2:65" s="1" customFormat="1" ht="11.25">
      <c r="B101" s="30"/>
      <c r="C101" s="31"/>
      <c r="D101" s="152" t="s">
        <v>137</v>
      </c>
      <c r="E101" s="31"/>
      <c r="F101" s="153" t="s">
        <v>639</v>
      </c>
      <c r="G101" s="31"/>
      <c r="H101" s="31"/>
      <c r="I101" s="99"/>
      <c r="J101" s="31"/>
      <c r="K101" s="31"/>
      <c r="L101" s="34"/>
      <c r="M101" s="154"/>
      <c r="N101" s="56"/>
      <c r="O101" s="56"/>
      <c r="P101" s="56"/>
      <c r="Q101" s="56"/>
      <c r="R101" s="56"/>
      <c r="S101" s="56"/>
      <c r="T101" s="57"/>
      <c r="AT101" s="13" t="s">
        <v>137</v>
      </c>
      <c r="AU101" s="13" t="s">
        <v>73</v>
      </c>
    </row>
    <row r="102" spans="2:65" s="1" customFormat="1" ht="19.5">
      <c r="B102" s="30"/>
      <c r="C102" s="31"/>
      <c r="D102" s="152" t="s">
        <v>139</v>
      </c>
      <c r="E102" s="31"/>
      <c r="F102" s="155" t="s">
        <v>641</v>
      </c>
      <c r="G102" s="31"/>
      <c r="H102" s="31"/>
      <c r="I102" s="99"/>
      <c r="J102" s="31"/>
      <c r="K102" s="31"/>
      <c r="L102" s="34"/>
      <c r="M102" s="154"/>
      <c r="N102" s="56"/>
      <c r="O102" s="56"/>
      <c r="P102" s="56"/>
      <c r="Q102" s="56"/>
      <c r="R102" s="56"/>
      <c r="S102" s="56"/>
      <c r="T102" s="57"/>
      <c r="AT102" s="13" t="s">
        <v>139</v>
      </c>
      <c r="AU102" s="13" t="s">
        <v>73</v>
      </c>
    </row>
    <row r="103" spans="2:65" s="1" customFormat="1" ht="16.5" customHeight="1">
      <c r="B103" s="30"/>
      <c r="C103" s="140" t="s">
        <v>182</v>
      </c>
      <c r="D103" s="140" t="s">
        <v>130</v>
      </c>
      <c r="E103" s="141" t="s">
        <v>642</v>
      </c>
      <c r="F103" s="142" t="s">
        <v>643</v>
      </c>
      <c r="G103" s="143" t="s">
        <v>327</v>
      </c>
      <c r="H103" s="144">
        <v>260</v>
      </c>
      <c r="I103" s="145"/>
      <c r="J103" s="146">
        <f>ROUND(I103*H103,2)</f>
        <v>0</v>
      </c>
      <c r="K103" s="142" t="s">
        <v>1</v>
      </c>
      <c r="L103" s="34"/>
      <c r="M103" s="147" t="s">
        <v>1</v>
      </c>
      <c r="N103" s="148" t="s">
        <v>44</v>
      </c>
      <c r="O103" s="56"/>
      <c r="P103" s="149">
        <f>O103*H103</f>
        <v>0</v>
      </c>
      <c r="Q103" s="149">
        <v>0</v>
      </c>
      <c r="R103" s="149">
        <f>Q103*H103</f>
        <v>0</v>
      </c>
      <c r="S103" s="149">
        <v>0</v>
      </c>
      <c r="T103" s="150">
        <f>S103*H103</f>
        <v>0</v>
      </c>
      <c r="AR103" s="13" t="s">
        <v>129</v>
      </c>
      <c r="AT103" s="13" t="s">
        <v>130</v>
      </c>
      <c r="AU103" s="13" t="s">
        <v>73</v>
      </c>
      <c r="AY103" s="13" t="s">
        <v>135</v>
      </c>
      <c r="BE103" s="151">
        <f>IF(N103="základní",J103,0)</f>
        <v>0</v>
      </c>
      <c r="BF103" s="151">
        <f>IF(N103="snížená",J103,0)</f>
        <v>0</v>
      </c>
      <c r="BG103" s="151">
        <f>IF(N103="zákl. přenesená",J103,0)</f>
        <v>0</v>
      </c>
      <c r="BH103" s="151">
        <f>IF(N103="sníž. přenesená",J103,0)</f>
        <v>0</v>
      </c>
      <c r="BI103" s="151">
        <f>IF(N103="nulová",J103,0)</f>
        <v>0</v>
      </c>
      <c r="BJ103" s="13" t="s">
        <v>81</v>
      </c>
      <c r="BK103" s="151">
        <f>ROUND(I103*H103,2)</f>
        <v>0</v>
      </c>
      <c r="BL103" s="13" t="s">
        <v>129</v>
      </c>
      <c r="BM103" s="13" t="s">
        <v>644</v>
      </c>
    </row>
    <row r="104" spans="2:65" s="1" customFormat="1" ht="11.25">
      <c r="B104" s="30"/>
      <c r="C104" s="31"/>
      <c r="D104" s="152" t="s">
        <v>137</v>
      </c>
      <c r="E104" s="31"/>
      <c r="F104" s="153" t="s">
        <v>643</v>
      </c>
      <c r="G104" s="31"/>
      <c r="H104" s="31"/>
      <c r="I104" s="99"/>
      <c r="J104" s="31"/>
      <c r="K104" s="31"/>
      <c r="L104" s="34"/>
      <c r="M104" s="154"/>
      <c r="N104" s="56"/>
      <c r="O104" s="56"/>
      <c r="P104" s="56"/>
      <c r="Q104" s="56"/>
      <c r="R104" s="56"/>
      <c r="S104" s="56"/>
      <c r="T104" s="57"/>
      <c r="AT104" s="13" t="s">
        <v>137</v>
      </c>
      <c r="AU104" s="13" t="s">
        <v>73</v>
      </c>
    </row>
    <row r="105" spans="2:65" s="1" customFormat="1" ht="19.5">
      <c r="B105" s="30"/>
      <c r="C105" s="31"/>
      <c r="D105" s="152" t="s">
        <v>139</v>
      </c>
      <c r="E105" s="31"/>
      <c r="F105" s="155" t="s">
        <v>645</v>
      </c>
      <c r="G105" s="31"/>
      <c r="H105" s="31"/>
      <c r="I105" s="99"/>
      <c r="J105" s="31"/>
      <c r="K105" s="31"/>
      <c r="L105" s="34"/>
      <c r="M105" s="154"/>
      <c r="N105" s="56"/>
      <c r="O105" s="56"/>
      <c r="P105" s="56"/>
      <c r="Q105" s="56"/>
      <c r="R105" s="56"/>
      <c r="S105" s="56"/>
      <c r="T105" s="57"/>
      <c r="AT105" s="13" t="s">
        <v>139</v>
      </c>
      <c r="AU105" s="13" t="s">
        <v>73</v>
      </c>
    </row>
    <row r="106" spans="2:65" s="1" customFormat="1" ht="16.5" customHeight="1">
      <c r="B106" s="30"/>
      <c r="C106" s="140" t="s">
        <v>187</v>
      </c>
      <c r="D106" s="140" t="s">
        <v>130</v>
      </c>
      <c r="E106" s="141" t="s">
        <v>514</v>
      </c>
      <c r="F106" s="142" t="s">
        <v>646</v>
      </c>
      <c r="G106" s="143" t="s">
        <v>327</v>
      </c>
      <c r="H106" s="144">
        <v>260</v>
      </c>
      <c r="I106" s="145"/>
      <c r="J106" s="146">
        <f>ROUND(I106*H106,2)</f>
        <v>0</v>
      </c>
      <c r="K106" s="142" t="s">
        <v>1</v>
      </c>
      <c r="L106" s="34"/>
      <c r="M106" s="147" t="s">
        <v>1</v>
      </c>
      <c r="N106" s="148" t="s">
        <v>44</v>
      </c>
      <c r="O106" s="56"/>
      <c r="P106" s="149">
        <f>O106*H106</f>
        <v>0</v>
      </c>
      <c r="Q106" s="149">
        <v>0</v>
      </c>
      <c r="R106" s="149">
        <f>Q106*H106</f>
        <v>0</v>
      </c>
      <c r="S106" s="149">
        <v>0</v>
      </c>
      <c r="T106" s="150">
        <f>S106*H106</f>
        <v>0</v>
      </c>
      <c r="AR106" s="13" t="s">
        <v>129</v>
      </c>
      <c r="AT106" s="13" t="s">
        <v>130</v>
      </c>
      <c r="AU106" s="13" t="s">
        <v>73</v>
      </c>
      <c r="AY106" s="13" t="s">
        <v>135</v>
      </c>
      <c r="BE106" s="151">
        <f>IF(N106="základní",J106,0)</f>
        <v>0</v>
      </c>
      <c r="BF106" s="151">
        <f>IF(N106="snížená",J106,0)</f>
        <v>0</v>
      </c>
      <c r="BG106" s="151">
        <f>IF(N106="zákl. přenesená",J106,0)</f>
        <v>0</v>
      </c>
      <c r="BH106" s="151">
        <f>IF(N106="sníž. přenesená",J106,0)</f>
        <v>0</v>
      </c>
      <c r="BI106" s="151">
        <f>IF(N106="nulová",J106,0)</f>
        <v>0</v>
      </c>
      <c r="BJ106" s="13" t="s">
        <v>81</v>
      </c>
      <c r="BK106" s="151">
        <f>ROUND(I106*H106,2)</f>
        <v>0</v>
      </c>
      <c r="BL106" s="13" t="s">
        <v>129</v>
      </c>
      <c r="BM106" s="13" t="s">
        <v>647</v>
      </c>
    </row>
    <row r="107" spans="2:65" s="1" customFormat="1" ht="11.25">
      <c r="B107" s="30"/>
      <c r="C107" s="31"/>
      <c r="D107" s="152" t="s">
        <v>137</v>
      </c>
      <c r="E107" s="31"/>
      <c r="F107" s="153" t="s">
        <v>646</v>
      </c>
      <c r="G107" s="31"/>
      <c r="H107" s="31"/>
      <c r="I107" s="99"/>
      <c r="J107" s="31"/>
      <c r="K107" s="31"/>
      <c r="L107" s="34"/>
      <c r="M107" s="154"/>
      <c r="N107" s="56"/>
      <c r="O107" s="56"/>
      <c r="P107" s="56"/>
      <c r="Q107" s="56"/>
      <c r="R107" s="56"/>
      <c r="S107" s="56"/>
      <c r="T107" s="57"/>
      <c r="AT107" s="13" t="s">
        <v>137</v>
      </c>
      <c r="AU107" s="13" t="s">
        <v>73</v>
      </c>
    </row>
    <row r="108" spans="2:65" s="1" customFormat="1" ht="19.5">
      <c r="B108" s="30"/>
      <c r="C108" s="31"/>
      <c r="D108" s="152" t="s">
        <v>139</v>
      </c>
      <c r="E108" s="31"/>
      <c r="F108" s="155" t="s">
        <v>648</v>
      </c>
      <c r="G108" s="31"/>
      <c r="H108" s="31"/>
      <c r="I108" s="99"/>
      <c r="J108" s="31"/>
      <c r="K108" s="31"/>
      <c r="L108" s="34"/>
      <c r="M108" s="154"/>
      <c r="N108" s="56"/>
      <c r="O108" s="56"/>
      <c r="P108" s="56"/>
      <c r="Q108" s="56"/>
      <c r="R108" s="56"/>
      <c r="S108" s="56"/>
      <c r="T108" s="57"/>
      <c r="AT108" s="13" t="s">
        <v>139</v>
      </c>
      <c r="AU108" s="13" t="s">
        <v>73</v>
      </c>
    </row>
    <row r="109" spans="2:65" s="1" customFormat="1" ht="22.5" customHeight="1">
      <c r="B109" s="30"/>
      <c r="C109" s="140" t="s">
        <v>192</v>
      </c>
      <c r="D109" s="140" t="s">
        <v>130</v>
      </c>
      <c r="E109" s="141" t="s">
        <v>649</v>
      </c>
      <c r="F109" s="142" t="s">
        <v>650</v>
      </c>
      <c r="G109" s="143" t="s">
        <v>133</v>
      </c>
      <c r="H109" s="144">
        <v>24</v>
      </c>
      <c r="I109" s="145"/>
      <c r="J109" s="146">
        <f>ROUND(I109*H109,2)</f>
        <v>0</v>
      </c>
      <c r="K109" s="142" t="s">
        <v>134</v>
      </c>
      <c r="L109" s="34"/>
      <c r="M109" s="147" t="s">
        <v>1</v>
      </c>
      <c r="N109" s="148" t="s">
        <v>44</v>
      </c>
      <c r="O109" s="56"/>
      <c r="P109" s="149">
        <f>O109*H109</f>
        <v>0</v>
      </c>
      <c r="Q109" s="149">
        <v>0</v>
      </c>
      <c r="R109" s="149">
        <f>Q109*H109</f>
        <v>0</v>
      </c>
      <c r="S109" s="149">
        <v>0</v>
      </c>
      <c r="T109" s="150">
        <f>S109*H109</f>
        <v>0</v>
      </c>
      <c r="AR109" s="13" t="s">
        <v>129</v>
      </c>
      <c r="AT109" s="13" t="s">
        <v>130</v>
      </c>
      <c r="AU109" s="13" t="s">
        <v>73</v>
      </c>
      <c r="AY109" s="13" t="s">
        <v>135</v>
      </c>
      <c r="BE109" s="151">
        <f>IF(N109="základní",J109,0)</f>
        <v>0</v>
      </c>
      <c r="BF109" s="151">
        <f>IF(N109="snížená",J109,0)</f>
        <v>0</v>
      </c>
      <c r="BG109" s="151">
        <f>IF(N109="zákl. přenesená",J109,0)</f>
        <v>0</v>
      </c>
      <c r="BH109" s="151">
        <f>IF(N109="sníž. přenesená",J109,0)</f>
        <v>0</v>
      </c>
      <c r="BI109" s="151">
        <f>IF(N109="nulová",J109,0)</f>
        <v>0</v>
      </c>
      <c r="BJ109" s="13" t="s">
        <v>81</v>
      </c>
      <c r="BK109" s="151">
        <f>ROUND(I109*H109,2)</f>
        <v>0</v>
      </c>
      <c r="BL109" s="13" t="s">
        <v>129</v>
      </c>
      <c r="BM109" s="13" t="s">
        <v>651</v>
      </c>
    </row>
    <row r="110" spans="2:65" s="1" customFormat="1" ht="19.5">
      <c r="B110" s="30"/>
      <c r="C110" s="31"/>
      <c r="D110" s="152" t="s">
        <v>137</v>
      </c>
      <c r="E110" s="31"/>
      <c r="F110" s="153" t="s">
        <v>652</v>
      </c>
      <c r="G110" s="31"/>
      <c r="H110" s="31"/>
      <c r="I110" s="99"/>
      <c r="J110" s="31"/>
      <c r="K110" s="31"/>
      <c r="L110" s="34"/>
      <c r="M110" s="154"/>
      <c r="N110" s="56"/>
      <c r="O110" s="56"/>
      <c r="P110" s="56"/>
      <c r="Q110" s="56"/>
      <c r="R110" s="56"/>
      <c r="S110" s="56"/>
      <c r="T110" s="57"/>
      <c r="AT110" s="13" t="s">
        <v>137</v>
      </c>
      <c r="AU110" s="13" t="s">
        <v>73</v>
      </c>
    </row>
    <row r="111" spans="2:65" s="1" customFormat="1" ht="19.5">
      <c r="B111" s="30"/>
      <c r="C111" s="31"/>
      <c r="D111" s="152" t="s">
        <v>139</v>
      </c>
      <c r="E111" s="31"/>
      <c r="F111" s="155" t="s">
        <v>653</v>
      </c>
      <c r="G111" s="31"/>
      <c r="H111" s="31"/>
      <c r="I111" s="99"/>
      <c r="J111" s="31"/>
      <c r="K111" s="31"/>
      <c r="L111" s="34"/>
      <c r="M111" s="154"/>
      <c r="N111" s="56"/>
      <c r="O111" s="56"/>
      <c r="P111" s="56"/>
      <c r="Q111" s="56"/>
      <c r="R111" s="56"/>
      <c r="S111" s="56"/>
      <c r="T111" s="57"/>
      <c r="AT111" s="13" t="s">
        <v>139</v>
      </c>
      <c r="AU111" s="13" t="s">
        <v>73</v>
      </c>
    </row>
    <row r="112" spans="2:65" s="9" customFormat="1" ht="11.25">
      <c r="B112" s="166"/>
      <c r="C112" s="167"/>
      <c r="D112" s="152" t="s">
        <v>154</v>
      </c>
      <c r="E112" s="168" t="s">
        <v>1</v>
      </c>
      <c r="F112" s="169" t="s">
        <v>654</v>
      </c>
      <c r="G112" s="167"/>
      <c r="H112" s="170">
        <v>24</v>
      </c>
      <c r="I112" s="171"/>
      <c r="J112" s="167"/>
      <c r="K112" s="167"/>
      <c r="L112" s="172"/>
      <c r="M112" s="173"/>
      <c r="N112" s="174"/>
      <c r="O112" s="174"/>
      <c r="P112" s="174"/>
      <c r="Q112" s="174"/>
      <c r="R112" s="174"/>
      <c r="S112" s="174"/>
      <c r="T112" s="175"/>
      <c r="AT112" s="176" t="s">
        <v>154</v>
      </c>
      <c r="AU112" s="176" t="s">
        <v>73</v>
      </c>
      <c r="AV112" s="9" t="s">
        <v>83</v>
      </c>
      <c r="AW112" s="9" t="s">
        <v>35</v>
      </c>
      <c r="AX112" s="9" t="s">
        <v>73</v>
      </c>
      <c r="AY112" s="176" t="s">
        <v>135</v>
      </c>
    </row>
    <row r="113" spans="2:65" s="10" customFormat="1" ht="11.25">
      <c r="B113" s="177"/>
      <c r="C113" s="178"/>
      <c r="D113" s="152" t="s">
        <v>154</v>
      </c>
      <c r="E113" s="179" t="s">
        <v>1</v>
      </c>
      <c r="F113" s="180" t="s">
        <v>159</v>
      </c>
      <c r="G113" s="178"/>
      <c r="H113" s="181">
        <v>24</v>
      </c>
      <c r="I113" s="182"/>
      <c r="J113" s="178"/>
      <c r="K113" s="178"/>
      <c r="L113" s="183"/>
      <c r="M113" s="184"/>
      <c r="N113" s="185"/>
      <c r="O113" s="185"/>
      <c r="P113" s="185"/>
      <c r="Q113" s="185"/>
      <c r="R113" s="185"/>
      <c r="S113" s="185"/>
      <c r="T113" s="186"/>
      <c r="AT113" s="187" t="s">
        <v>154</v>
      </c>
      <c r="AU113" s="187" t="s">
        <v>73</v>
      </c>
      <c r="AV113" s="10" t="s">
        <v>129</v>
      </c>
      <c r="AW113" s="10" t="s">
        <v>35</v>
      </c>
      <c r="AX113" s="10" t="s">
        <v>81</v>
      </c>
      <c r="AY113" s="187" t="s">
        <v>135</v>
      </c>
    </row>
    <row r="114" spans="2:65" s="1" customFormat="1" ht="22.5" customHeight="1">
      <c r="B114" s="30"/>
      <c r="C114" s="140" t="s">
        <v>198</v>
      </c>
      <c r="D114" s="140" t="s">
        <v>130</v>
      </c>
      <c r="E114" s="141" t="s">
        <v>655</v>
      </c>
      <c r="F114" s="142" t="s">
        <v>656</v>
      </c>
      <c r="G114" s="143" t="s">
        <v>133</v>
      </c>
      <c r="H114" s="144">
        <v>12</v>
      </c>
      <c r="I114" s="145"/>
      <c r="J114" s="146">
        <f>ROUND(I114*H114,2)</f>
        <v>0</v>
      </c>
      <c r="K114" s="142" t="s">
        <v>134</v>
      </c>
      <c r="L114" s="34"/>
      <c r="M114" s="147" t="s">
        <v>1</v>
      </c>
      <c r="N114" s="148" t="s">
        <v>44</v>
      </c>
      <c r="O114" s="56"/>
      <c r="P114" s="149">
        <f>O114*H114</f>
        <v>0</v>
      </c>
      <c r="Q114" s="149">
        <v>0</v>
      </c>
      <c r="R114" s="149">
        <f>Q114*H114</f>
        <v>0</v>
      </c>
      <c r="S114" s="149">
        <v>0</v>
      </c>
      <c r="T114" s="150">
        <f>S114*H114</f>
        <v>0</v>
      </c>
      <c r="AR114" s="13" t="s">
        <v>129</v>
      </c>
      <c r="AT114" s="13" t="s">
        <v>130</v>
      </c>
      <c r="AU114" s="13" t="s">
        <v>73</v>
      </c>
      <c r="AY114" s="13" t="s">
        <v>135</v>
      </c>
      <c r="BE114" s="151">
        <f>IF(N114="základní",J114,0)</f>
        <v>0</v>
      </c>
      <c r="BF114" s="151">
        <f>IF(N114="snížená",J114,0)</f>
        <v>0</v>
      </c>
      <c r="BG114" s="151">
        <f>IF(N114="zákl. přenesená",J114,0)</f>
        <v>0</v>
      </c>
      <c r="BH114" s="151">
        <f>IF(N114="sníž. přenesená",J114,0)</f>
        <v>0</v>
      </c>
      <c r="BI114" s="151">
        <f>IF(N114="nulová",J114,0)</f>
        <v>0</v>
      </c>
      <c r="BJ114" s="13" t="s">
        <v>81</v>
      </c>
      <c r="BK114" s="151">
        <f>ROUND(I114*H114,2)</f>
        <v>0</v>
      </c>
      <c r="BL114" s="13" t="s">
        <v>129</v>
      </c>
      <c r="BM114" s="13" t="s">
        <v>657</v>
      </c>
    </row>
    <row r="115" spans="2:65" s="1" customFormat="1" ht="19.5">
      <c r="B115" s="30"/>
      <c r="C115" s="31"/>
      <c r="D115" s="152" t="s">
        <v>137</v>
      </c>
      <c r="E115" s="31"/>
      <c r="F115" s="153" t="s">
        <v>658</v>
      </c>
      <c r="G115" s="31"/>
      <c r="H115" s="31"/>
      <c r="I115" s="99"/>
      <c r="J115" s="31"/>
      <c r="K115" s="31"/>
      <c r="L115" s="34"/>
      <c r="M115" s="154"/>
      <c r="N115" s="56"/>
      <c r="O115" s="56"/>
      <c r="P115" s="56"/>
      <c r="Q115" s="56"/>
      <c r="R115" s="56"/>
      <c r="S115" s="56"/>
      <c r="T115" s="57"/>
      <c r="AT115" s="13" t="s">
        <v>137</v>
      </c>
      <c r="AU115" s="13" t="s">
        <v>73</v>
      </c>
    </row>
    <row r="116" spans="2:65" s="1" customFormat="1" ht="19.5">
      <c r="B116" s="30"/>
      <c r="C116" s="31"/>
      <c r="D116" s="152" t="s">
        <v>139</v>
      </c>
      <c r="E116" s="31"/>
      <c r="F116" s="155" t="s">
        <v>659</v>
      </c>
      <c r="G116" s="31"/>
      <c r="H116" s="31"/>
      <c r="I116" s="99"/>
      <c r="J116" s="31"/>
      <c r="K116" s="31"/>
      <c r="L116" s="34"/>
      <c r="M116" s="154"/>
      <c r="N116" s="56"/>
      <c r="O116" s="56"/>
      <c r="P116" s="56"/>
      <c r="Q116" s="56"/>
      <c r="R116" s="56"/>
      <c r="S116" s="56"/>
      <c r="T116" s="57"/>
      <c r="AT116" s="13" t="s">
        <v>139</v>
      </c>
      <c r="AU116" s="13" t="s">
        <v>73</v>
      </c>
    </row>
    <row r="117" spans="2:65" s="9" customFormat="1" ht="11.25">
      <c r="B117" s="166"/>
      <c r="C117" s="167"/>
      <c r="D117" s="152" t="s">
        <v>154</v>
      </c>
      <c r="E117" s="168" t="s">
        <v>1</v>
      </c>
      <c r="F117" s="169" t="s">
        <v>660</v>
      </c>
      <c r="G117" s="167"/>
      <c r="H117" s="170">
        <v>12</v>
      </c>
      <c r="I117" s="171"/>
      <c r="J117" s="167"/>
      <c r="K117" s="167"/>
      <c r="L117" s="172"/>
      <c r="M117" s="173"/>
      <c r="N117" s="174"/>
      <c r="O117" s="174"/>
      <c r="P117" s="174"/>
      <c r="Q117" s="174"/>
      <c r="R117" s="174"/>
      <c r="S117" s="174"/>
      <c r="T117" s="175"/>
      <c r="AT117" s="176" t="s">
        <v>154</v>
      </c>
      <c r="AU117" s="176" t="s">
        <v>73</v>
      </c>
      <c r="AV117" s="9" t="s">
        <v>83</v>
      </c>
      <c r="AW117" s="9" t="s">
        <v>35</v>
      </c>
      <c r="AX117" s="9" t="s">
        <v>73</v>
      </c>
      <c r="AY117" s="176" t="s">
        <v>135</v>
      </c>
    </row>
    <row r="118" spans="2:65" s="10" customFormat="1" ht="11.25">
      <c r="B118" s="177"/>
      <c r="C118" s="178"/>
      <c r="D118" s="152" t="s">
        <v>154</v>
      </c>
      <c r="E118" s="179" t="s">
        <v>1</v>
      </c>
      <c r="F118" s="180" t="s">
        <v>159</v>
      </c>
      <c r="G118" s="178"/>
      <c r="H118" s="181">
        <v>12</v>
      </c>
      <c r="I118" s="182"/>
      <c r="J118" s="178"/>
      <c r="K118" s="178"/>
      <c r="L118" s="183"/>
      <c r="M118" s="184"/>
      <c r="N118" s="185"/>
      <c r="O118" s="185"/>
      <c r="P118" s="185"/>
      <c r="Q118" s="185"/>
      <c r="R118" s="185"/>
      <c r="S118" s="185"/>
      <c r="T118" s="186"/>
      <c r="AT118" s="187" t="s">
        <v>154</v>
      </c>
      <c r="AU118" s="187" t="s">
        <v>73</v>
      </c>
      <c r="AV118" s="10" t="s">
        <v>129</v>
      </c>
      <c r="AW118" s="10" t="s">
        <v>35</v>
      </c>
      <c r="AX118" s="10" t="s">
        <v>81</v>
      </c>
      <c r="AY118" s="187" t="s">
        <v>135</v>
      </c>
    </row>
    <row r="119" spans="2:65" s="1" customFormat="1" ht="22.5" customHeight="1">
      <c r="B119" s="30"/>
      <c r="C119" s="140" t="s">
        <v>205</v>
      </c>
      <c r="D119" s="140" t="s">
        <v>130</v>
      </c>
      <c r="E119" s="141" t="s">
        <v>661</v>
      </c>
      <c r="F119" s="142" t="s">
        <v>662</v>
      </c>
      <c r="G119" s="143" t="s">
        <v>237</v>
      </c>
      <c r="H119" s="144">
        <v>12</v>
      </c>
      <c r="I119" s="145"/>
      <c r="J119" s="146">
        <f>ROUND(I119*H119,2)</f>
        <v>0</v>
      </c>
      <c r="K119" s="142" t="s">
        <v>134</v>
      </c>
      <c r="L119" s="34"/>
      <c r="M119" s="147" t="s">
        <v>1</v>
      </c>
      <c r="N119" s="148" t="s">
        <v>44</v>
      </c>
      <c r="O119" s="56"/>
      <c r="P119" s="149">
        <f>O119*H119</f>
        <v>0</v>
      </c>
      <c r="Q119" s="149">
        <v>0</v>
      </c>
      <c r="R119" s="149">
        <f>Q119*H119</f>
        <v>0</v>
      </c>
      <c r="S119" s="149">
        <v>0</v>
      </c>
      <c r="T119" s="150">
        <f>S119*H119</f>
        <v>0</v>
      </c>
      <c r="AR119" s="13" t="s">
        <v>129</v>
      </c>
      <c r="AT119" s="13" t="s">
        <v>130</v>
      </c>
      <c r="AU119" s="13" t="s">
        <v>73</v>
      </c>
      <c r="AY119" s="13" t="s">
        <v>135</v>
      </c>
      <c r="BE119" s="151">
        <f>IF(N119="základní",J119,0)</f>
        <v>0</v>
      </c>
      <c r="BF119" s="151">
        <f>IF(N119="snížená",J119,0)</f>
        <v>0</v>
      </c>
      <c r="BG119" s="151">
        <f>IF(N119="zákl. přenesená",J119,0)</f>
        <v>0</v>
      </c>
      <c r="BH119" s="151">
        <f>IF(N119="sníž. přenesená",J119,0)</f>
        <v>0</v>
      </c>
      <c r="BI119" s="151">
        <f>IF(N119="nulová",J119,0)</f>
        <v>0</v>
      </c>
      <c r="BJ119" s="13" t="s">
        <v>81</v>
      </c>
      <c r="BK119" s="151">
        <f>ROUND(I119*H119,2)</f>
        <v>0</v>
      </c>
      <c r="BL119" s="13" t="s">
        <v>129</v>
      </c>
      <c r="BM119" s="13" t="s">
        <v>663</v>
      </c>
    </row>
    <row r="120" spans="2:65" s="1" customFormat="1" ht="19.5">
      <c r="B120" s="30"/>
      <c r="C120" s="31"/>
      <c r="D120" s="152" t="s">
        <v>137</v>
      </c>
      <c r="E120" s="31"/>
      <c r="F120" s="153" t="s">
        <v>664</v>
      </c>
      <c r="G120" s="31"/>
      <c r="H120" s="31"/>
      <c r="I120" s="99"/>
      <c r="J120" s="31"/>
      <c r="K120" s="31"/>
      <c r="L120" s="34"/>
      <c r="M120" s="154"/>
      <c r="N120" s="56"/>
      <c r="O120" s="56"/>
      <c r="P120" s="56"/>
      <c r="Q120" s="56"/>
      <c r="R120" s="56"/>
      <c r="S120" s="56"/>
      <c r="T120" s="57"/>
      <c r="AT120" s="13" t="s">
        <v>137</v>
      </c>
      <c r="AU120" s="13" t="s">
        <v>73</v>
      </c>
    </row>
    <row r="121" spans="2:65" s="9" customFormat="1" ht="11.25">
      <c r="B121" s="166"/>
      <c r="C121" s="167"/>
      <c r="D121" s="152" t="s">
        <v>154</v>
      </c>
      <c r="E121" s="168" t="s">
        <v>1</v>
      </c>
      <c r="F121" s="169" t="s">
        <v>665</v>
      </c>
      <c r="G121" s="167"/>
      <c r="H121" s="170">
        <v>12</v>
      </c>
      <c r="I121" s="171"/>
      <c r="J121" s="167"/>
      <c r="K121" s="167"/>
      <c r="L121" s="172"/>
      <c r="M121" s="173"/>
      <c r="N121" s="174"/>
      <c r="O121" s="174"/>
      <c r="P121" s="174"/>
      <c r="Q121" s="174"/>
      <c r="R121" s="174"/>
      <c r="S121" s="174"/>
      <c r="T121" s="175"/>
      <c r="AT121" s="176" t="s">
        <v>154</v>
      </c>
      <c r="AU121" s="176" t="s">
        <v>73</v>
      </c>
      <c r="AV121" s="9" t="s">
        <v>83</v>
      </c>
      <c r="AW121" s="9" t="s">
        <v>35</v>
      </c>
      <c r="AX121" s="9" t="s">
        <v>73</v>
      </c>
      <c r="AY121" s="176" t="s">
        <v>135</v>
      </c>
    </row>
    <row r="122" spans="2:65" s="10" customFormat="1" ht="11.25">
      <c r="B122" s="177"/>
      <c r="C122" s="178"/>
      <c r="D122" s="152" t="s">
        <v>154</v>
      </c>
      <c r="E122" s="179" t="s">
        <v>1</v>
      </c>
      <c r="F122" s="180" t="s">
        <v>159</v>
      </c>
      <c r="G122" s="178"/>
      <c r="H122" s="181">
        <v>12</v>
      </c>
      <c r="I122" s="182"/>
      <c r="J122" s="178"/>
      <c r="K122" s="178"/>
      <c r="L122" s="183"/>
      <c r="M122" s="184"/>
      <c r="N122" s="185"/>
      <c r="O122" s="185"/>
      <c r="P122" s="185"/>
      <c r="Q122" s="185"/>
      <c r="R122" s="185"/>
      <c r="S122" s="185"/>
      <c r="T122" s="186"/>
      <c r="AT122" s="187" t="s">
        <v>154</v>
      </c>
      <c r="AU122" s="187" t="s">
        <v>73</v>
      </c>
      <c r="AV122" s="10" t="s">
        <v>129</v>
      </c>
      <c r="AW122" s="10" t="s">
        <v>35</v>
      </c>
      <c r="AX122" s="10" t="s">
        <v>81</v>
      </c>
      <c r="AY122" s="187" t="s">
        <v>135</v>
      </c>
    </row>
    <row r="123" spans="2:65" s="1" customFormat="1" ht="22.5" customHeight="1">
      <c r="B123" s="30"/>
      <c r="C123" s="140" t="s">
        <v>8</v>
      </c>
      <c r="D123" s="140" t="s">
        <v>130</v>
      </c>
      <c r="E123" s="141" t="s">
        <v>666</v>
      </c>
      <c r="F123" s="142" t="s">
        <v>667</v>
      </c>
      <c r="G123" s="143" t="s">
        <v>327</v>
      </c>
      <c r="H123" s="144">
        <v>50</v>
      </c>
      <c r="I123" s="145"/>
      <c r="J123" s="146">
        <f>ROUND(I123*H123,2)</f>
        <v>0</v>
      </c>
      <c r="K123" s="142" t="s">
        <v>134</v>
      </c>
      <c r="L123" s="34"/>
      <c r="M123" s="147" t="s">
        <v>1</v>
      </c>
      <c r="N123" s="148" t="s">
        <v>44</v>
      </c>
      <c r="O123" s="56"/>
      <c r="P123" s="149">
        <f>O123*H123</f>
        <v>0</v>
      </c>
      <c r="Q123" s="149">
        <v>0</v>
      </c>
      <c r="R123" s="149">
        <f>Q123*H123</f>
        <v>0</v>
      </c>
      <c r="S123" s="149">
        <v>0</v>
      </c>
      <c r="T123" s="150">
        <f>S123*H123</f>
        <v>0</v>
      </c>
      <c r="AR123" s="13" t="s">
        <v>129</v>
      </c>
      <c r="AT123" s="13" t="s">
        <v>130</v>
      </c>
      <c r="AU123" s="13" t="s">
        <v>73</v>
      </c>
      <c r="AY123" s="13" t="s">
        <v>135</v>
      </c>
      <c r="BE123" s="151">
        <f>IF(N123="základní",J123,0)</f>
        <v>0</v>
      </c>
      <c r="BF123" s="151">
        <f>IF(N123="snížená",J123,0)</f>
        <v>0</v>
      </c>
      <c r="BG123" s="151">
        <f>IF(N123="zákl. přenesená",J123,0)</f>
        <v>0</v>
      </c>
      <c r="BH123" s="151">
        <f>IF(N123="sníž. přenesená",J123,0)</f>
        <v>0</v>
      </c>
      <c r="BI123" s="151">
        <f>IF(N123="nulová",J123,0)</f>
        <v>0</v>
      </c>
      <c r="BJ123" s="13" t="s">
        <v>81</v>
      </c>
      <c r="BK123" s="151">
        <f>ROUND(I123*H123,2)</f>
        <v>0</v>
      </c>
      <c r="BL123" s="13" t="s">
        <v>129</v>
      </c>
      <c r="BM123" s="13" t="s">
        <v>668</v>
      </c>
    </row>
    <row r="124" spans="2:65" s="1" customFormat="1" ht="19.5">
      <c r="B124" s="30"/>
      <c r="C124" s="31"/>
      <c r="D124" s="152" t="s">
        <v>137</v>
      </c>
      <c r="E124" s="31"/>
      <c r="F124" s="153" t="s">
        <v>669</v>
      </c>
      <c r="G124" s="31"/>
      <c r="H124" s="31"/>
      <c r="I124" s="99"/>
      <c r="J124" s="31"/>
      <c r="K124" s="31"/>
      <c r="L124" s="34"/>
      <c r="M124" s="154"/>
      <c r="N124" s="56"/>
      <c r="O124" s="56"/>
      <c r="P124" s="56"/>
      <c r="Q124" s="56"/>
      <c r="R124" s="56"/>
      <c r="S124" s="56"/>
      <c r="T124" s="57"/>
      <c r="AT124" s="13" t="s">
        <v>137</v>
      </c>
      <c r="AU124" s="13" t="s">
        <v>73</v>
      </c>
    </row>
    <row r="125" spans="2:65" s="1" customFormat="1" ht="19.5">
      <c r="B125" s="30"/>
      <c r="C125" s="31"/>
      <c r="D125" s="152" t="s">
        <v>139</v>
      </c>
      <c r="E125" s="31"/>
      <c r="F125" s="155" t="s">
        <v>670</v>
      </c>
      <c r="G125" s="31"/>
      <c r="H125" s="31"/>
      <c r="I125" s="99"/>
      <c r="J125" s="31"/>
      <c r="K125" s="31"/>
      <c r="L125" s="34"/>
      <c r="M125" s="154"/>
      <c r="N125" s="56"/>
      <c r="O125" s="56"/>
      <c r="P125" s="56"/>
      <c r="Q125" s="56"/>
      <c r="R125" s="56"/>
      <c r="S125" s="56"/>
      <c r="T125" s="57"/>
      <c r="AT125" s="13" t="s">
        <v>139</v>
      </c>
      <c r="AU125" s="13" t="s">
        <v>73</v>
      </c>
    </row>
    <row r="126" spans="2:65" s="1" customFormat="1" ht="22.5" customHeight="1">
      <c r="B126" s="30"/>
      <c r="C126" s="140" t="s">
        <v>217</v>
      </c>
      <c r="D126" s="140" t="s">
        <v>130</v>
      </c>
      <c r="E126" s="141" t="s">
        <v>671</v>
      </c>
      <c r="F126" s="142" t="s">
        <v>672</v>
      </c>
      <c r="G126" s="143" t="s">
        <v>327</v>
      </c>
      <c r="H126" s="144">
        <v>225</v>
      </c>
      <c r="I126" s="145"/>
      <c r="J126" s="146">
        <f>ROUND(I126*H126,2)</f>
        <v>0</v>
      </c>
      <c r="K126" s="142" t="s">
        <v>134</v>
      </c>
      <c r="L126" s="34"/>
      <c r="M126" s="147" t="s">
        <v>1</v>
      </c>
      <c r="N126" s="148" t="s">
        <v>44</v>
      </c>
      <c r="O126" s="56"/>
      <c r="P126" s="149">
        <f>O126*H126</f>
        <v>0</v>
      </c>
      <c r="Q126" s="149">
        <v>0</v>
      </c>
      <c r="R126" s="149">
        <f>Q126*H126</f>
        <v>0</v>
      </c>
      <c r="S126" s="149">
        <v>0</v>
      </c>
      <c r="T126" s="150">
        <f>S126*H126</f>
        <v>0</v>
      </c>
      <c r="AR126" s="13" t="s">
        <v>129</v>
      </c>
      <c r="AT126" s="13" t="s">
        <v>130</v>
      </c>
      <c r="AU126" s="13" t="s">
        <v>73</v>
      </c>
      <c r="AY126" s="13" t="s">
        <v>135</v>
      </c>
      <c r="BE126" s="151">
        <f>IF(N126="základní",J126,0)</f>
        <v>0</v>
      </c>
      <c r="BF126" s="151">
        <f>IF(N126="snížená",J126,0)</f>
        <v>0</v>
      </c>
      <c r="BG126" s="151">
        <f>IF(N126="zákl. přenesená",J126,0)</f>
        <v>0</v>
      </c>
      <c r="BH126" s="151">
        <f>IF(N126="sníž. přenesená",J126,0)</f>
        <v>0</v>
      </c>
      <c r="BI126" s="151">
        <f>IF(N126="nulová",J126,0)</f>
        <v>0</v>
      </c>
      <c r="BJ126" s="13" t="s">
        <v>81</v>
      </c>
      <c r="BK126" s="151">
        <f>ROUND(I126*H126,2)</f>
        <v>0</v>
      </c>
      <c r="BL126" s="13" t="s">
        <v>129</v>
      </c>
      <c r="BM126" s="13" t="s">
        <v>673</v>
      </c>
    </row>
    <row r="127" spans="2:65" s="1" customFormat="1" ht="19.5">
      <c r="B127" s="30"/>
      <c r="C127" s="31"/>
      <c r="D127" s="152" t="s">
        <v>137</v>
      </c>
      <c r="E127" s="31"/>
      <c r="F127" s="153" t="s">
        <v>674</v>
      </c>
      <c r="G127" s="31"/>
      <c r="H127" s="31"/>
      <c r="I127" s="99"/>
      <c r="J127" s="31"/>
      <c r="K127" s="31"/>
      <c r="L127" s="34"/>
      <c r="M127" s="154"/>
      <c r="N127" s="56"/>
      <c r="O127" s="56"/>
      <c r="P127" s="56"/>
      <c r="Q127" s="56"/>
      <c r="R127" s="56"/>
      <c r="S127" s="56"/>
      <c r="T127" s="57"/>
      <c r="AT127" s="13" t="s">
        <v>137</v>
      </c>
      <c r="AU127" s="13" t="s">
        <v>73</v>
      </c>
    </row>
    <row r="128" spans="2:65" s="1" customFormat="1" ht="19.5">
      <c r="B128" s="30"/>
      <c r="C128" s="31"/>
      <c r="D128" s="152" t="s">
        <v>139</v>
      </c>
      <c r="E128" s="31"/>
      <c r="F128" s="155" t="s">
        <v>675</v>
      </c>
      <c r="G128" s="31"/>
      <c r="H128" s="31"/>
      <c r="I128" s="99"/>
      <c r="J128" s="31"/>
      <c r="K128" s="31"/>
      <c r="L128" s="34"/>
      <c r="M128" s="154"/>
      <c r="N128" s="56"/>
      <c r="O128" s="56"/>
      <c r="P128" s="56"/>
      <c r="Q128" s="56"/>
      <c r="R128" s="56"/>
      <c r="S128" s="56"/>
      <c r="T128" s="57"/>
      <c r="AT128" s="13" t="s">
        <v>139</v>
      </c>
      <c r="AU128" s="13" t="s">
        <v>73</v>
      </c>
    </row>
    <row r="129" spans="2:65" s="1" customFormat="1" ht="22.5" customHeight="1">
      <c r="B129" s="30"/>
      <c r="C129" s="140" t="s">
        <v>224</v>
      </c>
      <c r="D129" s="140" t="s">
        <v>130</v>
      </c>
      <c r="E129" s="141" t="s">
        <v>676</v>
      </c>
      <c r="F129" s="142" t="s">
        <v>677</v>
      </c>
      <c r="G129" s="143" t="s">
        <v>227</v>
      </c>
      <c r="H129" s="144">
        <v>83</v>
      </c>
      <c r="I129" s="145"/>
      <c r="J129" s="146">
        <f>ROUND(I129*H129,2)</f>
        <v>0</v>
      </c>
      <c r="K129" s="142" t="s">
        <v>134</v>
      </c>
      <c r="L129" s="34"/>
      <c r="M129" s="147" t="s">
        <v>1</v>
      </c>
      <c r="N129" s="148" t="s">
        <v>44</v>
      </c>
      <c r="O129" s="56"/>
      <c r="P129" s="149">
        <f>O129*H129</f>
        <v>0</v>
      </c>
      <c r="Q129" s="149">
        <v>0</v>
      </c>
      <c r="R129" s="149">
        <f>Q129*H129</f>
        <v>0</v>
      </c>
      <c r="S129" s="149">
        <v>0</v>
      </c>
      <c r="T129" s="150">
        <f>S129*H129</f>
        <v>0</v>
      </c>
      <c r="AR129" s="13" t="s">
        <v>129</v>
      </c>
      <c r="AT129" s="13" t="s">
        <v>130</v>
      </c>
      <c r="AU129" s="13" t="s">
        <v>73</v>
      </c>
      <c r="AY129" s="13" t="s">
        <v>135</v>
      </c>
      <c r="BE129" s="151">
        <f>IF(N129="základní",J129,0)</f>
        <v>0</v>
      </c>
      <c r="BF129" s="151">
        <f>IF(N129="snížená",J129,0)</f>
        <v>0</v>
      </c>
      <c r="BG129" s="151">
        <f>IF(N129="zákl. přenesená",J129,0)</f>
        <v>0</v>
      </c>
      <c r="BH129" s="151">
        <f>IF(N129="sníž. přenesená",J129,0)</f>
        <v>0</v>
      </c>
      <c r="BI129" s="151">
        <f>IF(N129="nulová",J129,0)</f>
        <v>0</v>
      </c>
      <c r="BJ129" s="13" t="s">
        <v>81</v>
      </c>
      <c r="BK129" s="151">
        <f>ROUND(I129*H129,2)</f>
        <v>0</v>
      </c>
      <c r="BL129" s="13" t="s">
        <v>129</v>
      </c>
      <c r="BM129" s="13" t="s">
        <v>678</v>
      </c>
    </row>
    <row r="130" spans="2:65" s="1" customFormat="1" ht="19.5">
      <c r="B130" s="30"/>
      <c r="C130" s="31"/>
      <c r="D130" s="152" t="s">
        <v>137</v>
      </c>
      <c r="E130" s="31"/>
      <c r="F130" s="153" t="s">
        <v>679</v>
      </c>
      <c r="G130" s="31"/>
      <c r="H130" s="31"/>
      <c r="I130" s="99"/>
      <c r="J130" s="31"/>
      <c r="K130" s="31"/>
      <c r="L130" s="34"/>
      <c r="M130" s="154"/>
      <c r="N130" s="56"/>
      <c r="O130" s="56"/>
      <c r="P130" s="56"/>
      <c r="Q130" s="56"/>
      <c r="R130" s="56"/>
      <c r="S130" s="56"/>
      <c r="T130" s="57"/>
      <c r="AT130" s="13" t="s">
        <v>137</v>
      </c>
      <c r="AU130" s="13" t="s">
        <v>73</v>
      </c>
    </row>
    <row r="131" spans="2:65" s="1" customFormat="1" ht="19.5">
      <c r="B131" s="30"/>
      <c r="C131" s="31"/>
      <c r="D131" s="152" t="s">
        <v>139</v>
      </c>
      <c r="E131" s="31"/>
      <c r="F131" s="155" t="s">
        <v>680</v>
      </c>
      <c r="G131" s="31"/>
      <c r="H131" s="31"/>
      <c r="I131" s="99"/>
      <c r="J131" s="31"/>
      <c r="K131" s="31"/>
      <c r="L131" s="34"/>
      <c r="M131" s="154"/>
      <c r="N131" s="56"/>
      <c r="O131" s="56"/>
      <c r="P131" s="56"/>
      <c r="Q131" s="56"/>
      <c r="R131" s="56"/>
      <c r="S131" s="56"/>
      <c r="T131" s="57"/>
      <c r="AT131" s="13" t="s">
        <v>139</v>
      </c>
      <c r="AU131" s="13" t="s">
        <v>73</v>
      </c>
    </row>
    <row r="132" spans="2:65" s="1" customFormat="1" ht="22.5" customHeight="1">
      <c r="B132" s="30"/>
      <c r="C132" s="140" t="s">
        <v>234</v>
      </c>
      <c r="D132" s="140" t="s">
        <v>130</v>
      </c>
      <c r="E132" s="141" t="s">
        <v>681</v>
      </c>
      <c r="F132" s="142" t="s">
        <v>682</v>
      </c>
      <c r="G132" s="143" t="s">
        <v>327</v>
      </c>
      <c r="H132" s="144">
        <v>300</v>
      </c>
      <c r="I132" s="145"/>
      <c r="J132" s="146">
        <f>ROUND(I132*H132,2)</f>
        <v>0</v>
      </c>
      <c r="K132" s="142" t="s">
        <v>134</v>
      </c>
      <c r="L132" s="34"/>
      <c r="M132" s="147" t="s">
        <v>1</v>
      </c>
      <c r="N132" s="148" t="s">
        <v>44</v>
      </c>
      <c r="O132" s="56"/>
      <c r="P132" s="149">
        <f>O132*H132</f>
        <v>0</v>
      </c>
      <c r="Q132" s="149">
        <v>0</v>
      </c>
      <c r="R132" s="149">
        <f>Q132*H132</f>
        <v>0</v>
      </c>
      <c r="S132" s="149">
        <v>0</v>
      </c>
      <c r="T132" s="150">
        <f>S132*H132</f>
        <v>0</v>
      </c>
      <c r="AR132" s="13" t="s">
        <v>129</v>
      </c>
      <c r="AT132" s="13" t="s">
        <v>130</v>
      </c>
      <c r="AU132" s="13" t="s">
        <v>73</v>
      </c>
      <c r="AY132" s="13" t="s">
        <v>135</v>
      </c>
      <c r="BE132" s="151">
        <f>IF(N132="základní",J132,0)</f>
        <v>0</v>
      </c>
      <c r="BF132" s="151">
        <f>IF(N132="snížená",J132,0)</f>
        <v>0</v>
      </c>
      <c r="BG132" s="151">
        <f>IF(N132="zákl. přenesená",J132,0)</f>
        <v>0</v>
      </c>
      <c r="BH132" s="151">
        <f>IF(N132="sníž. přenesená",J132,0)</f>
        <v>0</v>
      </c>
      <c r="BI132" s="151">
        <f>IF(N132="nulová",J132,0)</f>
        <v>0</v>
      </c>
      <c r="BJ132" s="13" t="s">
        <v>81</v>
      </c>
      <c r="BK132" s="151">
        <f>ROUND(I132*H132,2)</f>
        <v>0</v>
      </c>
      <c r="BL132" s="13" t="s">
        <v>129</v>
      </c>
      <c r="BM132" s="13" t="s">
        <v>683</v>
      </c>
    </row>
    <row r="133" spans="2:65" s="1" customFormat="1" ht="19.5">
      <c r="B133" s="30"/>
      <c r="C133" s="31"/>
      <c r="D133" s="152" t="s">
        <v>137</v>
      </c>
      <c r="E133" s="31"/>
      <c r="F133" s="153" t="s">
        <v>684</v>
      </c>
      <c r="G133" s="31"/>
      <c r="H133" s="31"/>
      <c r="I133" s="99"/>
      <c r="J133" s="31"/>
      <c r="K133" s="31"/>
      <c r="L133" s="34"/>
      <c r="M133" s="154"/>
      <c r="N133" s="56"/>
      <c r="O133" s="56"/>
      <c r="P133" s="56"/>
      <c r="Q133" s="56"/>
      <c r="R133" s="56"/>
      <c r="S133" s="56"/>
      <c r="T133" s="57"/>
      <c r="AT133" s="13" t="s">
        <v>137</v>
      </c>
      <c r="AU133" s="13" t="s">
        <v>73</v>
      </c>
    </row>
    <row r="134" spans="2:65" s="1" customFormat="1" ht="19.5">
      <c r="B134" s="30"/>
      <c r="C134" s="31"/>
      <c r="D134" s="152" t="s">
        <v>139</v>
      </c>
      <c r="E134" s="31"/>
      <c r="F134" s="155" t="s">
        <v>685</v>
      </c>
      <c r="G134" s="31"/>
      <c r="H134" s="31"/>
      <c r="I134" s="99"/>
      <c r="J134" s="31"/>
      <c r="K134" s="31"/>
      <c r="L134" s="34"/>
      <c r="M134" s="154"/>
      <c r="N134" s="56"/>
      <c r="O134" s="56"/>
      <c r="P134" s="56"/>
      <c r="Q134" s="56"/>
      <c r="R134" s="56"/>
      <c r="S134" s="56"/>
      <c r="T134" s="57"/>
      <c r="AT134" s="13" t="s">
        <v>139</v>
      </c>
      <c r="AU134" s="13" t="s">
        <v>73</v>
      </c>
    </row>
    <row r="135" spans="2:65" s="1" customFormat="1" ht="22.5" customHeight="1">
      <c r="B135" s="30"/>
      <c r="C135" s="140" t="s">
        <v>242</v>
      </c>
      <c r="D135" s="140" t="s">
        <v>130</v>
      </c>
      <c r="E135" s="141" t="s">
        <v>686</v>
      </c>
      <c r="F135" s="142" t="s">
        <v>687</v>
      </c>
      <c r="G135" s="143" t="s">
        <v>133</v>
      </c>
      <c r="H135" s="144">
        <v>24</v>
      </c>
      <c r="I135" s="145"/>
      <c r="J135" s="146">
        <f>ROUND(I135*H135,2)</f>
        <v>0</v>
      </c>
      <c r="K135" s="142" t="s">
        <v>134</v>
      </c>
      <c r="L135" s="34"/>
      <c r="M135" s="147" t="s">
        <v>1</v>
      </c>
      <c r="N135" s="148" t="s">
        <v>44</v>
      </c>
      <c r="O135" s="56"/>
      <c r="P135" s="149">
        <f>O135*H135</f>
        <v>0</v>
      </c>
      <c r="Q135" s="149">
        <v>0</v>
      </c>
      <c r="R135" s="149">
        <f>Q135*H135</f>
        <v>0</v>
      </c>
      <c r="S135" s="149">
        <v>0</v>
      </c>
      <c r="T135" s="150">
        <f>S135*H135</f>
        <v>0</v>
      </c>
      <c r="AR135" s="13" t="s">
        <v>129</v>
      </c>
      <c r="AT135" s="13" t="s">
        <v>130</v>
      </c>
      <c r="AU135" s="13" t="s">
        <v>73</v>
      </c>
      <c r="AY135" s="13" t="s">
        <v>135</v>
      </c>
      <c r="BE135" s="151">
        <f>IF(N135="základní",J135,0)</f>
        <v>0</v>
      </c>
      <c r="BF135" s="151">
        <f>IF(N135="snížená",J135,0)</f>
        <v>0</v>
      </c>
      <c r="BG135" s="151">
        <f>IF(N135="zákl. přenesená",J135,0)</f>
        <v>0</v>
      </c>
      <c r="BH135" s="151">
        <f>IF(N135="sníž. přenesená",J135,0)</f>
        <v>0</v>
      </c>
      <c r="BI135" s="151">
        <f>IF(N135="nulová",J135,0)</f>
        <v>0</v>
      </c>
      <c r="BJ135" s="13" t="s">
        <v>81</v>
      </c>
      <c r="BK135" s="151">
        <f>ROUND(I135*H135,2)</f>
        <v>0</v>
      </c>
      <c r="BL135" s="13" t="s">
        <v>129</v>
      </c>
      <c r="BM135" s="13" t="s">
        <v>688</v>
      </c>
    </row>
    <row r="136" spans="2:65" s="1" customFormat="1" ht="19.5">
      <c r="B136" s="30"/>
      <c r="C136" s="31"/>
      <c r="D136" s="152" t="s">
        <v>137</v>
      </c>
      <c r="E136" s="31"/>
      <c r="F136" s="153" t="s">
        <v>689</v>
      </c>
      <c r="G136" s="31"/>
      <c r="H136" s="31"/>
      <c r="I136" s="99"/>
      <c r="J136" s="31"/>
      <c r="K136" s="31"/>
      <c r="L136" s="34"/>
      <c r="M136" s="154"/>
      <c r="N136" s="56"/>
      <c r="O136" s="56"/>
      <c r="P136" s="56"/>
      <c r="Q136" s="56"/>
      <c r="R136" s="56"/>
      <c r="S136" s="56"/>
      <c r="T136" s="57"/>
      <c r="AT136" s="13" t="s">
        <v>137</v>
      </c>
      <c r="AU136" s="13" t="s">
        <v>73</v>
      </c>
    </row>
    <row r="137" spans="2:65" s="8" customFormat="1" ht="11.25">
      <c r="B137" s="156"/>
      <c r="C137" s="157"/>
      <c r="D137" s="152" t="s">
        <v>154</v>
      </c>
      <c r="E137" s="158" t="s">
        <v>1</v>
      </c>
      <c r="F137" s="159" t="s">
        <v>690</v>
      </c>
      <c r="G137" s="157"/>
      <c r="H137" s="158" t="s">
        <v>1</v>
      </c>
      <c r="I137" s="160"/>
      <c r="J137" s="157"/>
      <c r="K137" s="157"/>
      <c r="L137" s="161"/>
      <c r="M137" s="162"/>
      <c r="N137" s="163"/>
      <c r="O137" s="163"/>
      <c r="P137" s="163"/>
      <c r="Q137" s="163"/>
      <c r="R137" s="163"/>
      <c r="S137" s="163"/>
      <c r="T137" s="164"/>
      <c r="AT137" s="165" t="s">
        <v>154</v>
      </c>
      <c r="AU137" s="165" t="s">
        <v>73</v>
      </c>
      <c r="AV137" s="8" t="s">
        <v>81</v>
      </c>
      <c r="AW137" s="8" t="s">
        <v>35</v>
      </c>
      <c r="AX137" s="8" t="s">
        <v>73</v>
      </c>
      <c r="AY137" s="165" t="s">
        <v>135</v>
      </c>
    </row>
    <row r="138" spans="2:65" s="9" customFormat="1" ht="11.25">
      <c r="B138" s="166"/>
      <c r="C138" s="167"/>
      <c r="D138" s="152" t="s">
        <v>154</v>
      </c>
      <c r="E138" s="168" t="s">
        <v>1</v>
      </c>
      <c r="F138" s="169" t="s">
        <v>192</v>
      </c>
      <c r="G138" s="167"/>
      <c r="H138" s="170">
        <v>12</v>
      </c>
      <c r="I138" s="171"/>
      <c r="J138" s="167"/>
      <c r="K138" s="167"/>
      <c r="L138" s="172"/>
      <c r="M138" s="173"/>
      <c r="N138" s="174"/>
      <c r="O138" s="174"/>
      <c r="P138" s="174"/>
      <c r="Q138" s="174"/>
      <c r="R138" s="174"/>
      <c r="S138" s="174"/>
      <c r="T138" s="175"/>
      <c r="AT138" s="176" t="s">
        <v>154</v>
      </c>
      <c r="AU138" s="176" t="s">
        <v>73</v>
      </c>
      <c r="AV138" s="9" t="s">
        <v>83</v>
      </c>
      <c r="AW138" s="9" t="s">
        <v>35</v>
      </c>
      <c r="AX138" s="9" t="s">
        <v>73</v>
      </c>
      <c r="AY138" s="176" t="s">
        <v>135</v>
      </c>
    </row>
    <row r="139" spans="2:65" s="8" customFormat="1" ht="11.25">
      <c r="B139" s="156"/>
      <c r="C139" s="157"/>
      <c r="D139" s="152" t="s">
        <v>154</v>
      </c>
      <c r="E139" s="158" t="s">
        <v>1</v>
      </c>
      <c r="F139" s="159" t="s">
        <v>691</v>
      </c>
      <c r="G139" s="157"/>
      <c r="H139" s="158" t="s">
        <v>1</v>
      </c>
      <c r="I139" s="160"/>
      <c r="J139" s="157"/>
      <c r="K139" s="157"/>
      <c r="L139" s="161"/>
      <c r="M139" s="162"/>
      <c r="N139" s="163"/>
      <c r="O139" s="163"/>
      <c r="P139" s="163"/>
      <c r="Q139" s="163"/>
      <c r="R139" s="163"/>
      <c r="S139" s="163"/>
      <c r="T139" s="164"/>
      <c r="AT139" s="165" t="s">
        <v>154</v>
      </c>
      <c r="AU139" s="165" t="s">
        <v>73</v>
      </c>
      <c r="AV139" s="8" t="s">
        <v>81</v>
      </c>
      <c r="AW139" s="8" t="s">
        <v>35</v>
      </c>
      <c r="AX139" s="8" t="s">
        <v>73</v>
      </c>
      <c r="AY139" s="165" t="s">
        <v>135</v>
      </c>
    </row>
    <row r="140" spans="2:65" s="9" customFormat="1" ht="11.25">
      <c r="B140" s="166"/>
      <c r="C140" s="167"/>
      <c r="D140" s="152" t="s">
        <v>154</v>
      </c>
      <c r="E140" s="168" t="s">
        <v>1</v>
      </c>
      <c r="F140" s="169" t="s">
        <v>192</v>
      </c>
      <c r="G140" s="167"/>
      <c r="H140" s="170">
        <v>12</v>
      </c>
      <c r="I140" s="171"/>
      <c r="J140" s="167"/>
      <c r="K140" s="167"/>
      <c r="L140" s="172"/>
      <c r="M140" s="173"/>
      <c r="N140" s="174"/>
      <c r="O140" s="174"/>
      <c r="P140" s="174"/>
      <c r="Q140" s="174"/>
      <c r="R140" s="174"/>
      <c r="S140" s="174"/>
      <c r="T140" s="175"/>
      <c r="AT140" s="176" t="s">
        <v>154</v>
      </c>
      <c r="AU140" s="176" t="s">
        <v>73</v>
      </c>
      <c r="AV140" s="9" t="s">
        <v>83</v>
      </c>
      <c r="AW140" s="9" t="s">
        <v>35</v>
      </c>
      <c r="AX140" s="9" t="s">
        <v>73</v>
      </c>
      <c r="AY140" s="176" t="s">
        <v>135</v>
      </c>
    </row>
    <row r="141" spans="2:65" s="10" customFormat="1" ht="11.25">
      <c r="B141" s="177"/>
      <c r="C141" s="178"/>
      <c r="D141" s="152" t="s">
        <v>154</v>
      </c>
      <c r="E141" s="179" t="s">
        <v>1</v>
      </c>
      <c r="F141" s="180" t="s">
        <v>159</v>
      </c>
      <c r="G141" s="178"/>
      <c r="H141" s="181">
        <v>24</v>
      </c>
      <c r="I141" s="182"/>
      <c r="J141" s="178"/>
      <c r="K141" s="178"/>
      <c r="L141" s="183"/>
      <c r="M141" s="184"/>
      <c r="N141" s="185"/>
      <c r="O141" s="185"/>
      <c r="P141" s="185"/>
      <c r="Q141" s="185"/>
      <c r="R141" s="185"/>
      <c r="S141" s="185"/>
      <c r="T141" s="186"/>
      <c r="AT141" s="187" t="s">
        <v>154</v>
      </c>
      <c r="AU141" s="187" t="s">
        <v>73</v>
      </c>
      <c r="AV141" s="10" t="s">
        <v>129</v>
      </c>
      <c r="AW141" s="10" t="s">
        <v>35</v>
      </c>
      <c r="AX141" s="10" t="s">
        <v>81</v>
      </c>
      <c r="AY141" s="187" t="s">
        <v>135</v>
      </c>
    </row>
    <row r="142" spans="2:65" s="1" customFormat="1" ht="22.5" customHeight="1">
      <c r="B142" s="30"/>
      <c r="C142" s="140" t="s">
        <v>252</v>
      </c>
      <c r="D142" s="140" t="s">
        <v>130</v>
      </c>
      <c r="E142" s="141" t="s">
        <v>491</v>
      </c>
      <c r="F142" s="142" t="s">
        <v>492</v>
      </c>
      <c r="G142" s="143" t="s">
        <v>133</v>
      </c>
      <c r="H142" s="144">
        <v>12</v>
      </c>
      <c r="I142" s="145"/>
      <c r="J142" s="146">
        <f>ROUND(I142*H142,2)</f>
        <v>0</v>
      </c>
      <c r="K142" s="142" t="s">
        <v>134</v>
      </c>
      <c r="L142" s="34"/>
      <c r="M142" s="147" t="s">
        <v>1</v>
      </c>
      <c r="N142" s="148" t="s">
        <v>44</v>
      </c>
      <c r="O142" s="56"/>
      <c r="P142" s="149">
        <f>O142*H142</f>
        <v>0</v>
      </c>
      <c r="Q142" s="149">
        <v>0</v>
      </c>
      <c r="R142" s="149">
        <f>Q142*H142</f>
        <v>0</v>
      </c>
      <c r="S142" s="149">
        <v>0</v>
      </c>
      <c r="T142" s="150">
        <f>S142*H142</f>
        <v>0</v>
      </c>
      <c r="AR142" s="13" t="s">
        <v>129</v>
      </c>
      <c r="AT142" s="13" t="s">
        <v>130</v>
      </c>
      <c r="AU142" s="13" t="s">
        <v>73</v>
      </c>
      <c r="AY142" s="13" t="s">
        <v>135</v>
      </c>
      <c r="BE142" s="151">
        <f>IF(N142="základní",J142,0)</f>
        <v>0</v>
      </c>
      <c r="BF142" s="151">
        <f>IF(N142="snížená",J142,0)</f>
        <v>0</v>
      </c>
      <c r="BG142" s="151">
        <f>IF(N142="zákl. přenesená",J142,0)</f>
        <v>0</v>
      </c>
      <c r="BH142" s="151">
        <f>IF(N142="sníž. přenesená",J142,0)</f>
        <v>0</v>
      </c>
      <c r="BI142" s="151">
        <f>IF(N142="nulová",J142,0)</f>
        <v>0</v>
      </c>
      <c r="BJ142" s="13" t="s">
        <v>81</v>
      </c>
      <c r="BK142" s="151">
        <f>ROUND(I142*H142,2)</f>
        <v>0</v>
      </c>
      <c r="BL142" s="13" t="s">
        <v>129</v>
      </c>
      <c r="BM142" s="13" t="s">
        <v>692</v>
      </c>
    </row>
    <row r="143" spans="2:65" s="1" customFormat="1" ht="19.5">
      <c r="B143" s="30"/>
      <c r="C143" s="31"/>
      <c r="D143" s="152" t="s">
        <v>137</v>
      </c>
      <c r="E143" s="31"/>
      <c r="F143" s="153" t="s">
        <v>494</v>
      </c>
      <c r="G143" s="31"/>
      <c r="H143" s="31"/>
      <c r="I143" s="99"/>
      <c r="J143" s="31"/>
      <c r="K143" s="31"/>
      <c r="L143" s="34"/>
      <c r="M143" s="154"/>
      <c r="N143" s="56"/>
      <c r="O143" s="56"/>
      <c r="P143" s="56"/>
      <c r="Q143" s="56"/>
      <c r="R143" s="56"/>
      <c r="S143" s="56"/>
      <c r="T143" s="57"/>
      <c r="AT143" s="13" t="s">
        <v>137</v>
      </c>
      <c r="AU143" s="13" t="s">
        <v>73</v>
      </c>
    </row>
    <row r="144" spans="2:65" s="8" customFormat="1" ht="11.25">
      <c r="B144" s="156"/>
      <c r="C144" s="157"/>
      <c r="D144" s="152" t="s">
        <v>154</v>
      </c>
      <c r="E144" s="158" t="s">
        <v>1</v>
      </c>
      <c r="F144" s="159" t="s">
        <v>690</v>
      </c>
      <c r="G144" s="157"/>
      <c r="H144" s="158" t="s">
        <v>1</v>
      </c>
      <c r="I144" s="160"/>
      <c r="J144" s="157"/>
      <c r="K144" s="157"/>
      <c r="L144" s="161"/>
      <c r="M144" s="162"/>
      <c r="N144" s="163"/>
      <c r="O144" s="163"/>
      <c r="P144" s="163"/>
      <c r="Q144" s="163"/>
      <c r="R144" s="163"/>
      <c r="S144" s="163"/>
      <c r="T144" s="164"/>
      <c r="AT144" s="165" t="s">
        <v>154</v>
      </c>
      <c r="AU144" s="165" t="s">
        <v>73</v>
      </c>
      <c r="AV144" s="8" t="s">
        <v>81</v>
      </c>
      <c r="AW144" s="8" t="s">
        <v>35</v>
      </c>
      <c r="AX144" s="8" t="s">
        <v>73</v>
      </c>
      <c r="AY144" s="165" t="s">
        <v>135</v>
      </c>
    </row>
    <row r="145" spans="2:65" s="9" customFormat="1" ht="11.25">
      <c r="B145" s="166"/>
      <c r="C145" s="167"/>
      <c r="D145" s="152" t="s">
        <v>154</v>
      </c>
      <c r="E145" s="168" t="s">
        <v>1</v>
      </c>
      <c r="F145" s="169" t="s">
        <v>147</v>
      </c>
      <c r="G145" s="167"/>
      <c r="H145" s="170">
        <v>6</v>
      </c>
      <c r="I145" s="171"/>
      <c r="J145" s="167"/>
      <c r="K145" s="167"/>
      <c r="L145" s="172"/>
      <c r="M145" s="173"/>
      <c r="N145" s="174"/>
      <c r="O145" s="174"/>
      <c r="P145" s="174"/>
      <c r="Q145" s="174"/>
      <c r="R145" s="174"/>
      <c r="S145" s="174"/>
      <c r="T145" s="175"/>
      <c r="AT145" s="176" t="s">
        <v>154</v>
      </c>
      <c r="AU145" s="176" t="s">
        <v>73</v>
      </c>
      <c r="AV145" s="9" t="s">
        <v>83</v>
      </c>
      <c r="AW145" s="9" t="s">
        <v>35</v>
      </c>
      <c r="AX145" s="9" t="s">
        <v>73</v>
      </c>
      <c r="AY145" s="176" t="s">
        <v>135</v>
      </c>
    </row>
    <row r="146" spans="2:65" s="8" customFormat="1" ht="11.25">
      <c r="B146" s="156"/>
      <c r="C146" s="157"/>
      <c r="D146" s="152" t="s">
        <v>154</v>
      </c>
      <c r="E146" s="158" t="s">
        <v>1</v>
      </c>
      <c r="F146" s="159" t="s">
        <v>691</v>
      </c>
      <c r="G146" s="157"/>
      <c r="H146" s="158" t="s">
        <v>1</v>
      </c>
      <c r="I146" s="160"/>
      <c r="J146" s="157"/>
      <c r="K146" s="157"/>
      <c r="L146" s="161"/>
      <c r="M146" s="162"/>
      <c r="N146" s="163"/>
      <c r="O146" s="163"/>
      <c r="P146" s="163"/>
      <c r="Q146" s="163"/>
      <c r="R146" s="163"/>
      <c r="S146" s="163"/>
      <c r="T146" s="164"/>
      <c r="AT146" s="165" t="s">
        <v>154</v>
      </c>
      <c r="AU146" s="165" t="s">
        <v>73</v>
      </c>
      <c r="AV146" s="8" t="s">
        <v>81</v>
      </c>
      <c r="AW146" s="8" t="s">
        <v>35</v>
      </c>
      <c r="AX146" s="8" t="s">
        <v>73</v>
      </c>
      <c r="AY146" s="165" t="s">
        <v>135</v>
      </c>
    </row>
    <row r="147" spans="2:65" s="9" customFormat="1" ht="11.25">
      <c r="B147" s="166"/>
      <c r="C147" s="167"/>
      <c r="D147" s="152" t="s">
        <v>154</v>
      </c>
      <c r="E147" s="168" t="s">
        <v>1</v>
      </c>
      <c r="F147" s="169" t="s">
        <v>147</v>
      </c>
      <c r="G147" s="167"/>
      <c r="H147" s="170">
        <v>6</v>
      </c>
      <c r="I147" s="171"/>
      <c r="J147" s="167"/>
      <c r="K147" s="167"/>
      <c r="L147" s="172"/>
      <c r="M147" s="173"/>
      <c r="N147" s="174"/>
      <c r="O147" s="174"/>
      <c r="P147" s="174"/>
      <c r="Q147" s="174"/>
      <c r="R147" s="174"/>
      <c r="S147" s="174"/>
      <c r="T147" s="175"/>
      <c r="AT147" s="176" t="s">
        <v>154</v>
      </c>
      <c r="AU147" s="176" t="s">
        <v>73</v>
      </c>
      <c r="AV147" s="9" t="s">
        <v>83</v>
      </c>
      <c r="AW147" s="9" t="s">
        <v>35</v>
      </c>
      <c r="AX147" s="9" t="s">
        <v>73</v>
      </c>
      <c r="AY147" s="176" t="s">
        <v>135</v>
      </c>
    </row>
    <row r="148" spans="2:65" s="10" customFormat="1" ht="11.25">
      <c r="B148" s="177"/>
      <c r="C148" s="178"/>
      <c r="D148" s="152" t="s">
        <v>154</v>
      </c>
      <c r="E148" s="179" t="s">
        <v>1</v>
      </c>
      <c r="F148" s="180" t="s">
        <v>159</v>
      </c>
      <c r="G148" s="178"/>
      <c r="H148" s="181">
        <v>12</v>
      </c>
      <c r="I148" s="182"/>
      <c r="J148" s="178"/>
      <c r="K148" s="178"/>
      <c r="L148" s="183"/>
      <c r="M148" s="184"/>
      <c r="N148" s="185"/>
      <c r="O148" s="185"/>
      <c r="P148" s="185"/>
      <c r="Q148" s="185"/>
      <c r="R148" s="185"/>
      <c r="S148" s="185"/>
      <c r="T148" s="186"/>
      <c r="AT148" s="187" t="s">
        <v>154</v>
      </c>
      <c r="AU148" s="187" t="s">
        <v>73</v>
      </c>
      <c r="AV148" s="10" t="s">
        <v>129</v>
      </c>
      <c r="AW148" s="10" t="s">
        <v>35</v>
      </c>
      <c r="AX148" s="10" t="s">
        <v>81</v>
      </c>
      <c r="AY148" s="187" t="s">
        <v>135</v>
      </c>
    </row>
    <row r="149" spans="2:65" s="1" customFormat="1" ht="22.5" customHeight="1">
      <c r="B149" s="30"/>
      <c r="C149" s="140" t="s">
        <v>7</v>
      </c>
      <c r="D149" s="140" t="s">
        <v>130</v>
      </c>
      <c r="E149" s="141" t="s">
        <v>693</v>
      </c>
      <c r="F149" s="142" t="s">
        <v>694</v>
      </c>
      <c r="G149" s="143" t="s">
        <v>237</v>
      </c>
      <c r="H149" s="144">
        <v>12</v>
      </c>
      <c r="I149" s="145"/>
      <c r="J149" s="146">
        <f>ROUND(I149*H149,2)</f>
        <v>0</v>
      </c>
      <c r="K149" s="142" t="s">
        <v>134</v>
      </c>
      <c r="L149" s="34"/>
      <c r="M149" s="147" t="s">
        <v>1</v>
      </c>
      <c r="N149" s="148" t="s">
        <v>44</v>
      </c>
      <c r="O149" s="56"/>
      <c r="P149" s="149">
        <f>O149*H149</f>
        <v>0</v>
      </c>
      <c r="Q149" s="149">
        <v>0</v>
      </c>
      <c r="R149" s="149">
        <f>Q149*H149</f>
        <v>0</v>
      </c>
      <c r="S149" s="149">
        <v>0</v>
      </c>
      <c r="T149" s="150">
        <f>S149*H149</f>
        <v>0</v>
      </c>
      <c r="AR149" s="13" t="s">
        <v>129</v>
      </c>
      <c r="AT149" s="13" t="s">
        <v>130</v>
      </c>
      <c r="AU149" s="13" t="s">
        <v>73</v>
      </c>
      <c r="AY149" s="13" t="s">
        <v>135</v>
      </c>
      <c r="BE149" s="151">
        <f>IF(N149="základní",J149,0)</f>
        <v>0</v>
      </c>
      <c r="BF149" s="151">
        <f>IF(N149="snížená",J149,0)</f>
        <v>0</v>
      </c>
      <c r="BG149" s="151">
        <f>IF(N149="zákl. přenesená",J149,0)</f>
        <v>0</v>
      </c>
      <c r="BH149" s="151">
        <f>IF(N149="sníž. přenesená",J149,0)</f>
        <v>0</v>
      </c>
      <c r="BI149" s="151">
        <f>IF(N149="nulová",J149,0)</f>
        <v>0</v>
      </c>
      <c r="BJ149" s="13" t="s">
        <v>81</v>
      </c>
      <c r="BK149" s="151">
        <f>ROUND(I149*H149,2)</f>
        <v>0</v>
      </c>
      <c r="BL149" s="13" t="s">
        <v>129</v>
      </c>
      <c r="BM149" s="13" t="s">
        <v>695</v>
      </c>
    </row>
    <row r="150" spans="2:65" s="1" customFormat="1" ht="19.5">
      <c r="B150" s="30"/>
      <c r="C150" s="31"/>
      <c r="D150" s="152" t="s">
        <v>137</v>
      </c>
      <c r="E150" s="31"/>
      <c r="F150" s="153" t="s">
        <v>696</v>
      </c>
      <c r="G150" s="31"/>
      <c r="H150" s="31"/>
      <c r="I150" s="99"/>
      <c r="J150" s="31"/>
      <c r="K150" s="31"/>
      <c r="L150" s="34"/>
      <c r="M150" s="154"/>
      <c r="N150" s="56"/>
      <c r="O150" s="56"/>
      <c r="P150" s="56"/>
      <c r="Q150" s="56"/>
      <c r="R150" s="56"/>
      <c r="S150" s="56"/>
      <c r="T150" s="57"/>
      <c r="AT150" s="13" t="s">
        <v>137</v>
      </c>
      <c r="AU150" s="13" t="s">
        <v>73</v>
      </c>
    </row>
    <row r="151" spans="2:65" s="1" customFormat="1" ht="22.5" customHeight="1">
      <c r="B151" s="30"/>
      <c r="C151" s="140" t="s">
        <v>262</v>
      </c>
      <c r="D151" s="140" t="s">
        <v>130</v>
      </c>
      <c r="E151" s="141" t="s">
        <v>533</v>
      </c>
      <c r="F151" s="142" t="s">
        <v>534</v>
      </c>
      <c r="G151" s="143" t="s">
        <v>150</v>
      </c>
      <c r="H151" s="144">
        <v>450.73</v>
      </c>
      <c r="I151" s="145"/>
      <c r="J151" s="146">
        <f>ROUND(I151*H151,2)</f>
        <v>0</v>
      </c>
      <c r="K151" s="142" t="s">
        <v>134</v>
      </c>
      <c r="L151" s="34"/>
      <c r="M151" s="147" t="s">
        <v>1</v>
      </c>
      <c r="N151" s="148" t="s">
        <v>44</v>
      </c>
      <c r="O151" s="56"/>
      <c r="P151" s="149">
        <f>O151*H151</f>
        <v>0</v>
      </c>
      <c r="Q151" s="149">
        <v>0</v>
      </c>
      <c r="R151" s="149">
        <f>Q151*H151</f>
        <v>0</v>
      </c>
      <c r="S151" s="149">
        <v>0</v>
      </c>
      <c r="T151" s="150">
        <f>S151*H151</f>
        <v>0</v>
      </c>
      <c r="AR151" s="13" t="s">
        <v>278</v>
      </c>
      <c r="AT151" s="13" t="s">
        <v>130</v>
      </c>
      <c r="AU151" s="13" t="s">
        <v>73</v>
      </c>
      <c r="AY151" s="13" t="s">
        <v>135</v>
      </c>
      <c r="BE151" s="151">
        <f>IF(N151="základní",J151,0)</f>
        <v>0</v>
      </c>
      <c r="BF151" s="151">
        <f>IF(N151="snížená",J151,0)</f>
        <v>0</v>
      </c>
      <c r="BG151" s="151">
        <f>IF(N151="zákl. přenesená",J151,0)</f>
        <v>0</v>
      </c>
      <c r="BH151" s="151">
        <f>IF(N151="sníž. přenesená",J151,0)</f>
        <v>0</v>
      </c>
      <c r="BI151" s="151">
        <f>IF(N151="nulová",J151,0)</f>
        <v>0</v>
      </c>
      <c r="BJ151" s="13" t="s">
        <v>81</v>
      </c>
      <c r="BK151" s="151">
        <f>ROUND(I151*H151,2)</f>
        <v>0</v>
      </c>
      <c r="BL151" s="13" t="s">
        <v>278</v>
      </c>
      <c r="BM151" s="13" t="s">
        <v>697</v>
      </c>
    </row>
    <row r="152" spans="2:65" s="1" customFormat="1" ht="58.5">
      <c r="B152" s="30"/>
      <c r="C152" s="31"/>
      <c r="D152" s="152" t="s">
        <v>137</v>
      </c>
      <c r="E152" s="31"/>
      <c r="F152" s="153" t="s">
        <v>536</v>
      </c>
      <c r="G152" s="31"/>
      <c r="H152" s="31"/>
      <c r="I152" s="99"/>
      <c r="J152" s="31"/>
      <c r="K152" s="31"/>
      <c r="L152" s="34"/>
      <c r="M152" s="154"/>
      <c r="N152" s="56"/>
      <c r="O152" s="56"/>
      <c r="P152" s="56"/>
      <c r="Q152" s="56"/>
      <c r="R152" s="56"/>
      <c r="S152" s="56"/>
      <c r="T152" s="57"/>
      <c r="AT152" s="13" t="s">
        <v>137</v>
      </c>
      <c r="AU152" s="13" t="s">
        <v>73</v>
      </c>
    </row>
    <row r="153" spans="2:65" s="1" customFormat="1" ht="19.5">
      <c r="B153" s="30"/>
      <c r="C153" s="31"/>
      <c r="D153" s="152" t="s">
        <v>139</v>
      </c>
      <c r="E153" s="31"/>
      <c r="F153" s="155" t="s">
        <v>537</v>
      </c>
      <c r="G153" s="31"/>
      <c r="H153" s="31"/>
      <c r="I153" s="99"/>
      <c r="J153" s="31"/>
      <c r="K153" s="31"/>
      <c r="L153" s="34"/>
      <c r="M153" s="154"/>
      <c r="N153" s="56"/>
      <c r="O153" s="56"/>
      <c r="P153" s="56"/>
      <c r="Q153" s="56"/>
      <c r="R153" s="56"/>
      <c r="S153" s="56"/>
      <c r="T153" s="57"/>
      <c r="AT153" s="13" t="s">
        <v>139</v>
      </c>
      <c r="AU153" s="13" t="s">
        <v>73</v>
      </c>
    </row>
    <row r="154" spans="2:65" s="8" customFormat="1" ht="11.25">
      <c r="B154" s="156"/>
      <c r="C154" s="157"/>
      <c r="D154" s="152" t="s">
        <v>154</v>
      </c>
      <c r="E154" s="158" t="s">
        <v>1</v>
      </c>
      <c r="F154" s="159" t="s">
        <v>538</v>
      </c>
      <c r="G154" s="157"/>
      <c r="H154" s="158" t="s">
        <v>1</v>
      </c>
      <c r="I154" s="160"/>
      <c r="J154" s="157"/>
      <c r="K154" s="157"/>
      <c r="L154" s="161"/>
      <c r="M154" s="162"/>
      <c r="N154" s="163"/>
      <c r="O154" s="163"/>
      <c r="P154" s="163"/>
      <c r="Q154" s="163"/>
      <c r="R154" s="163"/>
      <c r="S154" s="163"/>
      <c r="T154" s="164"/>
      <c r="AT154" s="165" t="s">
        <v>154</v>
      </c>
      <c r="AU154" s="165" t="s">
        <v>73</v>
      </c>
      <c r="AV154" s="8" t="s">
        <v>81</v>
      </c>
      <c r="AW154" s="8" t="s">
        <v>35</v>
      </c>
      <c r="AX154" s="8" t="s">
        <v>73</v>
      </c>
      <c r="AY154" s="165" t="s">
        <v>135</v>
      </c>
    </row>
    <row r="155" spans="2:65" s="8" customFormat="1" ht="11.25">
      <c r="B155" s="156"/>
      <c r="C155" s="157"/>
      <c r="D155" s="152" t="s">
        <v>154</v>
      </c>
      <c r="E155" s="158" t="s">
        <v>1</v>
      </c>
      <c r="F155" s="159" t="s">
        <v>698</v>
      </c>
      <c r="G155" s="157"/>
      <c r="H155" s="158" t="s">
        <v>1</v>
      </c>
      <c r="I155" s="160"/>
      <c r="J155" s="157"/>
      <c r="K155" s="157"/>
      <c r="L155" s="161"/>
      <c r="M155" s="162"/>
      <c r="N155" s="163"/>
      <c r="O155" s="163"/>
      <c r="P155" s="163"/>
      <c r="Q155" s="163"/>
      <c r="R155" s="163"/>
      <c r="S155" s="163"/>
      <c r="T155" s="164"/>
      <c r="AT155" s="165" t="s">
        <v>154</v>
      </c>
      <c r="AU155" s="165" t="s">
        <v>73</v>
      </c>
      <c r="AV155" s="8" t="s">
        <v>81</v>
      </c>
      <c r="AW155" s="8" t="s">
        <v>35</v>
      </c>
      <c r="AX155" s="8" t="s">
        <v>73</v>
      </c>
      <c r="AY155" s="165" t="s">
        <v>135</v>
      </c>
    </row>
    <row r="156" spans="2:65" s="9" customFormat="1" ht="11.25">
      <c r="B156" s="166"/>
      <c r="C156" s="167"/>
      <c r="D156" s="152" t="s">
        <v>154</v>
      </c>
      <c r="E156" s="168" t="s">
        <v>1</v>
      </c>
      <c r="F156" s="169" t="s">
        <v>699</v>
      </c>
      <c r="G156" s="167"/>
      <c r="H156" s="170">
        <v>117</v>
      </c>
      <c r="I156" s="171"/>
      <c r="J156" s="167"/>
      <c r="K156" s="167"/>
      <c r="L156" s="172"/>
      <c r="M156" s="173"/>
      <c r="N156" s="174"/>
      <c r="O156" s="174"/>
      <c r="P156" s="174"/>
      <c r="Q156" s="174"/>
      <c r="R156" s="174"/>
      <c r="S156" s="174"/>
      <c r="T156" s="175"/>
      <c r="AT156" s="176" t="s">
        <v>154</v>
      </c>
      <c r="AU156" s="176" t="s">
        <v>73</v>
      </c>
      <c r="AV156" s="9" t="s">
        <v>83</v>
      </c>
      <c r="AW156" s="9" t="s">
        <v>35</v>
      </c>
      <c r="AX156" s="9" t="s">
        <v>73</v>
      </c>
      <c r="AY156" s="176" t="s">
        <v>135</v>
      </c>
    </row>
    <row r="157" spans="2:65" s="8" customFormat="1" ht="11.25">
      <c r="B157" s="156"/>
      <c r="C157" s="157"/>
      <c r="D157" s="152" t="s">
        <v>154</v>
      </c>
      <c r="E157" s="158" t="s">
        <v>1</v>
      </c>
      <c r="F157" s="159" t="s">
        <v>700</v>
      </c>
      <c r="G157" s="157"/>
      <c r="H157" s="158" t="s">
        <v>1</v>
      </c>
      <c r="I157" s="160"/>
      <c r="J157" s="157"/>
      <c r="K157" s="157"/>
      <c r="L157" s="161"/>
      <c r="M157" s="162"/>
      <c r="N157" s="163"/>
      <c r="O157" s="163"/>
      <c r="P157" s="163"/>
      <c r="Q157" s="163"/>
      <c r="R157" s="163"/>
      <c r="S157" s="163"/>
      <c r="T157" s="164"/>
      <c r="AT157" s="165" t="s">
        <v>154</v>
      </c>
      <c r="AU157" s="165" t="s">
        <v>73</v>
      </c>
      <c r="AV157" s="8" t="s">
        <v>81</v>
      </c>
      <c r="AW157" s="8" t="s">
        <v>35</v>
      </c>
      <c r="AX157" s="8" t="s">
        <v>73</v>
      </c>
      <c r="AY157" s="165" t="s">
        <v>135</v>
      </c>
    </row>
    <row r="158" spans="2:65" s="9" customFormat="1" ht="11.25">
      <c r="B158" s="166"/>
      <c r="C158" s="167"/>
      <c r="D158" s="152" t="s">
        <v>154</v>
      </c>
      <c r="E158" s="168" t="s">
        <v>1</v>
      </c>
      <c r="F158" s="169" t="s">
        <v>701</v>
      </c>
      <c r="G158" s="167"/>
      <c r="H158" s="170">
        <v>35.880000000000003</v>
      </c>
      <c r="I158" s="171"/>
      <c r="J158" s="167"/>
      <c r="K158" s="167"/>
      <c r="L158" s="172"/>
      <c r="M158" s="173"/>
      <c r="N158" s="174"/>
      <c r="O158" s="174"/>
      <c r="P158" s="174"/>
      <c r="Q158" s="174"/>
      <c r="R158" s="174"/>
      <c r="S158" s="174"/>
      <c r="T158" s="175"/>
      <c r="AT158" s="176" t="s">
        <v>154</v>
      </c>
      <c r="AU158" s="176" t="s">
        <v>73</v>
      </c>
      <c r="AV158" s="9" t="s">
        <v>83</v>
      </c>
      <c r="AW158" s="9" t="s">
        <v>35</v>
      </c>
      <c r="AX158" s="9" t="s">
        <v>73</v>
      </c>
      <c r="AY158" s="176" t="s">
        <v>135</v>
      </c>
    </row>
    <row r="159" spans="2:65" s="8" customFormat="1" ht="11.25">
      <c r="B159" s="156"/>
      <c r="C159" s="157"/>
      <c r="D159" s="152" t="s">
        <v>154</v>
      </c>
      <c r="E159" s="158" t="s">
        <v>1</v>
      </c>
      <c r="F159" s="159" t="s">
        <v>702</v>
      </c>
      <c r="G159" s="157"/>
      <c r="H159" s="158" t="s">
        <v>1</v>
      </c>
      <c r="I159" s="160"/>
      <c r="J159" s="157"/>
      <c r="K159" s="157"/>
      <c r="L159" s="161"/>
      <c r="M159" s="162"/>
      <c r="N159" s="163"/>
      <c r="O159" s="163"/>
      <c r="P159" s="163"/>
      <c r="Q159" s="163"/>
      <c r="R159" s="163"/>
      <c r="S159" s="163"/>
      <c r="T159" s="164"/>
      <c r="AT159" s="165" t="s">
        <v>154</v>
      </c>
      <c r="AU159" s="165" t="s">
        <v>73</v>
      </c>
      <c r="AV159" s="8" t="s">
        <v>81</v>
      </c>
      <c r="AW159" s="8" t="s">
        <v>35</v>
      </c>
      <c r="AX159" s="8" t="s">
        <v>73</v>
      </c>
      <c r="AY159" s="165" t="s">
        <v>135</v>
      </c>
    </row>
    <row r="160" spans="2:65" s="9" customFormat="1" ht="11.25">
      <c r="B160" s="166"/>
      <c r="C160" s="167"/>
      <c r="D160" s="152" t="s">
        <v>154</v>
      </c>
      <c r="E160" s="168" t="s">
        <v>1</v>
      </c>
      <c r="F160" s="169" t="s">
        <v>703</v>
      </c>
      <c r="G160" s="167"/>
      <c r="H160" s="170">
        <v>36.4</v>
      </c>
      <c r="I160" s="171"/>
      <c r="J160" s="167"/>
      <c r="K160" s="167"/>
      <c r="L160" s="172"/>
      <c r="M160" s="173"/>
      <c r="N160" s="174"/>
      <c r="O160" s="174"/>
      <c r="P160" s="174"/>
      <c r="Q160" s="174"/>
      <c r="R160" s="174"/>
      <c r="S160" s="174"/>
      <c r="T160" s="175"/>
      <c r="AT160" s="176" t="s">
        <v>154</v>
      </c>
      <c r="AU160" s="176" t="s">
        <v>73</v>
      </c>
      <c r="AV160" s="9" t="s">
        <v>83</v>
      </c>
      <c r="AW160" s="9" t="s">
        <v>35</v>
      </c>
      <c r="AX160" s="9" t="s">
        <v>73</v>
      </c>
      <c r="AY160" s="176" t="s">
        <v>135</v>
      </c>
    </row>
    <row r="161" spans="2:65" s="8" customFormat="1" ht="11.25">
      <c r="B161" s="156"/>
      <c r="C161" s="157"/>
      <c r="D161" s="152" t="s">
        <v>154</v>
      </c>
      <c r="E161" s="158" t="s">
        <v>1</v>
      </c>
      <c r="F161" s="159" t="s">
        <v>704</v>
      </c>
      <c r="G161" s="157"/>
      <c r="H161" s="158" t="s">
        <v>1</v>
      </c>
      <c r="I161" s="160"/>
      <c r="J161" s="157"/>
      <c r="K161" s="157"/>
      <c r="L161" s="161"/>
      <c r="M161" s="162"/>
      <c r="N161" s="163"/>
      <c r="O161" s="163"/>
      <c r="P161" s="163"/>
      <c r="Q161" s="163"/>
      <c r="R161" s="163"/>
      <c r="S161" s="163"/>
      <c r="T161" s="164"/>
      <c r="AT161" s="165" t="s">
        <v>154</v>
      </c>
      <c r="AU161" s="165" t="s">
        <v>73</v>
      </c>
      <c r="AV161" s="8" t="s">
        <v>81</v>
      </c>
      <c r="AW161" s="8" t="s">
        <v>35</v>
      </c>
      <c r="AX161" s="8" t="s">
        <v>73</v>
      </c>
      <c r="AY161" s="165" t="s">
        <v>135</v>
      </c>
    </row>
    <row r="162" spans="2:65" s="9" customFormat="1" ht="11.25">
      <c r="B162" s="166"/>
      <c r="C162" s="167"/>
      <c r="D162" s="152" t="s">
        <v>154</v>
      </c>
      <c r="E162" s="168" t="s">
        <v>1</v>
      </c>
      <c r="F162" s="169" t="s">
        <v>705</v>
      </c>
      <c r="G162" s="167"/>
      <c r="H162" s="170">
        <v>261.45</v>
      </c>
      <c r="I162" s="171"/>
      <c r="J162" s="167"/>
      <c r="K162" s="167"/>
      <c r="L162" s="172"/>
      <c r="M162" s="173"/>
      <c r="N162" s="174"/>
      <c r="O162" s="174"/>
      <c r="P162" s="174"/>
      <c r="Q162" s="174"/>
      <c r="R162" s="174"/>
      <c r="S162" s="174"/>
      <c r="T162" s="175"/>
      <c r="AT162" s="176" t="s">
        <v>154</v>
      </c>
      <c r="AU162" s="176" t="s">
        <v>73</v>
      </c>
      <c r="AV162" s="9" t="s">
        <v>83</v>
      </c>
      <c r="AW162" s="9" t="s">
        <v>35</v>
      </c>
      <c r="AX162" s="9" t="s">
        <v>73</v>
      </c>
      <c r="AY162" s="176" t="s">
        <v>135</v>
      </c>
    </row>
    <row r="163" spans="2:65" s="10" customFormat="1" ht="11.25">
      <c r="B163" s="177"/>
      <c r="C163" s="178"/>
      <c r="D163" s="152" t="s">
        <v>154</v>
      </c>
      <c r="E163" s="179" t="s">
        <v>1</v>
      </c>
      <c r="F163" s="180" t="s">
        <v>159</v>
      </c>
      <c r="G163" s="178"/>
      <c r="H163" s="181">
        <v>450.73</v>
      </c>
      <c r="I163" s="182"/>
      <c r="J163" s="178"/>
      <c r="K163" s="178"/>
      <c r="L163" s="183"/>
      <c r="M163" s="184"/>
      <c r="N163" s="185"/>
      <c r="O163" s="185"/>
      <c r="P163" s="185"/>
      <c r="Q163" s="185"/>
      <c r="R163" s="185"/>
      <c r="S163" s="185"/>
      <c r="T163" s="186"/>
      <c r="AT163" s="187" t="s">
        <v>154</v>
      </c>
      <c r="AU163" s="187" t="s">
        <v>73</v>
      </c>
      <c r="AV163" s="10" t="s">
        <v>129</v>
      </c>
      <c r="AW163" s="10" t="s">
        <v>35</v>
      </c>
      <c r="AX163" s="10" t="s">
        <v>81</v>
      </c>
      <c r="AY163" s="187" t="s">
        <v>135</v>
      </c>
    </row>
    <row r="164" spans="2:65" s="1" customFormat="1" ht="22.5" customHeight="1">
      <c r="B164" s="30"/>
      <c r="C164" s="140" t="s">
        <v>267</v>
      </c>
      <c r="D164" s="140" t="s">
        <v>130</v>
      </c>
      <c r="E164" s="141" t="s">
        <v>706</v>
      </c>
      <c r="F164" s="142" t="s">
        <v>707</v>
      </c>
      <c r="G164" s="143" t="s">
        <v>150</v>
      </c>
      <c r="H164" s="144">
        <v>17.91</v>
      </c>
      <c r="I164" s="145"/>
      <c r="J164" s="146">
        <f>ROUND(I164*H164,2)</f>
        <v>0</v>
      </c>
      <c r="K164" s="142" t="s">
        <v>134</v>
      </c>
      <c r="L164" s="34"/>
      <c r="M164" s="147" t="s">
        <v>1</v>
      </c>
      <c r="N164" s="148" t="s">
        <v>44</v>
      </c>
      <c r="O164" s="56"/>
      <c r="P164" s="149">
        <f>O164*H164</f>
        <v>0</v>
      </c>
      <c r="Q164" s="149">
        <v>0</v>
      </c>
      <c r="R164" s="149">
        <f>Q164*H164</f>
        <v>0</v>
      </c>
      <c r="S164" s="149">
        <v>0</v>
      </c>
      <c r="T164" s="150">
        <f>S164*H164</f>
        <v>0</v>
      </c>
      <c r="AR164" s="13" t="s">
        <v>278</v>
      </c>
      <c r="AT164" s="13" t="s">
        <v>130</v>
      </c>
      <c r="AU164" s="13" t="s">
        <v>73</v>
      </c>
      <c r="AY164" s="13" t="s">
        <v>135</v>
      </c>
      <c r="BE164" s="151">
        <f>IF(N164="základní",J164,0)</f>
        <v>0</v>
      </c>
      <c r="BF164" s="151">
        <f>IF(N164="snížená",J164,0)</f>
        <v>0</v>
      </c>
      <c r="BG164" s="151">
        <f>IF(N164="zákl. přenesená",J164,0)</f>
        <v>0</v>
      </c>
      <c r="BH164" s="151">
        <f>IF(N164="sníž. přenesená",J164,0)</f>
        <v>0</v>
      </c>
      <c r="BI164" s="151">
        <f>IF(N164="nulová",J164,0)</f>
        <v>0</v>
      </c>
      <c r="BJ164" s="13" t="s">
        <v>81</v>
      </c>
      <c r="BK164" s="151">
        <f>ROUND(I164*H164,2)</f>
        <v>0</v>
      </c>
      <c r="BL164" s="13" t="s">
        <v>278</v>
      </c>
      <c r="BM164" s="13" t="s">
        <v>708</v>
      </c>
    </row>
    <row r="165" spans="2:65" s="1" customFormat="1" ht="58.5">
      <c r="B165" s="30"/>
      <c r="C165" s="31"/>
      <c r="D165" s="152" t="s">
        <v>137</v>
      </c>
      <c r="E165" s="31"/>
      <c r="F165" s="153" t="s">
        <v>709</v>
      </c>
      <c r="G165" s="31"/>
      <c r="H165" s="31"/>
      <c r="I165" s="99"/>
      <c r="J165" s="31"/>
      <c r="K165" s="31"/>
      <c r="L165" s="34"/>
      <c r="M165" s="154"/>
      <c r="N165" s="56"/>
      <c r="O165" s="56"/>
      <c r="P165" s="56"/>
      <c r="Q165" s="56"/>
      <c r="R165" s="56"/>
      <c r="S165" s="56"/>
      <c r="T165" s="57"/>
      <c r="AT165" s="13" t="s">
        <v>137</v>
      </c>
      <c r="AU165" s="13" t="s">
        <v>73</v>
      </c>
    </row>
    <row r="166" spans="2:65" s="1" customFormat="1" ht="19.5">
      <c r="B166" s="30"/>
      <c r="C166" s="31"/>
      <c r="D166" s="152" t="s">
        <v>139</v>
      </c>
      <c r="E166" s="31"/>
      <c r="F166" s="155" t="s">
        <v>537</v>
      </c>
      <c r="G166" s="31"/>
      <c r="H166" s="31"/>
      <c r="I166" s="99"/>
      <c r="J166" s="31"/>
      <c r="K166" s="31"/>
      <c r="L166" s="34"/>
      <c r="M166" s="154"/>
      <c r="N166" s="56"/>
      <c r="O166" s="56"/>
      <c r="P166" s="56"/>
      <c r="Q166" s="56"/>
      <c r="R166" s="56"/>
      <c r="S166" s="56"/>
      <c r="T166" s="57"/>
      <c r="AT166" s="13" t="s">
        <v>139</v>
      </c>
      <c r="AU166" s="13" t="s">
        <v>73</v>
      </c>
    </row>
    <row r="167" spans="2:65" s="8" customFormat="1" ht="11.25">
      <c r="B167" s="156"/>
      <c r="C167" s="157"/>
      <c r="D167" s="152" t="s">
        <v>154</v>
      </c>
      <c r="E167" s="158" t="s">
        <v>1</v>
      </c>
      <c r="F167" s="159" t="s">
        <v>710</v>
      </c>
      <c r="G167" s="157"/>
      <c r="H167" s="158" t="s">
        <v>1</v>
      </c>
      <c r="I167" s="160"/>
      <c r="J167" s="157"/>
      <c r="K167" s="157"/>
      <c r="L167" s="161"/>
      <c r="M167" s="162"/>
      <c r="N167" s="163"/>
      <c r="O167" s="163"/>
      <c r="P167" s="163"/>
      <c r="Q167" s="163"/>
      <c r="R167" s="163"/>
      <c r="S167" s="163"/>
      <c r="T167" s="164"/>
      <c r="AT167" s="165" t="s">
        <v>154</v>
      </c>
      <c r="AU167" s="165" t="s">
        <v>73</v>
      </c>
      <c r="AV167" s="8" t="s">
        <v>81</v>
      </c>
      <c r="AW167" s="8" t="s">
        <v>35</v>
      </c>
      <c r="AX167" s="8" t="s">
        <v>73</v>
      </c>
      <c r="AY167" s="165" t="s">
        <v>135</v>
      </c>
    </row>
    <row r="168" spans="2:65" s="8" customFormat="1" ht="11.25">
      <c r="B168" s="156"/>
      <c r="C168" s="157"/>
      <c r="D168" s="152" t="s">
        <v>154</v>
      </c>
      <c r="E168" s="158" t="s">
        <v>1</v>
      </c>
      <c r="F168" s="159" t="s">
        <v>711</v>
      </c>
      <c r="G168" s="157"/>
      <c r="H168" s="158" t="s">
        <v>1</v>
      </c>
      <c r="I168" s="160"/>
      <c r="J168" s="157"/>
      <c r="K168" s="157"/>
      <c r="L168" s="161"/>
      <c r="M168" s="162"/>
      <c r="N168" s="163"/>
      <c r="O168" s="163"/>
      <c r="P168" s="163"/>
      <c r="Q168" s="163"/>
      <c r="R168" s="163"/>
      <c r="S168" s="163"/>
      <c r="T168" s="164"/>
      <c r="AT168" s="165" t="s">
        <v>154</v>
      </c>
      <c r="AU168" s="165" t="s">
        <v>73</v>
      </c>
      <c r="AV168" s="8" t="s">
        <v>81</v>
      </c>
      <c r="AW168" s="8" t="s">
        <v>35</v>
      </c>
      <c r="AX168" s="8" t="s">
        <v>73</v>
      </c>
      <c r="AY168" s="165" t="s">
        <v>135</v>
      </c>
    </row>
    <row r="169" spans="2:65" s="9" customFormat="1" ht="11.25">
      <c r="B169" s="166"/>
      <c r="C169" s="167"/>
      <c r="D169" s="152" t="s">
        <v>154</v>
      </c>
      <c r="E169" s="168" t="s">
        <v>1</v>
      </c>
      <c r="F169" s="169" t="s">
        <v>712</v>
      </c>
      <c r="G169" s="167"/>
      <c r="H169" s="170">
        <v>9.33</v>
      </c>
      <c r="I169" s="171"/>
      <c r="J169" s="167"/>
      <c r="K169" s="167"/>
      <c r="L169" s="172"/>
      <c r="M169" s="173"/>
      <c r="N169" s="174"/>
      <c r="O169" s="174"/>
      <c r="P169" s="174"/>
      <c r="Q169" s="174"/>
      <c r="R169" s="174"/>
      <c r="S169" s="174"/>
      <c r="T169" s="175"/>
      <c r="AT169" s="176" t="s">
        <v>154</v>
      </c>
      <c r="AU169" s="176" t="s">
        <v>73</v>
      </c>
      <c r="AV169" s="9" t="s">
        <v>83</v>
      </c>
      <c r="AW169" s="9" t="s">
        <v>35</v>
      </c>
      <c r="AX169" s="9" t="s">
        <v>73</v>
      </c>
      <c r="AY169" s="176" t="s">
        <v>135</v>
      </c>
    </row>
    <row r="170" spans="2:65" s="8" customFormat="1" ht="11.25">
      <c r="B170" s="156"/>
      <c r="C170" s="157"/>
      <c r="D170" s="152" t="s">
        <v>154</v>
      </c>
      <c r="E170" s="158" t="s">
        <v>1</v>
      </c>
      <c r="F170" s="159" t="s">
        <v>713</v>
      </c>
      <c r="G170" s="157"/>
      <c r="H170" s="158" t="s">
        <v>1</v>
      </c>
      <c r="I170" s="160"/>
      <c r="J170" s="157"/>
      <c r="K170" s="157"/>
      <c r="L170" s="161"/>
      <c r="M170" s="162"/>
      <c r="N170" s="163"/>
      <c r="O170" s="163"/>
      <c r="P170" s="163"/>
      <c r="Q170" s="163"/>
      <c r="R170" s="163"/>
      <c r="S170" s="163"/>
      <c r="T170" s="164"/>
      <c r="AT170" s="165" t="s">
        <v>154</v>
      </c>
      <c r="AU170" s="165" t="s">
        <v>73</v>
      </c>
      <c r="AV170" s="8" t="s">
        <v>81</v>
      </c>
      <c r="AW170" s="8" t="s">
        <v>35</v>
      </c>
      <c r="AX170" s="8" t="s">
        <v>73</v>
      </c>
      <c r="AY170" s="165" t="s">
        <v>135</v>
      </c>
    </row>
    <row r="171" spans="2:65" s="9" customFormat="1" ht="11.25">
      <c r="B171" s="166"/>
      <c r="C171" s="167"/>
      <c r="D171" s="152" t="s">
        <v>154</v>
      </c>
      <c r="E171" s="168" t="s">
        <v>1</v>
      </c>
      <c r="F171" s="169" t="s">
        <v>714</v>
      </c>
      <c r="G171" s="167"/>
      <c r="H171" s="170">
        <v>8.58</v>
      </c>
      <c r="I171" s="171"/>
      <c r="J171" s="167"/>
      <c r="K171" s="167"/>
      <c r="L171" s="172"/>
      <c r="M171" s="173"/>
      <c r="N171" s="174"/>
      <c r="O171" s="174"/>
      <c r="P171" s="174"/>
      <c r="Q171" s="174"/>
      <c r="R171" s="174"/>
      <c r="S171" s="174"/>
      <c r="T171" s="175"/>
      <c r="AT171" s="176" t="s">
        <v>154</v>
      </c>
      <c r="AU171" s="176" t="s">
        <v>73</v>
      </c>
      <c r="AV171" s="9" t="s">
        <v>83</v>
      </c>
      <c r="AW171" s="9" t="s">
        <v>35</v>
      </c>
      <c r="AX171" s="9" t="s">
        <v>73</v>
      </c>
      <c r="AY171" s="176" t="s">
        <v>135</v>
      </c>
    </row>
    <row r="172" spans="2:65" s="10" customFormat="1" ht="11.25">
      <c r="B172" s="177"/>
      <c r="C172" s="178"/>
      <c r="D172" s="152" t="s">
        <v>154</v>
      </c>
      <c r="E172" s="179" t="s">
        <v>1</v>
      </c>
      <c r="F172" s="180" t="s">
        <v>159</v>
      </c>
      <c r="G172" s="178"/>
      <c r="H172" s="181">
        <v>17.91</v>
      </c>
      <c r="I172" s="182"/>
      <c r="J172" s="178"/>
      <c r="K172" s="178"/>
      <c r="L172" s="183"/>
      <c r="M172" s="184"/>
      <c r="N172" s="185"/>
      <c r="O172" s="185"/>
      <c r="P172" s="185"/>
      <c r="Q172" s="185"/>
      <c r="R172" s="185"/>
      <c r="S172" s="185"/>
      <c r="T172" s="186"/>
      <c r="AT172" s="187" t="s">
        <v>154</v>
      </c>
      <c r="AU172" s="187" t="s">
        <v>73</v>
      </c>
      <c r="AV172" s="10" t="s">
        <v>129</v>
      </c>
      <c r="AW172" s="10" t="s">
        <v>35</v>
      </c>
      <c r="AX172" s="10" t="s">
        <v>81</v>
      </c>
      <c r="AY172" s="187" t="s">
        <v>135</v>
      </c>
    </row>
    <row r="173" spans="2:65" s="1" customFormat="1" ht="22.5" customHeight="1">
      <c r="B173" s="30"/>
      <c r="C173" s="140" t="s">
        <v>275</v>
      </c>
      <c r="D173" s="140" t="s">
        <v>130</v>
      </c>
      <c r="E173" s="141" t="s">
        <v>715</v>
      </c>
      <c r="F173" s="142" t="s">
        <v>716</v>
      </c>
      <c r="G173" s="143" t="s">
        <v>150</v>
      </c>
      <c r="H173" s="144">
        <v>10.56</v>
      </c>
      <c r="I173" s="145"/>
      <c r="J173" s="146">
        <f>ROUND(I173*H173,2)</f>
        <v>0</v>
      </c>
      <c r="K173" s="142" t="s">
        <v>134</v>
      </c>
      <c r="L173" s="34"/>
      <c r="M173" s="147" t="s">
        <v>1</v>
      </c>
      <c r="N173" s="148" t="s">
        <v>44</v>
      </c>
      <c r="O173" s="56"/>
      <c r="P173" s="149">
        <f>O173*H173</f>
        <v>0</v>
      </c>
      <c r="Q173" s="149">
        <v>0</v>
      </c>
      <c r="R173" s="149">
        <f>Q173*H173</f>
        <v>0</v>
      </c>
      <c r="S173" s="149">
        <v>0</v>
      </c>
      <c r="T173" s="150">
        <f>S173*H173</f>
        <v>0</v>
      </c>
      <c r="AR173" s="13" t="s">
        <v>278</v>
      </c>
      <c r="AT173" s="13" t="s">
        <v>130</v>
      </c>
      <c r="AU173" s="13" t="s">
        <v>73</v>
      </c>
      <c r="AY173" s="13" t="s">
        <v>135</v>
      </c>
      <c r="BE173" s="151">
        <f>IF(N173="základní",J173,0)</f>
        <v>0</v>
      </c>
      <c r="BF173" s="151">
        <f>IF(N173="snížená",J173,0)</f>
        <v>0</v>
      </c>
      <c r="BG173" s="151">
        <f>IF(N173="zákl. přenesená",J173,0)</f>
        <v>0</v>
      </c>
      <c r="BH173" s="151">
        <f>IF(N173="sníž. přenesená",J173,0)</f>
        <v>0</v>
      </c>
      <c r="BI173" s="151">
        <f>IF(N173="nulová",J173,0)</f>
        <v>0</v>
      </c>
      <c r="BJ173" s="13" t="s">
        <v>81</v>
      </c>
      <c r="BK173" s="151">
        <f>ROUND(I173*H173,2)</f>
        <v>0</v>
      </c>
      <c r="BL173" s="13" t="s">
        <v>278</v>
      </c>
      <c r="BM173" s="13" t="s">
        <v>717</v>
      </c>
    </row>
    <row r="174" spans="2:65" s="1" customFormat="1" ht="58.5">
      <c r="B174" s="30"/>
      <c r="C174" s="31"/>
      <c r="D174" s="152" t="s">
        <v>137</v>
      </c>
      <c r="E174" s="31"/>
      <c r="F174" s="153" t="s">
        <v>718</v>
      </c>
      <c r="G174" s="31"/>
      <c r="H174" s="31"/>
      <c r="I174" s="99"/>
      <c r="J174" s="31"/>
      <c r="K174" s="31"/>
      <c r="L174" s="34"/>
      <c r="M174" s="154"/>
      <c r="N174" s="56"/>
      <c r="O174" s="56"/>
      <c r="P174" s="56"/>
      <c r="Q174" s="56"/>
      <c r="R174" s="56"/>
      <c r="S174" s="56"/>
      <c r="T174" s="57"/>
      <c r="AT174" s="13" t="s">
        <v>137</v>
      </c>
      <c r="AU174" s="13" t="s">
        <v>73</v>
      </c>
    </row>
    <row r="175" spans="2:65" s="1" customFormat="1" ht="19.5">
      <c r="B175" s="30"/>
      <c r="C175" s="31"/>
      <c r="D175" s="152" t="s">
        <v>139</v>
      </c>
      <c r="E175" s="31"/>
      <c r="F175" s="155" t="s">
        <v>537</v>
      </c>
      <c r="G175" s="31"/>
      <c r="H175" s="31"/>
      <c r="I175" s="99"/>
      <c r="J175" s="31"/>
      <c r="K175" s="31"/>
      <c r="L175" s="34"/>
      <c r="M175" s="154"/>
      <c r="N175" s="56"/>
      <c r="O175" s="56"/>
      <c r="P175" s="56"/>
      <c r="Q175" s="56"/>
      <c r="R175" s="56"/>
      <c r="S175" s="56"/>
      <c r="T175" s="57"/>
      <c r="AT175" s="13" t="s">
        <v>139</v>
      </c>
      <c r="AU175" s="13" t="s">
        <v>73</v>
      </c>
    </row>
    <row r="176" spans="2:65" s="8" customFormat="1" ht="11.25">
      <c r="B176" s="156"/>
      <c r="C176" s="157"/>
      <c r="D176" s="152" t="s">
        <v>154</v>
      </c>
      <c r="E176" s="158" t="s">
        <v>1</v>
      </c>
      <c r="F176" s="159" t="s">
        <v>719</v>
      </c>
      <c r="G176" s="157"/>
      <c r="H176" s="158" t="s">
        <v>1</v>
      </c>
      <c r="I176" s="160"/>
      <c r="J176" s="157"/>
      <c r="K176" s="157"/>
      <c r="L176" s="161"/>
      <c r="M176" s="162"/>
      <c r="N176" s="163"/>
      <c r="O176" s="163"/>
      <c r="P176" s="163"/>
      <c r="Q176" s="163"/>
      <c r="R176" s="163"/>
      <c r="S176" s="163"/>
      <c r="T176" s="164"/>
      <c r="AT176" s="165" t="s">
        <v>154</v>
      </c>
      <c r="AU176" s="165" t="s">
        <v>73</v>
      </c>
      <c r="AV176" s="8" t="s">
        <v>81</v>
      </c>
      <c r="AW176" s="8" t="s">
        <v>35</v>
      </c>
      <c r="AX176" s="8" t="s">
        <v>73</v>
      </c>
      <c r="AY176" s="165" t="s">
        <v>135</v>
      </c>
    </row>
    <row r="177" spans="2:65" s="9" customFormat="1" ht="11.25">
      <c r="B177" s="166"/>
      <c r="C177" s="167"/>
      <c r="D177" s="152" t="s">
        <v>154</v>
      </c>
      <c r="E177" s="168" t="s">
        <v>1</v>
      </c>
      <c r="F177" s="169" t="s">
        <v>720</v>
      </c>
      <c r="G177" s="167"/>
      <c r="H177" s="170">
        <v>10.56</v>
      </c>
      <c r="I177" s="171"/>
      <c r="J177" s="167"/>
      <c r="K177" s="167"/>
      <c r="L177" s="172"/>
      <c r="M177" s="173"/>
      <c r="N177" s="174"/>
      <c r="O177" s="174"/>
      <c r="P177" s="174"/>
      <c r="Q177" s="174"/>
      <c r="R177" s="174"/>
      <c r="S177" s="174"/>
      <c r="T177" s="175"/>
      <c r="AT177" s="176" t="s">
        <v>154</v>
      </c>
      <c r="AU177" s="176" t="s">
        <v>73</v>
      </c>
      <c r="AV177" s="9" t="s">
        <v>83</v>
      </c>
      <c r="AW177" s="9" t="s">
        <v>35</v>
      </c>
      <c r="AX177" s="9" t="s">
        <v>73</v>
      </c>
      <c r="AY177" s="176" t="s">
        <v>135</v>
      </c>
    </row>
    <row r="178" spans="2:65" s="10" customFormat="1" ht="11.25">
      <c r="B178" s="177"/>
      <c r="C178" s="178"/>
      <c r="D178" s="152" t="s">
        <v>154</v>
      </c>
      <c r="E178" s="179" t="s">
        <v>1</v>
      </c>
      <c r="F178" s="180" t="s">
        <v>159</v>
      </c>
      <c r="G178" s="178"/>
      <c r="H178" s="181">
        <v>10.56</v>
      </c>
      <c r="I178" s="182"/>
      <c r="J178" s="178"/>
      <c r="K178" s="178"/>
      <c r="L178" s="183"/>
      <c r="M178" s="184"/>
      <c r="N178" s="185"/>
      <c r="O178" s="185"/>
      <c r="P178" s="185"/>
      <c r="Q178" s="185"/>
      <c r="R178" s="185"/>
      <c r="S178" s="185"/>
      <c r="T178" s="186"/>
      <c r="AT178" s="187" t="s">
        <v>154</v>
      </c>
      <c r="AU178" s="187" t="s">
        <v>73</v>
      </c>
      <c r="AV178" s="10" t="s">
        <v>129</v>
      </c>
      <c r="AW178" s="10" t="s">
        <v>35</v>
      </c>
      <c r="AX178" s="10" t="s">
        <v>81</v>
      </c>
      <c r="AY178" s="187" t="s">
        <v>135</v>
      </c>
    </row>
    <row r="179" spans="2:65" s="1" customFormat="1" ht="22.5" customHeight="1">
      <c r="B179" s="30"/>
      <c r="C179" s="140" t="s">
        <v>283</v>
      </c>
      <c r="D179" s="140" t="s">
        <v>130</v>
      </c>
      <c r="E179" s="141" t="s">
        <v>519</v>
      </c>
      <c r="F179" s="142" t="s">
        <v>520</v>
      </c>
      <c r="G179" s="143" t="s">
        <v>150</v>
      </c>
      <c r="H179" s="144">
        <v>261.45</v>
      </c>
      <c r="I179" s="145"/>
      <c r="J179" s="146">
        <f>ROUND(I179*H179,2)</f>
        <v>0</v>
      </c>
      <c r="K179" s="142" t="s">
        <v>134</v>
      </c>
      <c r="L179" s="34"/>
      <c r="M179" s="147" t="s">
        <v>1</v>
      </c>
      <c r="N179" s="148" t="s">
        <v>44</v>
      </c>
      <c r="O179" s="56"/>
      <c r="P179" s="149">
        <f>O179*H179</f>
        <v>0</v>
      </c>
      <c r="Q179" s="149">
        <v>0</v>
      </c>
      <c r="R179" s="149">
        <f>Q179*H179</f>
        <v>0</v>
      </c>
      <c r="S179" s="149">
        <v>0</v>
      </c>
      <c r="T179" s="150">
        <f>S179*H179</f>
        <v>0</v>
      </c>
      <c r="AR179" s="13" t="s">
        <v>278</v>
      </c>
      <c r="AT179" s="13" t="s">
        <v>130</v>
      </c>
      <c r="AU179" s="13" t="s">
        <v>73</v>
      </c>
      <c r="AY179" s="13" t="s">
        <v>135</v>
      </c>
      <c r="BE179" s="151">
        <f>IF(N179="základní",J179,0)</f>
        <v>0</v>
      </c>
      <c r="BF179" s="151">
        <f>IF(N179="snížená",J179,0)</f>
        <v>0</v>
      </c>
      <c r="BG179" s="151">
        <f>IF(N179="zákl. přenesená",J179,0)</f>
        <v>0</v>
      </c>
      <c r="BH179" s="151">
        <f>IF(N179="sníž. přenesená",J179,0)</f>
        <v>0</v>
      </c>
      <c r="BI179" s="151">
        <f>IF(N179="nulová",J179,0)</f>
        <v>0</v>
      </c>
      <c r="BJ179" s="13" t="s">
        <v>81</v>
      </c>
      <c r="BK179" s="151">
        <f>ROUND(I179*H179,2)</f>
        <v>0</v>
      </c>
      <c r="BL179" s="13" t="s">
        <v>278</v>
      </c>
      <c r="BM179" s="13" t="s">
        <v>721</v>
      </c>
    </row>
    <row r="180" spans="2:65" s="1" customFormat="1" ht="29.25">
      <c r="B180" s="30"/>
      <c r="C180" s="31"/>
      <c r="D180" s="152" t="s">
        <v>137</v>
      </c>
      <c r="E180" s="31"/>
      <c r="F180" s="153" t="s">
        <v>522</v>
      </c>
      <c r="G180" s="31"/>
      <c r="H180" s="31"/>
      <c r="I180" s="99"/>
      <c r="J180" s="31"/>
      <c r="K180" s="31"/>
      <c r="L180" s="34"/>
      <c r="M180" s="154"/>
      <c r="N180" s="56"/>
      <c r="O180" s="56"/>
      <c r="P180" s="56"/>
      <c r="Q180" s="56"/>
      <c r="R180" s="56"/>
      <c r="S180" s="56"/>
      <c r="T180" s="57"/>
      <c r="AT180" s="13" t="s">
        <v>137</v>
      </c>
      <c r="AU180" s="13" t="s">
        <v>73</v>
      </c>
    </row>
    <row r="181" spans="2:65" s="8" customFormat="1" ht="11.25">
      <c r="B181" s="156"/>
      <c r="C181" s="157"/>
      <c r="D181" s="152" t="s">
        <v>154</v>
      </c>
      <c r="E181" s="158" t="s">
        <v>1</v>
      </c>
      <c r="F181" s="159" t="s">
        <v>722</v>
      </c>
      <c r="G181" s="157"/>
      <c r="H181" s="158" t="s">
        <v>1</v>
      </c>
      <c r="I181" s="160"/>
      <c r="J181" s="157"/>
      <c r="K181" s="157"/>
      <c r="L181" s="161"/>
      <c r="M181" s="162"/>
      <c r="N181" s="163"/>
      <c r="O181" s="163"/>
      <c r="P181" s="163"/>
      <c r="Q181" s="163"/>
      <c r="R181" s="163"/>
      <c r="S181" s="163"/>
      <c r="T181" s="164"/>
      <c r="AT181" s="165" t="s">
        <v>154</v>
      </c>
      <c r="AU181" s="165" t="s">
        <v>73</v>
      </c>
      <c r="AV181" s="8" t="s">
        <v>81</v>
      </c>
      <c r="AW181" s="8" t="s">
        <v>35</v>
      </c>
      <c r="AX181" s="8" t="s">
        <v>73</v>
      </c>
      <c r="AY181" s="165" t="s">
        <v>135</v>
      </c>
    </row>
    <row r="182" spans="2:65" s="9" customFormat="1" ht="11.25">
      <c r="B182" s="166"/>
      <c r="C182" s="167"/>
      <c r="D182" s="152" t="s">
        <v>154</v>
      </c>
      <c r="E182" s="168" t="s">
        <v>1</v>
      </c>
      <c r="F182" s="169" t="s">
        <v>723</v>
      </c>
      <c r="G182" s="167"/>
      <c r="H182" s="170">
        <v>81</v>
      </c>
      <c r="I182" s="171"/>
      <c r="J182" s="167"/>
      <c r="K182" s="167"/>
      <c r="L182" s="172"/>
      <c r="M182" s="173"/>
      <c r="N182" s="174"/>
      <c r="O182" s="174"/>
      <c r="P182" s="174"/>
      <c r="Q182" s="174"/>
      <c r="R182" s="174"/>
      <c r="S182" s="174"/>
      <c r="T182" s="175"/>
      <c r="AT182" s="176" t="s">
        <v>154</v>
      </c>
      <c r="AU182" s="176" t="s">
        <v>73</v>
      </c>
      <c r="AV182" s="9" t="s">
        <v>83</v>
      </c>
      <c r="AW182" s="9" t="s">
        <v>35</v>
      </c>
      <c r="AX182" s="9" t="s">
        <v>73</v>
      </c>
      <c r="AY182" s="176" t="s">
        <v>135</v>
      </c>
    </row>
    <row r="183" spans="2:65" s="8" customFormat="1" ht="11.25">
      <c r="B183" s="156"/>
      <c r="C183" s="157"/>
      <c r="D183" s="152" t="s">
        <v>154</v>
      </c>
      <c r="E183" s="158" t="s">
        <v>1</v>
      </c>
      <c r="F183" s="159" t="s">
        <v>724</v>
      </c>
      <c r="G183" s="157"/>
      <c r="H183" s="158" t="s">
        <v>1</v>
      </c>
      <c r="I183" s="160"/>
      <c r="J183" s="157"/>
      <c r="K183" s="157"/>
      <c r="L183" s="161"/>
      <c r="M183" s="162"/>
      <c r="N183" s="163"/>
      <c r="O183" s="163"/>
      <c r="P183" s="163"/>
      <c r="Q183" s="163"/>
      <c r="R183" s="163"/>
      <c r="S183" s="163"/>
      <c r="T183" s="164"/>
      <c r="AT183" s="165" t="s">
        <v>154</v>
      </c>
      <c r="AU183" s="165" t="s">
        <v>73</v>
      </c>
      <c r="AV183" s="8" t="s">
        <v>81</v>
      </c>
      <c r="AW183" s="8" t="s">
        <v>35</v>
      </c>
      <c r="AX183" s="8" t="s">
        <v>73</v>
      </c>
      <c r="AY183" s="165" t="s">
        <v>135</v>
      </c>
    </row>
    <row r="184" spans="2:65" s="9" customFormat="1" ht="11.25">
      <c r="B184" s="166"/>
      <c r="C184" s="167"/>
      <c r="D184" s="152" t="s">
        <v>154</v>
      </c>
      <c r="E184" s="168" t="s">
        <v>1</v>
      </c>
      <c r="F184" s="169" t="s">
        <v>725</v>
      </c>
      <c r="G184" s="167"/>
      <c r="H184" s="170">
        <v>31.05</v>
      </c>
      <c r="I184" s="171"/>
      <c r="J184" s="167"/>
      <c r="K184" s="167"/>
      <c r="L184" s="172"/>
      <c r="M184" s="173"/>
      <c r="N184" s="174"/>
      <c r="O184" s="174"/>
      <c r="P184" s="174"/>
      <c r="Q184" s="174"/>
      <c r="R184" s="174"/>
      <c r="S184" s="174"/>
      <c r="T184" s="175"/>
      <c r="AT184" s="176" t="s">
        <v>154</v>
      </c>
      <c r="AU184" s="176" t="s">
        <v>73</v>
      </c>
      <c r="AV184" s="9" t="s">
        <v>83</v>
      </c>
      <c r="AW184" s="9" t="s">
        <v>35</v>
      </c>
      <c r="AX184" s="9" t="s">
        <v>73</v>
      </c>
      <c r="AY184" s="176" t="s">
        <v>135</v>
      </c>
    </row>
    <row r="185" spans="2:65" s="8" customFormat="1" ht="11.25">
      <c r="B185" s="156"/>
      <c r="C185" s="157"/>
      <c r="D185" s="152" t="s">
        <v>154</v>
      </c>
      <c r="E185" s="158" t="s">
        <v>1</v>
      </c>
      <c r="F185" s="159" t="s">
        <v>726</v>
      </c>
      <c r="G185" s="157"/>
      <c r="H185" s="158" t="s">
        <v>1</v>
      </c>
      <c r="I185" s="160"/>
      <c r="J185" s="157"/>
      <c r="K185" s="157"/>
      <c r="L185" s="161"/>
      <c r="M185" s="162"/>
      <c r="N185" s="163"/>
      <c r="O185" s="163"/>
      <c r="P185" s="163"/>
      <c r="Q185" s="163"/>
      <c r="R185" s="163"/>
      <c r="S185" s="163"/>
      <c r="T185" s="164"/>
      <c r="AT185" s="165" t="s">
        <v>154</v>
      </c>
      <c r="AU185" s="165" t="s">
        <v>73</v>
      </c>
      <c r="AV185" s="8" t="s">
        <v>81</v>
      </c>
      <c r="AW185" s="8" t="s">
        <v>35</v>
      </c>
      <c r="AX185" s="8" t="s">
        <v>73</v>
      </c>
      <c r="AY185" s="165" t="s">
        <v>135</v>
      </c>
    </row>
    <row r="186" spans="2:65" s="9" customFormat="1" ht="11.25">
      <c r="B186" s="166"/>
      <c r="C186" s="167"/>
      <c r="D186" s="152" t="s">
        <v>154</v>
      </c>
      <c r="E186" s="168" t="s">
        <v>1</v>
      </c>
      <c r="F186" s="169" t="s">
        <v>727</v>
      </c>
      <c r="G186" s="167"/>
      <c r="H186" s="170">
        <v>149.4</v>
      </c>
      <c r="I186" s="171"/>
      <c r="J186" s="167"/>
      <c r="K186" s="167"/>
      <c r="L186" s="172"/>
      <c r="M186" s="173"/>
      <c r="N186" s="174"/>
      <c r="O186" s="174"/>
      <c r="P186" s="174"/>
      <c r="Q186" s="174"/>
      <c r="R186" s="174"/>
      <c r="S186" s="174"/>
      <c r="T186" s="175"/>
      <c r="AT186" s="176" t="s">
        <v>154</v>
      </c>
      <c r="AU186" s="176" t="s">
        <v>73</v>
      </c>
      <c r="AV186" s="9" t="s">
        <v>83</v>
      </c>
      <c r="AW186" s="9" t="s">
        <v>35</v>
      </c>
      <c r="AX186" s="9" t="s">
        <v>73</v>
      </c>
      <c r="AY186" s="176" t="s">
        <v>135</v>
      </c>
    </row>
    <row r="187" spans="2:65" s="10" customFormat="1" ht="11.25">
      <c r="B187" s="177"/>
      <c r="C187" s="178"/>
      <c r="D187" s="152" t="s">
        <v>154</v>
      </c>
      <c r="E187" s="179" t="s">
        <v>1</v>
      </c>
      <c r="F187" s="180" t="s">
        <v>159</v>
      </c>
      <c r="G187" s="178"/>
      <c r="H187" s="181">
        <v>261.45</v>
      </c>
      <c r="I187" s="182"/>
      <c r="J187" s="178"/>
      <c r="K187" s="178"/>
      <c r="L187" s="183"/>
      <c r="M187" s="184"/>
      <c r="N187" s="185"/>
      <c r="O187" s="185"/>
      <c r="P187" s="185"/>
      <c r="Q187" s="185"/>
      <c r="R187" s="185"/>
      <c r="S187" s="185"/>
      <c r="T187" s="186"/>
      <c r="AT187" s="187" t="s">
        <v>154</v>
      </c>
      <c r="AU187" s="187" t="s">
        <v>73</v>
      </c>
      <c r="AV187" s="10" t="s">
        <v>129</v>
      </c>
      <c r="AW187" s="10" t="s">
        <v>35</v>
      </c>
      <c r="AX187" s="10" t="s">
        <v>81</v>
      </c>
      <c r="AY187" s="187" t="s">
        <v>135</v>
      </c>
    </row>
    <row r="188" spans="2:65" s="1" customFormat="1" ht="22.5" customHeight="1">
      <c r="B188" s="30"/>
      <c r="C188" s="140" t="s">
        <v>288</v>
      </c>
      <c r="D188" s="140" t="s">
        <v>130</v>
      </c>
      <c r="E188" s="141" t="s">
        <v>528</v>
      </c>
      <c r="F188" s="142" t="s">
        <v>529</v>
      </c>
      <c r="G188" s="143" t="s">
        <v>150</v>
      </c>
      <c r="H188" s="144">
        <v>28.47</v>
      </c>
      <c r="I188" s="145"/>
      <c r="J188" s="146">
        <f>ROUND(I188*H188,2)</f>
        <v>0</v>
      </c>
      <c r="K188" s="142" t="s">
        <v>134</v>
      </c>
      <c r="L188" s="34"/>
      <c r="M188" s="147" t="s">
        <v>1</v>
      </c>
      <c r="N188" s="148" t="s">
        <v>44</v>
      </c>
      <c r="O188" s="56"/>
      <c r="P188" s="149">
        <f>O188*H188</f>
        <v>0</v>
      </c>
      <c r="Q188" s="149">
        <v>0</v>
      </c>
      <c r="R188" s="149">
        <f>Q188*H188</f>
        <v>0</v>
      </c>
      <c r="S188" s="149">
        <v>0</v>
      </c>
      <c r="T188" s="150">
        <f>S188*H188</f>
        <v>0</v>
      </c>
      <c r="AR188" s="13" t="s">
        <v>278</v>
      </c>
      <c r="AT188" s="13" t="s">
        <v>130</v>
      </c>
      <c r="AU188" s="13" t="s">
        <v>73</v>
      </c>
      <c r="AY188" s="13" t="s">
        <v>135</v>
      </c>
      <c r="BE188" s="151">
        <f>IF(N188="základní",J188,0)</f>
        <v>0</v>
      </c>
      <c r="BF188" s="151">
        <f>IF(N188="snížená",J188,0)</f>
        <v>0</v>
      </c>
      <c r="BG188" s="151">
        <f>IF(N188="zákl. přenesená",J188,0)</f>
        <v>0</v>
      </c>
      <c r="BH188" s="151">
        <f>IF(N188="sníž. přenesená",J188,0)</f>
        <v>0</v>
      </c>
      <c r="BI188" s="151">
        <f>IF(N188="nulová",J188,0)</f>
        <v>0</v>
      </c>
      <c r="BJ188" s="13" t="s">
        <v>81</v>
      </c>
      <c r="BK188" s="151">
        <f>ROUND(I188*H188,2)</f>
        <v>0</v>
      </c>
      <c r="BL188" s="13" t="s">
        <v>278</v>
      </c>
      <c r="BM188" s="13" t="s">
        <v>728</v>
      </c>
    </row>
    <row r="189" spans="2:65" s="1" customFormat="1" ht="29.25">
      <c r="B189" s="30"/>
      <c r="C189" s="31"/>
      <c r="D189" s="152" t="s">
        <v>137</v>
      </c>
      <c r="E189" s="31"/>
      <c r="F189" s="153" t="s">
        <v>531</v>
      </c>
      <c r="G189" s="31"/>
      <c r="H189" s="31"/>
      <c r="I189" s="99"/>
      <c r="J189" s="31"/>
      <c r="K189" s="31"/>
      <c r="L189" s="34"/>
      <c r="M189" s="154"/>
      <c r="N189" s="56"/>
      <c r="O189" s="56"/>
      <c r="P189" s="56"/>
      <c r="Q189" s="56"/>
      <c r="R189" s="56"/>
      <c r="S189" s="56"/>
      <c r="T189" s="57"/>
      <c r="AT189" s="13" t="s">
        <v>137</v>
      </c>
      <c r="AU189" s="13" t="s">
        <v>73</v>
      </c>
    </row>
    <row r="190" spans="2:65" s="1" customFormat="1" ht="19.5">
      <c r="B190" s="30"/>
      <c r="C190" s="31"/>
      <c r="D190" s="152" t="s">
        <v>139</v>
      </c>
      <c r="E190" s="31"/>
      <c r="F190" s="155" t="s">
        <v>729</v>
      </c>
      <c r="G190" s="31"/>
      <c r="H190" s="31"/>
      <c r="I190" s="99"/>
      <c r="J190" s="31"/>
      <c r="K190" s="31"/>
      <c r="L190" s="34"/>
      <c r="M190" s="154"/>
      <c r="N190" s="56"/>
      <c r="O190" s="56"/>
      <c r="P190" s="56"/>
      <c r="Q190" s="56"/>
      <c r="R190" s="56"/>
      <c r="S190" s="56"/>
      <c r="T190" s="57"/>
      <c r="AT190" s="13" t="s">
        <v>139</v>
      </c>
      <c r="AU190" s="13" t="s">
        <v>73</v>
      </c>
    </row>
    <row r="191" spans="2:65" s="8" customFormat="1" ht="11.25">
      <c r="B191" s="156"/>
      <c r="C191" s="157"/>
      <c r="D191" s="152" t="s">
        <v>154</v>
      </c>
      <c r="E191" s="158" t="s">
        <v>1</v>
      </c>
      <c r="F191" s="159" t="s">
        <v>710</v>
      </c>
      <c r="G191" s="157"/>
      <c r="H191" s="158" t="s">
        <v>1</v>
      </c>
      <c r="I191" s="160"/>
      <c r="J191" s="157"/>
      <c r="K191" s="157"/>
      <c r="L191" s="161"/>
      <c r="M191" s="162"/>
      <c r="N191" s="163"/>
      <c r="O191" s="163"/>
      <c r="P191" s="163"/>
      <c r="Q191" s="163"/>
      <c r="R191" s="163"/>
      <c r="S191" s="163"/>
      <c r="T191" s="164"/>
      <c r="AT191" s="165" t="s">
        <v>154</v>
      </c>
      <c r="AU191" s="165" t="s">
        <v>73</v>
      </c>
      <c r="AV191" s="8" t="s">
        <v>81</v>
      </c>
      <c r="AW191" s="8" t="s">
        <v>35</v>
      </c>
      <c r="AX191" s="8" t="s">
        <v>73</v>
      </c>
      <c r="AY191" s="165" t="s">
        <v>135</v>
      </c>
    </row>
    <row r="192" spans="2:65" s="9" customFormat="1" ht="11.25">
      <c r="B192" s="166"/>
      <c r="C192" s="167"/>
      <c r="D192" s="152" t="s">
        <v>154</v>
      </c>
      <c r="E192" s="168" t="s">
        <v>1</v>
      </c>
      <c r="F192" s="169" t="s">
        <v>730</v>
      </c>
      <c r="G192" s="167"/>
      <c r="H192" s="170">
        <v>17.91</v>
      </c>
      <c r="I192" s="171"/>
      <c r="J192" s="167"/>
      <c r="K192" s="167"/>
      <c r="L192" s="172"/>
      <c r="M192" s="173"/>
      <c r="N192" s="174"/>
      <c r="O192" s="174"/>
      <c r="P192" s="174"/>
      <c r="Q192" s="174"/>
      <c r="R192" s="174"/>
      <c r="S192" s="174"/>
      <c r="T192" s="175"/>
      <c r="AT192" s="176" t="s">
        <v>154</v>
      </c>
      <c r="AU192" s="176" t="s">
        <v>73</v>
      </c>
      <c r="AV192" s="9" t="s">
        <v>83</v>
      </c>
      <c r="AW192" s="9" t="s">
        <v>35</v>
      </c>
      <c r="AX192" s="9" t="s">
        <v>73</v>
      </c>
      <c r="AY192" s="176" t="s">
        <v>135</v>
      </c>
    </row>
    <row r="193" spans="2:65" s="8" customFormat="1" ht="11.25">
      <c r="B193" s="156"/>
      <c r="C193" s="157"/>
      <c r="D193" s="152" t="s">
        <v>154</v>
      </c>
      <c r="E193" s="158" t="s">
        <v>1</v>
      </c>
      <c r="F193" s="159" t="s">
        <v>731</v>
      </c>
      <c r="G193" s="157"/>
      <c r="H193" s="158" t="s">
        <v>1</v>
      </c>
      <c r="I193" s="160"/>
      <c r="J193" s="157"/>
      <c r="K193" s="157"/>
      <c r="L193" s="161"/>
      <c r="M193" s="162"/>
      <c r="N193" s="163"/>
      <c r="O193" s="163"/>
      <c r="P193" s="163"/>
      <c r="Q193" s="163"/>
      <c r="R193" s="163"/>
      <c r="S193" s="163"/>
      <c r="T193" s="164"/>
      <c r="AT193" s="165" t="s">
        <v>154</v>
      </c>
      <c r="AU193" s="165" t="s">
        <v>73</v>
      </c>
      <c r="AV193" s="8" t="s">
        <v>81</v>
      </c>
      <c r="AW193" s="8" t="s">
        <v>35</v>
      </c>
      <c r="AX193" s="8" t="s">
        <v>73</v>
      </c>
      <c r="AY193" s="165" t="s">
        <v>135</v>
      </c>
    </row>
    <row r="194" spans="2:65" s="9" customFormat="1" ht="11.25">
      <c r="B194" s="166"/>
      <c r="C194" s="167"/>
      <c r="D194" s="152" t="s">
        <v>154</v>
      </c>
      <c r="E194" s="168" t="s">
        <v>1</v>
      </c>
      <c r="F194" s="169" t="s">
        <v>720</v>
      </c>
      <c r="G194" s="167"/>
      <c r="H194" s="170">
        <v>10.56</v>
      </c>
      <c r="I194" s="171"/>
      <c r="J194" s="167"/>
      <c r="K194" s="167"/>
      <c r="L194" s="172"/>
      <c r="M194" s="173"/>
      <c r="N194" s="174"/>
      <c r="O194" s="174"/>
      <c r="P194" s="174"/>
      <c r="Q194" s="174"/>
      <c r="R194" s="174"/>
      <c r="S194" s="174"/>
      <c r="T194" s="175"/>
      <c r="AT194" s="176" t="s">
        <v>154</v>
      </c>
      <c r="AU194" s="176" t="s">
        <v>73</v>
      </c>
      <c r="AV194" s="9" t="s">
        <v>83</v>
      </c>
      <c r="AW194" s="9" t="s">
        <v>35</v>
      </c>
      <c r="AX194" s="9" t="s">
        <v>73</v>
      </c>
      <c r="AY194" s="176" t="s">
        <v>135</v>
      </c>
    </row>
    <row r="195" spans="2:65" s="10" customFormat="1" ht="11.25">
      <c r="B195" s="177"/>
      <c r="C195" s="178"/>
      <c r="D195" s="152" t="s">
        <v>154</v>
      </c>
      <c r="E195" s="179" t="s">
        <v>1</v>
      </c>
      <c r="F195" s="180" t="s">
        <v>159</v>
      </c>
      <c r="G195" s="178"/>
      <c r="H195" s="181">
        <v>28.47</v>
      </c>
      <c r="I195" s="182"/>
      <c r="J195" s="178"/>
      <c r="K195" s="178"/>
      <c r="L195" s="183"/>
      <c r="M195" s="184"/>
      <c r="N195" s="185"/>
      <c r="O195" s="185"/>
      <c r="P195" s="185"/>
      <c r="Q195" s="185"/>
      <c r="R195" s="185"/>
      <c r="S195" s="185"/>
      <c r="T195" s="186"/>
      <c r="AT195" s="187" t="s">
        <v>154</v>
      </c>
      <c r="AU195" s="187" t="s">
        <v>73</v>
      </c>
      <c r="AV195" s="10" t="s">
        <v>129</v>
      </c>
      <c r="AW195" s="10" t="s">
        <v>35</v>
      </c>
      <c r="AX195" s="10" t="s">
        <v>81</v>
      </c>
      <c r="AY195" s="187" t="s">
        <v>135</v>
      </c>
    </row>
    <row r="196" spans="2:65" s="1" customFormat="1" ht="22.5" customHeight="1">
      <c r="B196" s="30"/>
      <c r="C196" s="140" t="s">
        <v>371</v>
      </c>
      <c r="D196" s="140" t="s">
        <v>130</v>
      </c>
      <c r="E196" s="141" t="s">
        <v>276</v>
      </c>
      <c r="F196" s="142" t="s">
        <v>277</v>
      </c>
      <c r="G196" s="143" t="s">
        <v>150</v>
      </c>
      <c r="H196" s="144">
        <v>230.4</v>
      </c>
      <c r="I196" s="145"/>
      <c r="J196" s="146">
        <f>ROUND(I196*H196,2)</f>
        <v>0</v>
      </c>
      <c r="K196" s="142" t="s">
        <v>134</v>
      </c>
      <c r="L196" s="34"/>
      <c r="M196" s="147" t="s">
        <v>1</v>
      </c>
      <c r="N196" s="148" t="s">
        <v>44</v>
      </c>
      <c r="O196" s="56"/>
      <c r="P196" s="149">
        <f>O196*H196</f>
        <v>0</v>
      </c>
      <c r="Q196" s="149">
        <v>0</v>
      </c>
      <c r="R196" s="149">
        <f>Q196*H196</f>
        <v>0</v>
      </c>
      <c r="S196" s="149">
        <v>0</v>
      </c>
      <c r="T196" s="150">
        <f>S196*H196</f>
        <v>0</v>
      </c>
      <c r="AR196" s="13" t="s">
        <v>278</v>
      </c>
      <c r="AT196" s="13" t="s">
        <v>130</v>
      </c>
      <c r="AU196" s="13" t="s">
        <v>73</v>
      </c>
      <c r="AY196" s="13" t="s">
        <v>135</v>
      </c>
      <c r="BE196" s="151">
        <f>IF(N196="základní",J196,0)</f>
        <v>0</v>
      </c>
      <c r="BF196" s="151">
        <f>IF(N196="snížená",J196,0)</f>
        <v>0</v>
      </c>
      <c r="BG196" s="151">
        <f>IF(N196="zákl. přenesená",J196,0)</f>
        <v>0</v>
      </c>
      <c r="BH196" s="151">
        <f>IF(N196="sníž. přenesená",J196,0)</f>
        <v>0</v>
      </c>
      <c r="BI196" s="151">
        <f>IF(N196="nulová",J196,0)</f>
        <v>0</v>
      </c>
      <c r="BJ196" s="13" t="s">
        <v>81</v>
      </c>
      <c r="BK196" s="151">
        <f>ROUND(I196*H196,2)</f>
        <v>0</v>
      </c>
      <c r="BL196" s="13" t="s">
        <v>278</v>
      </c>
      <c r="BM196" s="13" t="s">
        <v>732</v>
      </c>
    </row>
    <row r="197" spans="2:65" s="1" customFormat="1" ht="29.25">
      <c r="B197" s="30"/>
      <c r="C197" s="31"/>
      <c r="D197" s="152" t="s">
        <v>137</v>
      </c>
      <c r="E197" s="31"/>
      <c r="F197" s="153" t="s">
        <v>280</v>
      </c>
      <c r="G197" s="31"/>
      <c r="H197" s="31"/>
      <c r="I197" s="99"/>
      <c r="J197" s="31"/>
      <c r="K197" s="31"/>
      <c r="L197" s="34"/>
      <c r="M197" s="154"/>
      <c r="N197" s="56"/>
      <c r="O197" s="56"/>
      <c r="P197" s="56"/>
      <c r="Q197" s="56"/>
      <c r="R197" s="56"/>
      <c r="S197" s="56"/>
      <c r="T197" s="57"/>
      <c r="AT197" s="13" t="s">
        <v>137</v>
      </c>
      <c r="AU197" s="13" t="s">
        <v>73</v>
      </c>
    </row>
    <row r="198" spans="2:65" s="1" customFormat="1" ht="22.5" customHeight="1">
      <c r="B198" s="30"/>
      <c r="C198" s="140" t="s">
        <v>377</v>
      </c>
      <c r="D198" s="140" t="s">
        <v>130</v>
      </c>
      <c r="E198" s="141" t="s">
        <v>573</v>
      </c>
      <c r="F198" s="142" t="s">
        <v>574</v>
      </c>
      <c r="G198" s="143" t="s">
        <v>150</v>
      </c>
      <c r="H198" s="144">
        <v>31.05</v>
      </c>
      <c r="I198" s="145"/>
      <c r="J198" s="146">
        <f>ROUND(I198*H198,2)</f>
        <v>0</v>
      </c>
      <c r="K198" s="142" t="s">
        <v>134</v>
      </c>
      <c r="L198" s="34"/>
      <c r="M198" s="147" t="s">
        <v>1</v>
      </c>
      <c r="N198" s="148" t="s">
        <v>44</v>
      </c>
      <c r="O198" s="56"/>
      <c r="P198" s="149">
        <f>O198*H198</f>
        <v>0</v>
      </c>
      <c r="Q198" s="149">
        <v>0</v>
      </c>
      <c r="R198" s="149">
        <f>Q198*H198</f>
        <v>0</v>
      </c>
      <c r="S198" s="149">
        <v>0</v>
      </c>
      <c r="T198" s="150">
        <f>S198*H198</f>
        <v>0</v>
      </c>
      <c r="AR198" s="13" t="s">
        <v>129</v>
      </c>
      <c r="AT198" s="13" t="s">
        <v>130</v>
      </c>
      <c r="AU198" s="13" t="s">
        <v>73</v>
      </c>
      <c r="AY198" s="13" t="s">
        <v>135</v>
      </c>
      <c r="BE198" s="151">
        <f>IF(N198="základní",J198,0)</f>
        <v>0</v>
      </c>
      <c r="BF198" s="151">
        <f>IF(N198="snížená",J198,0)</f>
        <v>0</v>
      </c>
      <c r="BG198" s="151">
        <f>IF(N198="zákl. přenesená",J198,0)</f>
        <v>0</v>
      </c>
      <c r="BH198" s="151">
        <f>IF(N198="sníž. přenesená",J198,0)</f>
        <v>0</v>
      </c>
      <c r="BI198" s="151">
        <f>IF(N198="nulová",J198,0)</f>
        <v>0</v>
      </c>
      <c r="BJ198" s="13" t="s">
        <v>81</v>
      </c>
      <c r="BK198" s="151">
        <f>ROUND(I198*H198,2)</f>
        <v>0</v>
      </c>
      <c r="BL198" s="13" t="s">
        <v>129</v>
      </c>
      <c r="BM198" s="13" t="s">
        <v>733</v>
      </c>
    </row>
    <row r="199" spans="2:65" s="1" customFormat="1" ht="29.25">
      <c r="B199" s="30"/>
      <c r="C199" s="31"/>
      <c r="D199" s="152" t="s">
        <v>137</v>
      </c>
      <c r="E199" s="31"/>
      <c r="F199" s="153" t="s">
        <v>576</v>
      </c>
      <c r="G199" s="31"/>
      <c r="H199" s="31"/>
      <c r="I199" s="99"/>
      <c r="J199" s="31"/>
      <c r="K199" s="31"/>
      <c r="L199" s="34"/>
      <c r="M199" s="154"/>
      <c r="N199" s="56"/>
      <c r="O199" s="56"/>
      <c r="P199" s="56"/>
      <c r="Q199" s="56"/>
      <c r="R199" s="56"/>
      <c r="S199" s="56"/>
      <c r="T199" s="57"/>
      <c r="AT199" s="13" t="s">
        <v>137</v>
      </c>
      <c r="AU199" s="13" t="s">
        <v>73</v>
      </c>
    </row>
    <row r="200" spans="2:65" s="1" customFormat="1" ht="19.5">
      <c r="B200" s="30"/>
      <c r="C200" s="31"/>
      <c r="D200" s="152" t="s">
        <v>139</v>
      </c>
      <c r="E200" s="31"/>
      <c r="F200" s="155" t="s">
        <v>577</v>
      </c>
      <c r="G200" s="31"/>
      <c r="H200" s="31"/>
      <c r="I200" s="99"/>
      <c r="J200" s="31"/>
      <c r="K200" s="31"/>
      <c r="L200" s="34"/>
      <c r="M200" s="198"/>
      <c r="N200" s="199"/>
      <c r="O200" s="199"/>
      <c r="P200" s="199"/>
      <c r="Q200" s="199"/>
      <c r="R200" s="199"/>
      <c r="S200" s="199"/>
      <c r="T200" s="200"/>
      <c r="AT200" s="13" t="s">
        <v>139</v>
      </c>
      <c r="AU200" s="13" t="s">
        <v>73</v>
      </c>
    </row>
    <row r="201" spans="2:65" s="1" customFormat="1" ht="6.95" customHeight="1">
      <c r="B201" s="42"/>
      <c r="C201" s="43"/>
      <c r="D201" s="43"/>
      <c r="E201" s="43"/>
      <c r="F201" s="43"/>
      <c r="G201" s="43"/>
      <c r="H201" s="43"/>
      <c r="I201" s="121"/>
      <c r="J201" s="43"/>
      <c r="K201" s="43"/>
      <c r="L201" s="34"/>
    </row>
  </sheetData>
  <sheetProtection algorithmName="SHA-512" hashValue="kIic6e+Pmgy/YWowIOvh+NIEVfYKTYRqltIng/q7FWQtAJ2YVs/k8bulwDeZOWjc/QpIHHRLa0s+swlUW+ZMLw==" saltValue="m79R0Yb0wrXZjMParuFJ7Vt6npfz4N17WKN6JiiSO5P+Ai2W4+TFKMB/Q+rHYo48wasYkFVCkwuoEsi6W1tttA==" spinCount="100000" sheet="1" objects="1" scenarios="1" formatColumns="0" formatRows="0" autoFilter="0"/>
  <autoFilter ref="C78:K200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9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3" t="s">
        <v>98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108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256" t="str">
        <f>'Rekapitulace stavby'!K6</f>
        <v>Oprava přejezdu v km 66,164 (8,342) v úsecích Františkovy Lázně - Vojtanov a Františkovy Lázně - Aš</v>
      </c>
      <c r="F7" s="257"/>
      <c r="G7" s="257"/>
      <c r="H7" s="257"/>
      <c r="L7" s="16"/>
    </row>
    <row r="8" spans="2:46" s="1" customFormat="1" ht="12" customHeight="1">
      <c r="B8" s="34"/>
      <c r="D8" s="98" t="s">
        <v>109</v>
      </c>
      <c r="I8" s="99"/>
      <c r="L8" s="34"/>
    </row>
    <row r="9" spans="2:46" s="1" customFormat="1" ht="36.950000000000003" customHeight="1">
      <c r="B9" s="34"/>
      <c r="E9" s="258" t="s">
        <v>734</v>
      </c>
      <c r="F9" s="259"/>
      <c r="G9" s="259"/>
      <c r="H9" s="259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18</v>
      </c>
      <c r="F11" s="13" t="s">
        <v>1</v>
      </c>
      <c r="I11" s="100" t="s">
        <v>19</v>
      </c>
      <c r="J11" s="13" t="s">
        <v>1</v>
      </c>
      <c r="L11" s="34"/>
    </row>
    <row r="12" spans="2:46" s="1" customFormat="1" ht="12" customHeight="1">
      <c r="B12" s="34"/>
      <c r="D12" s="98" t="s">
        <v>20</v>
      </c>
      <c r="F12" s="13" t="s">
        <v>21</v>
      </c>
      <c r="I12" s="100" t="s">
        <v>22</v>
      </c>
      <c r="J12" s="101" t="str">
        <f>'Rekapitulace stavby'!AN8</f>
        <v>28. 3. 2019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24</v>
      </c>
      <c r="I14" s="100" t="s">
        <v>25</v>
      </c>
      <c r="J14" s="13" t="s">
        <v>26</v>
      </c>
      <c r="L14" s="34"/>
    </row>
    <row r="15" spans="2:46" s="1" customFormat="1" ht="18" customHeight="1">
      <c r="B15" s="34"/>
      <c r="E15" s="13" t="s">
        <v>28</v>
      </c>
      <c r="I15" s="100" t="s">
        <v>29</v>
      </c>
      <c r="J15" s="13" t="s">
        <v>30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31</v>
      </c>
      <c r="I17" s="100" t="s">
        <v>25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260" t="str">
        <f>'Rekapitulace stavby'!E14</f>
        <v>Vyplň údaj</v>
      </c>
      <c r="F18" s="261"/>
      <c r="G18" s="261"/>
      <c r="H18" s="261"/>
      <c r="I18" s="100" t="s">
        <v>29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33</v>
      </c>
      <c r="I20" s="100" t="s">
        <v>25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29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36</v>
      </c>
      <c r="I23" s="100" t="s">
        <v>25</v>
      </c>
      <c r="J23" s="13" t="s">
        <v>1</v>
      </c>
      <c r="L23" s="34"/>
    </row>
    <row r="24" spans="2:12" s="1" customFormat="1" ht="18" customHeight="1">
      <c r="B24" s="34"/>
      <c r="E24" s="13" t="s">
        <v>37</v>
      </c>
      <c r="I24" s="100" t="s">
        <v>29</v>
      </c>
      <c r="J24" s="13" t="s">
        <v>1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38</v>
      </c>
      <c r="I26" s="99"/>
      <c r="L26" s="34"/>
    </row>
    <row r="27" spans="2:12" s="6" customFormat="1" ht="16.5" customHeight="1">
      <c r="B27" s="102"/>
      <c r="E27" s="262" t="s">
        <v>1</v>
      </c>
      <c r="F27" s="262"/>
      <c r="G27" s="262"/>
      <c r="H27" s="262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39</v>
      </c>
      <c r="I30" s="99"/>
      <c r="J30" s="106">
        <f>ROUND(J79,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41</v>
      </c>
      <c r="I32" s="108" t="s">
        <v>40</v>
      </c>
      <c r="J32" s="107" t="s">
        <v>42</v>
      </c>
      <c r="L32" s="34"/>
    </row>
    <row r="33" spans="2:12" s="1" customFormat="1" ht="14.45" customHeight="1">
      <c r="B33" s="34"/>
      <c r="D33" s="98" t="s">
        <v>43</v>
      </c>
      <c r="E33" s="98" t="s">
        <v>44</v>
      </c>
      <c r="F33" s="109">
        <f>ROUND((SUM(BE79:BE88)),  2)</f>
        <v>0</v>
      </c>
      <c r="I33" s="110">
        <v>0.21</v>
      </c>
      <c r="J33" s="109">
        <f>ROUND(((SUM(BE79:BE88))*I33),  2)</f>
        <v>0</v>
      </c>
      <c r="L33" s="34"/>
    </row>
    <row r="34" spans="2:12" s="1" customFormat="1" ht="14.45" customHeight="1">
      <c r="B34" s="34"/>
      <c r="E34" s="98" t="s">
        <v>45</v>
      </c>
      <c r="F34" s="109">
        <f>ROUND((SUM(BF79:BF88)),  2)</f>
        <v>0</v>
      </c>
      <c r="I34" s="110">
        <v>0.15</v>
      </c>
      <c r="J34" s="109">
        <f>ROUND(((SUM(BF79:BF88))*I34),  2)</f>
        <v>0</v>
      </c>
      <c r="L34" s="34"/>
    </row>
    <row r="35" spans="2:12" s="1" customFormat="1" ht="14.45" hidden="1" customHeight="1">
      <c r="B35" s="34"/>
      <c r="E35" s="98" t="s">
        <v>46</v>
      </c>
      <c r="F35" s="109">
        <f>ROUND((SUM(BG79:BG88)),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47</v>
      </c>
      <c r="F36" s="109">
        <f>ROUND((SUM(BH79:BH88)),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48</v>
      </c>
      <c r="F37" s="109">
        <f>ROUND((SUM(BI79:BI88)),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49</v>
      </c>
      <c r="E39" s="113"/>
      <c r="F39" s="113"/>
      <c r="G39" s="114" t="s">
        <v>50</v>
      </c>
      <c r="H39" s="115" t="s">
        <v>51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111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263" t="str">
        <f>E7</f>
        <v>Oprava přejezdu v km 66,164 (8,342) v úsecích Františkovy Lázně - Vojtanov a Františkovy Lázně - Aš</v>
      </c>
      <c r="F48" s="264"/>
      <c r="G48" s="264"/>
      <c r="H48" s="264"/>
      <c r="I48" s="99"/>
      <c r="J48" s="31"/>
      <c r="K48" s="31"/>
      <c r="L48" s="34"/>
    </row>
    <row r="49" spans="2:47" s="1" customFormat="1" ht="12" customHeight="1">
      <c r="B49" s="30"/>
      <c r="C49" s="25" t="s">
        <v>109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35" t="str">
        <f>E9</f>
        <v>A.6 - Ochrana inženýrských sítí</v>
      </c>
      <c r="F50" s="234"/>
      <c r="G50" s="234"/>
      <c r="H50" s="234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20</v>
      </c>
      <c r="D52" s="31"/>
      <c r="E52" s="31"/>
      <c r="F52" s="23" t="str">
        <f>F12</f>
        <v>přejezd km 66,164 (8,342)</v>
      </c>
      <c r="G52" s="31"/>
      <c r="H52" s="31"/>
      <c r="I52" s="100" t="s">
        <v>22</v>
      </c>
      <c r="J52" s="51" t="str">
        <f>IF(J12="","",J12)</f>
        <v>28. 3. 2019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24</v>
      </c>
      <c r="D54" s="31"/>
      <c r="E54" s="31"/>
      <c r="F54" s="23" t="str">
        <f>E15</f>
        <v>SŽDC, s.o.; OŘ Ústí nad Labem - ST Karlovy Vary</v>
      </c>
      <c r="G54" s="31"/>
      <c r="H54" s="31"/>
      <c r="I54" s="100" t="s">
        <v>33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31</v>
      </c>
      <c r="D55" s="31"/>
      <c r="E55" s="31"/>
      <c r="F55" s="23" t="str">
        <f>IF(E18="","",E18)</f>
        <v>Vyplň údaj</v>
      </c>
      <c r="G55" s="31"/>
      <c r="H55" s="31"/>
      <c r="I55" s="100" t="s">
        <v>36</v>
      </c>
      <c r="J55" s="28" t="str">
        <f>E24</f>
        <v>Progi spol. s.r.o.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112</v>
      </c>
      <c r="D57" s="126"/>
      <c r="E57" s="126"/>
      <c r="F57" s="126"/>
      <c r="G57" s="126"/>
      <c r="H57" s="126"/>
      <c r="I57" s="127"/>
      <c r="J57" s="128" t="s">
        <v>113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114</v>
      </c>
      <c r="D59" s="31"/>
      <c r="E59" s="31"/>
      <c r="F59" s="31"/>
      <c r="G59" s="31"/>
      <c r="H59" s="31"/>
      <c r="I59" s="99"/>
      <c r="J59" s="69">
        <f>J79</f>
        <v>0</v>
      </c>
      <c r="K59" s="31"/>
      <c r="L59" s="34"/>
      <c r="AU59" s="13" t="s">
        <v>115</v>
      </c>
    </row>
    <row r="60" spans="2:47" s="1" customFormat="1" ht="21.75" customHeight="1">
      <c r="B60" s="30"/>
      <c r="C60" s="31"/>
      <c r="D60" s="31"/>
      <c r="E60" s="31"/>
      <c r="F60" s="31"/>
      <c r="G60" s="31"/>
      <c r="H60" s="31"/>
      <c r="I60" s="99"/>
      <c r="J60" s="31"/>
      <c r="K60" s="31"/>
      <c r="L60" s="34"/>
    </row>
    <row r="61" spans="2:47" s="1" customFormat="1" ht="6.95" customHeight="1">
      <c r="B61" s="42"/>
      <c r="C61" s="43"/>
      <c r="D61" s="43"/>
      <c r="E61" s="43"/>
      <c r="F61" s="43"/>
      <c r="G61" s="43"/>
      <c r="H61" s="43"/>
      <c r="I61" s="121"/>
      <c r="J61" s="43"/>
      <c r="K61" s="43"/>
      <c r="L61" s="34"/>
    </row>
    <row r="65" spans="2:65" s="1" customFormat="1" ht="6.95" customHeight="1">
      <c r="B65" s="44"/>
      <c r="C65" s="45"/>
      <c r="D65" s="45"/>
      <c r="E65" s="45"/>
      <c r="F65" s="45"/>
      <c r="G65" s="45"/>
      <c r="H65" s="45"/>
      <c r="I65" s="124"/>
      <c r="J65" s="45"/>
      <c r="K65" s="45"/>
      <c r="L65" s="34"/>
    </row>
    <row r="66" spans="2:65" s="1" customFormat="1" ht="24.95" customHeight="1">
      <c r="B66" s="30"/>
      <c r="C66" s="19" t="s">
        <v>116</v>
      </c>
      <c r="D66" s="31"/>
      <c r="E66" s="31"/>
      <c r="F66" s="31"/>
      <c r="G66" s="31"/>
      <c r="H66" s="31"/>
      <c r="I66" s="99"/>
      <c r="J66" s="31"/>
      <c r="K66" s="31"/>
      <c r="L66" s="34"/>
    </row>
    <row r="67" spans="2:65" s="1" customFormat="1" ht="6.95" customHeight="1">
      <c r="B67" s="30"/>
      <c r="C67" s="31"/>
      <c r="D67" s="31"/>
      <c r="E67" s="31"/>
      <c r="F67" s="31"/>
      <c r="G67" s="31"/>
      <c r="H67" s="31"/>
      <c r="I67" s="99"/>
      <c r="J67" s="31"/>
      <c r="K67" s="31"/>
      <c r="L67" s="34"/>
    </row>
    <row r="68" spans="2:65" s="1" customFormat="1" ht="12" customHeight="1">
      <c r="B68" s="30"/>
      <c r="C68" s="25" t="s">
        <v>16</v>
      </c>
      <c r="D68" s="31"/>
      <c r="E68" s="31"/>
      <c r="F68" s="31"/>
      <c r="G68" s="31"/>
      <c r="H68" s="31"/>
      <c r="I68" s="99"/>
      <c r="J68" s="31"/>
      <c r="K68" s="31"/>
      <c r="L68" s="34"/>
    </row>
    <row r="69" spans="2:65" s="1" customFormat="1" ht="16.5" customHeight="1">
      <c r="B69" s="30"/>
      <c r="C69" s="31"/>
      <c r="D69" s="31"/>
      <c r="E69" s="263" t="str">
        <f>E7</f>
        <v>Oprava přejezdu v km 66,164 (8,342) v úsecích Františkovy Lázně - Vojtanov a Františkovy Lázně - Aš</v>
      </c>
      <c r="F69" s="264"/>
      <c r="G69" s="264"/>
      <c r="H69" s="264"/>
      <c r="I69" s="99"/>
      <c r="J69" s="31"/>
      <c r="K69" s="31"/>
      <c r="L69" s="34"/>
    </row>
    <row r="70" spans="2:65" s="1" customFormat="1" ht="12" customHeight="1">
      <c r="B70" s="30"/>
      <c r="C70" s="25" t="s">
        <v>109</v>
      </c>
      <c r="D70" s="31"/>
      <c r="E70" s="31"/>
      <c r="F70" s="31"/>
      <c r="G70" s="31"/>
      <c r="H70" s="31"/>
      <c r="I70" s="99"/>
      <c r="J70" s="31"/>
      <c r="K70" s="31"/>
      <c r="L70" s="34"/>
    </row>
    <row r="71" spans="2:65" s="1" customFormat="1" ht="16.5" customHeight="1">
      <c r="B71" s="30"/>
      <c r="C71" s="31"/>
      <c r="D71" s="31"/>
      <c r="E71" s="235" t="str">
        <f>E9</f>
        <v>A.6 - Ochrana inženýrských sítí</v>
      </c>
      <c r="F71" s="234"/>
      <c r="G71" s="234"/>
      <c r="H71" s="234"/>
      <c r="I71" s="99"/>
      <c r="J71" s="31"/>
      <c r="K71" s="31"/>
      <c r="L71" s="34"/>
    </row>
    <row r="72" spans="2:65" s="1" customFormat="1" ht="6.95" customHeight="1">
      <c r="B72" s="30"/>
      <c r="C72" s="31"/>
      <c r="D72" s="31"/>
      <c r="E72" s="31"/>
      <c r="F72" s="31"/>
      <c r="G72" s="31"/>
      <c r="H72" s="31"/>
      <c r="I72" s="99"/>
      <c r="J72" s="31"/>
      <c r="K72" s="31"/>
      <c r="L72" s="34"/>
    </row>
    <row r="73" spans="2:65" s="1" customFormat="1" ht="12" customHeight="1">
      <c r="B73" s="30"/>
      <c r="C73" s="25" t="s">
        <v>20</v>
      </c>
      <c r="D73" s="31"/>
      <c r="E73" s="31"/>
      <c r="F73" s="23" t="str">
        <f>F12</f>
        <v>přejezd km 66,164 (8,342)</v>
      </c>
      <c r="G73" s="31"/>
      <c r="H73" s="31"/>
      <c r="I73" s="100" t="s">
        <v>22</v>
      </c>
      <c r="J73" s="51" t="str">
        <f>IF(J12="","",J12)</f>
        <v>28. 3. 2019</v>
      </c>
      <c r="K73" s="31"/>
      <c r="L73" s="34"/>
    </row>
    <row r="74" spans="2:65" s="1" customFormat="1" ht="6.95" customHeight="1">
      <c r="B74" s="30"/>
      <c r="C74" s="31"/>
      <c r="D74" s="31"/>
      <c r="E74" s="31"/>
      <c r="F74" s="31"/>
      <c r="G74" s="31"/>
      <c r="H74" s="31"/>
      <c r="I74" s="99"/>
      <c r="J74" s="31"/>
      <c r="K74" s="31"/>
      <c r="L74" s="34"/>
    </row>
    <row r="75" spans="2:65" s="1" customFormat="1" ht="13.7" customHeight="1">
      <c r="B75" s="30"/>
      <c r="C75" s="25" t="s">
        <v>24</v>
      </c>
      <c r="D75" s="31"/>
      <c r="E75" s="31"/>
      <c r="F75" s="23" t="str">
        <f>E15</f>
        <v>SŽDC, s.o.; OŘ Ústí nad Labem - ST Karlovy Vary</v>
      </c>
      <c r="G75" s="31"/>
      <c r="H75" s="31"/>
      <c r="I75" s="100" t="s">
        <v>33</v>
      </c>
      <c r="J75" s="28" t="str">
        <f>E21</f>
        <v xml:space="preserve"> </v>
      </c>
      <c r="K75" s="31"/>
      <c r="L75" s="34"/>
    </row>
    <row r="76" spans="2:65" s="1" customFormat="1" ht="13.7" customHeight="1">
      <c r="B76" s="30"/>
      <c r="C76" s="25" t="s">
        <v>31</v>
      </c>
      <c r="D76" s="31"/>
      <c r="E76" s="31"/>
      <c r="F76" s="23" t="str">
        <f>IF(E18="","",E18)</f>
        <v>Vyplň údaj</v>
      </c>
      <c r="G76" s="31"/>
      <c r="H76" s="31"/>
      <c r="I76" s="100" t="s">
        <v>36</v>
      </c>
      <c r="J76" s="28" t="str">
        <f>E24</f>
        <v>Progi spol. s.r.o.</v>
      </c>
      <c r="K76" s="31"/>
      <c r="L76" s="34"/>
    </row>
    <row r="77" spans="2:65" s="1" customFormat="1" ht="10.35" customHeight="1">
      <c r="B77" s="30"/>
      <c r="C77" s="31"/>
      <c r="D77" s="31"/>
      <c r="E77" s="31"/>
      <c r="F77" s="31"/>
      <c r="G77" s="31"/>
      <c r="H77" s="31"/>
      <c r="I77" s="99"/>
      <c r="J77" s="31"/>
      <c r="K77" s="31"/>
      <c r="L77" s="34"/>
    </row>
    <row r="78" spans="2:65" s="7" customFormat="1" ht="29.25" customHeight="1">
      <c r="B78" s="130"/>
      <c r="C78" s="131" t="s">
        <v>117</v>
      </c>
      <c r="D78" s="132" t="s">
        <v>58</v>
      </c>
      <c r="E78" s="132" t="s">
        <v>54</v>
      </c>
      <c r="F78" s="132" t="s">
        <v>55</v>
      </c>
      <c r="G78" s="132" t="s">
        <v>118</v>
      </c>
      <c r="H78" s="132" t="s">
        <v>119</v>
      </c>
      <c r="I78" s="133" t="s">
        <v>120</v>
      </c>
      <c r="J78" s="132" t="s">
        <v>113</v>
      </c>
      <c r="K78" s="134" t="s">
        <v>121</v>
      </c>
      <c r="L78" s="135"/>
      <c r="M78" s="60" t="s">
        <v>1</v>
      </c>
      <c r="N78" s="61" t="s">
        <v>43</v>
      </c>
      <c r="O78" s="61" t="s">
        <v>122</v>
      </c>
      <c r="P78" s="61" t="s">
        <v>123</v>
      </c>
      <c r="Q78" s="61" t="s">
        <v>124</v>
      </c>
      <c r="R78" s="61" t="s">
        <v>125</v>
      </c>
      <c r="S78" s="61" t="s">
        <v>126</v>
      </c>
      <c r="T78" s="62" t="s">
        <v>127</v>
      </c>
    </row>
    <row r="79" spans="2:65" s="1" customFormat="1" ht="22.9" customHeight="1">
      <c r="B79" s="30"/>
      <c r="C79" s="67" t="s">
        <v>128</v>
      </c>
      <c r="D79" s="31"/>
      <c r="E79" s="31"/>
      <c r="F79" s="31"/>
      <c r="G79" s="31"/>
      <c r="H79" s="31"/>
      <c r="I79" s="99"/>
      <c r="J79" s="136">
        <f>BK79</f>
        <v>0</v>
      </c>
      <c r="K79" s="31"/>
      <c r="L79" s="34"/>
      <c r="M79" s="63"/>
      <c r="N79" s="64"/>
      <c r="O79" s="64"/>
      <c r="P79" s="137">
        <f>SUM(P80:P88)</f>
        <v>0</v>
      </c>
      <c r="Q79" s="64"/>
      <c r="R79" s="137">
        <f>SUM(R80:R88)</f>
        <v>0</v>
      </c>
      <c r="S79" s="64"/>
      <c r="T79" s="138">
        <f>SUM(T80:T88)</f>
        <v>0</v>
      </c>
      <c r="AT79" s="13" t="s">
        <v>72</v>
      </c>
      <c r="AU79" s="13" t="s">
        <v>115</v>
      </c>
      <c r="BK79" s="139">
        <f>SUM(BK80:BK88)</f>
        <v>0</v>
      </c>
    </row>
    <row r="80" spans="2:65" s="1" customFormat="1" ht="22.5" customHeight="1">
      <c r="B80" s="30"/>
      <c r="C80" s="140" t="s">
        <v>81</v>
      </c>
      <c r="D80" s="140" t="s">
        <v>130</v>
      </c>
      <c r="E80" s="141" t="s">
        <v>735</v>
      </c>
      <c r="F80" s="142" t="s">
        <v>736</v>
      </c>
      <c r="G80" s="143" t="s">
        <v>356</v>
      </c>
      <c r="H80" s="144">
        <v>1</v>
      </c>
      <c r="I80" s="145"/>
      <c r="J80" s="146">
        <f>ROUND(I80*H80,2)</f>
        <v>0</v>
      </c>
      <c r="K80" s="142" t="s">
        <v>134</v>
      </c>
      <c r="L80" s="34"/>
      <c r="M80" s="147" t="s">
        <v>1</v>
      </c>
      <c r="N80" s="148" t="s">
        <v>44</v>
      </c>
      <c r="O80" s="56"/>
      <c r="P80" s="149">
        <f>O80*H80</f>
        <v>0</v>
      </c>
      <c r="Q80" s="149">
        <v>0</v>
      </c>
      <c r="R80" s="149">
        <f>Q80*H80</f>
        <v>0</v>
      </c>
      <c r="S80" s="149">
        <v>0</v>
      </c>
      <c r="T80" s="150">
        <f>S80*H80</f>
        <v>0</v>
      </c>
      <c r="AR80" s="13" t="s">
        <v>129</v>
      </c>
      <c r="AT80" s="13" t="s">
        <v>130</v>
      </c>
      <c r="AU80" s="13" t="s">
        <v>73</v>
      </c>
      <c r="AY80" s="13" t="s">
        <v>135</v>
      </c>
      <c r="BE80" s="151">
        <f>IF(N80="základní",J80,0)</f>
        <v>0</v>
      </c>
      <c r="BF80" s="151">
        <f>IF(N80="snížená",J80,0)</f>
        <v>0</v>
      </c>
      <c r="BG80" s="151">
        <f>IF(N80="zákl. přenesená",J80,0)</f>
        <v>0</v>
      </c>
      <c r="BH80" s="151">
        <f>IF(N80="sníž. přenesená",J80,0)</f>
        <v>0</v>
      </c>
      <c r="BI80" s="151">
        <f>IF(N80="nulová",J80,0)</f>
        <v>0</v>
      </c>
      <c r="BJ80" s="13" t="s">
        <v>81</v>
      </c>
      <c r="BK80" s="151">
        <f>ROUND(I80*H80,2)</f>
        <v>0</v>
      </c>
      <c r="BL80" s="13" t="s">
        <v>129</v>
      </c>
      <c r="BM80" s="13" t="s">
        <v>737</v>
      </c>
    </row>
    <row r="81" spans="2:65" s="1" customFormat="1" ht="29.25">
      <c r="B81" s="30"/>
      <c r="C81" s="31"/>
      <c r="D81" s="152" t="s">
        <v>137</v>
      </c>
      <c r="E81" s="31"/>
      <c r="F81" s="153" t="s">
        <v>738</v>
      </c>
      <c r="G81" s="31"/>
      <c r="H81" s="31"/>
      <c r="I81" s="99"/>
      <c r="J81" s="31"/>
      <c r="K81" s="31"/>
      <c r="L81" s="34"/>
      <c r="M81" s="154"/>
      <c r="N81" s="56"/>
      <c r="O81" s="56"/>
      <c r="P81" s="56"/>
      <c r="Q81" s="56"/>
      <c r="R81" s="56"/>
      <c r="S81" s="56"/>
      <c r="T81" s="57"/>
      <c r="AT81" s="13" t="s">
        <v>137</v>
      </c>
      <c r="AU81" s="13" t="s">
        <v>73</v>
      </c>
    </row>
    <row r="82" spans="2:65" s="1" customFormat="1" ht="19.5">
      <c r="B82" s="30"/>
      <c r="C82" s="31"/>
      <c r="D82" s="152" t="s">
        <v>139</v>
      </c>
      <c r="E82" s="31"/>
      <c r="F82" s="155" t="s">
        <v>739</v>
      </c>
      <c r="G82" s="31"/>
      <c r="H82" s="31"/>
      <c r="I82" s="99"/>
      <c r="J82" s="31"/>
      <c r="K82" s="31"/>
      <c r="L82" s="34"/>
      <c r="M82" s="154"/>
      <c r="N82" s="56"/>
      <c r="O82" s="56"/>
      <c r="P82" s="56"/>
      <c r="Q82" s="56"/>
      <c r="R82" s="56"/>
      <c r="S82" s="56"/>
      <c r="T82" s="57"/>
      <c r="AT82" s="13" t="s">
        <v>139</v>
      </c>
      <c r="AU82" s="13" t="s">
        <v>73</v>
      </c>
    </row>
    <row r="83" spans="2:65" s="1" customFormat="1" ht="16.5" customHeight="1">
      <c r="B83" s="30"/>
      <c r="C83" s="140" t="s">
        <v>83</v>
      </c>
      <c r="D83" s="140" t="s">
        <v>130</v>
      </c>
      <c r="E83" s="141" t="s">
        <v>740</v>
      </c>
      <c r="F83" s="142" t="s">
        <v>741</v>
      </c>
      <c r="G83" s="143" t="s">
        <v>742</v>
      </c>
      <c r="H83" s="212"/>
      <c r="I83" s="145"/>
      <c r="J83" s="146">
        <f>ROUND(I83*H83,2)</f>
        <v>0</v>
      </c>
      <c r="K83" s="142" t="s">
        <v>1</v>
      </c>
      <c r="L83" s="34"/>
      <c r="M83" s="147" t="s">
        <v>1</v>
      </c>
      <c r="N83" s="148" t="s">
        <v>44</v>
      </c>
      <c r="O83" s="56"/>
      <c r="P83" s="149">
        <f>O83*H83</f>
        <v>0</v>
      </c>
      <c r="Q83" s="149">
        <v>0</v>
      </c>
      <c r="R83" s="149">
        <f>Q83*H83</f>
        <v>0</v>
      </c>
      <c r="S83" s="149">
        <v>0</v>
      </c>
      <c r="T83" s="150">
        <f>S83*H83</f>
        <v>0</v>
      </c>
      <c r="AR83" s="13" t="s">
        <v>129</v>
      </c>
      <c r="AT83" s="13" t="s">
        <v>130</v>
      </c>
      <c r="AU83" s="13" t="s">
        <v>73</v>
      </c>
      <c r="AY83" s="13" t="s">
        <v>135</v>
      </c>
      <c r="BE83" s="151">
        <f>IF(N83="základní",J83,0)</f>
        <v>0</v>
      </c>
      <c r="BF83" s="151">
        <f>IF(N83="snížená",J83,0)</f>
        <v>0</v>
      </c>
      <c r="BG83" s="151">
        <f>IF(N83="zákl. přenesená",J83,0)</f>
        <v>0</v>
      </c>
      <c r="BH83" s="151">
        <f>IF(N83="sníž. přenesená",J83,0)</f>
        <v>0</v>
      </c>
      <c r="BI83" s="151">
        <f>IF(N83="nulová",J83,0)</f>
        <v>0</v>
      </c>
      <c r="BJ83" s="13" t="s">
        <v>81</v>
      </c>
      <c r="BK83" s="151">
        <f>ROUND(I83*H83,2)</f>
        <v>0</v>
      </c>
      <c r="BL83" s="13" t="s">
        <v>129</v>
      </c>
      <c r="BM83" s="13" t="s">
        <v>743</v>
      </c>
    </row>
    <row r="84" spans="2:65" s="1" customFormat="1" ht="11.25">
      <c r="B84" s="30"/>
      <c r="C84" s="31"/>
      <c r="D84" s="152" t="s">
        <v>137</v>
      </c>
      <c r="E84" s="31"/>
      <c r="F84" s="153" t="s">
        <v>744</v>
      </c>
      <c r="G84" s="31"/>
      <c r="H84" s="31"/>
      <c r="I84" s="99"/>
      <c r="J84" s="31"/>
      <c r="K84" s="31"/>
      <c r="L84" s="34"/>
      <c r="M84" s="154"/>
      <c r="N84" s="56"/>
      <c r="O84" s="56"/>
      <c r="P84" s="56"/>
      <c r="Q84" s="56"/>
      <c r="R84" s="56"/>
      <c r="S84" s="56"/>
      <c r="T84" s="57"/>
      <c r="AT84" s="13" t="s">
        <v>137</v>
      </c>
      <c r="AU84" s="13" t="s">
        <v>73</v>
      </c>
    </row>
    <row r="85" spans="2:65" s="1" customFormat="1" ht="19.5">
      <c r="B85" s="30"/>
      <c r="C85" s="31"/>
      <c r="D85" s="152" t="s">
        <v>139</v>
      </c>
      <c r="E85" s="31"/>
      <c r="F85" s="155" t="s">
        <v>745</v>
      </c>
      <c r="G85" s="31"/>
      <c r="H85" s="31"/>
      <c r="I85" s="99"/>
      <c r="J85" s="31"/>
      <c r="K85" s="31"/>
      <c r="L85" s="34"/>
      <c r="M85" s="154"/>
      <c r="N85" s="56"/>
      <c r="O85" s="56"/>
      <c r="P85" s="56"/>
      <c r="Q85" s="56"/>
      <c r="R85" s="56"/>
      <c r="S85" s="56"/>
      <c r="T85" s="57"/>
      <c r="AT85" s="13" t="s">
        <v>139</v>
      </c>
      <c r="AU85" s="13" t="s">
        <v>73</v>
      </c>
    </row>
    <row r="86" spans="2:65" s="1" customFormat="1" ht="16.5" customHeight="1">
      <c r="B86" s="30"/>
      <c r="C86" s="140" t="s">
        <v>307</v>
      </c>
      <c r="D86" s="140" t="s">
        <v>130</v>
      </c>
      <c r="E86" s="141" t="s">
        <v>746</v>
      </c>
      <c r="F86" s="142" t="s">
        <v>747</v>
      </c>
      <c r="G86" s="143" t="s">
        <v>742</v>
      </c>
      <c r="H86" s="212"/>
      <c r="I86" s="145"/>
      <c r="J86" s="146">
        <f>ROUND(I86*H86,2)</f>
        <v>0</v>
      </c>
      <c r="K86" s="142" t="s">
        <v>1</v>
      </c>
      <c r="L86" s="34"/>
      <c r="M86" s="147" t="s">
        <v>1</v>
      </c>
      <c r="N86" s="148" t="s">
        <v>44</v>
      </c>
      <c r="O86" s="56"/>
      <c r="P86" s="149">
        <f>O86*H86</f>
        <v>0</v>
      </c>
      <c r="Q86" s="149">
        <v>0</v>
      </c>
      <c r="R86" s="149">
        <f>Q86*H86</f>
        <v>0</v>
      </c>
      <c r="S86" s="149">
        <v>0</v>
      </c>
      <c r="T86" s="150">
        <f>S86*H86</f>
        <v>0</v>
      </c>
      <c r="AR86" s="13" t="s">
        <v>129</v>
      </c>
      <c r="AT86" s="13" t="s">
        <v>130</v>
      </c>
      <c r="AU86" s="13" t="s">
        <v>73</v>
      </c>
      <c r="AY86" s="13" t="s">
        <v>135</v>
      </c>
      <c r="BE86" s="151">
        <f>IF(N86="základní",J86,0)</f>
        <v>0</v>
      </c>
      <c r="BF86" s="151">
        <f>IF(N86="snížená",J86,0)</f>
        <v>0</v>
      </c>
      <c r="BG86" s="151">
        <f>IF(N86="zákl. přenesená",J86,0)</f>
        <v>0</v>
      </c>
      <c r="BH86" s="151">
        <f>IF(N86="sníž. přenesená",J86,0)</f>
        <v>0</v>
      </c>
      <c r="BI86" s="151">
        <f>IF(N86="nulová",J86,0)</f>
        <v>0</v>
      </c>
      <c r="BJ86" s="13" t="s">
        <v>81</v>
      </c>
      <c r="BK86" s="151">
        <f>ROUND(I86*H86,2)</f>
        <v>0</v>
      </c>
      <c r="BL86" s="13" t="s">
        <v>129</v>
      </c>
      <c r="BM86" s="13" t="s">
        <v>748</v>
      </c>
    </row>
    <row r="87" spans="2:65" s="1" customFormat="1" ht="11.25">
      <c r="B87" s="30"/>
      <c r="C87" s="31"/>
      <c r="D87" s="152" t="s">
        <v>137</v>
      </c>
      <c r="E87" s="31"/>
      <c r="F87" s="153" t="s">
        <v>749</v>
      </c>
      <c r="G87" s="31"/>
      <c r="H87" s="31"/>
      <c r="I87" s="99"/>
      <c r="J87" s="31"/>
      <c r="K87" s="31"/>
      <c r="L87" s="34"/>
      <c r="M87" s="154"/>
      <c r="N87" s="56"/>
      <c r="O87" s="56"/>
      <c r="P87" s="56"/>
      <c r="Q87" s="56"/>
      <c r="R87" s="56"/>
      <c r="S87" s="56"/>
      <c r="T87" s="57"/>
      <c r="AT87" s="13" t="s">
        <v>137</v>
      </c>
      <c r="AU87" s="13" t="s">
        <v>73</v>
      </c>
    </row>
    <row r="88" spans="2:65" s="1" customFormat="1" ht="19.5">
      <c r="B88" s="30"/>
      <c r="C88" s="31"/>
      <c r="D88" s="152" t="s">
        <v>139</v>
      </c>
      <c r="E88" s="31"/>
      <c r="F88" s="155" t="s">
        <v>750</v>
      </c>
      <c r="G88" s="31"/>
      <c r="H88" s="31"/>
      <c r="I88" s="99"/>
      <c r="J88" s="31"/>
      <c r="K88" s="31"/>
      <c r="L88" s="34"/>
      <c r="M88" s="198"/>
      <c r="N88" s="199"/>
      <c r="O88" s="199"/>
      <c r="P88" s="199"/>
      <c r="Q88" s="199"/>
      <c r="R88" s="199"/>
      <c r="S88" s="199"/>
      <c r="T88" s="200"/>
      <c r="AT88" s="13" t="s">
        <v>139</v>
      </c>
      <c r="AU88" s="13" t="s">
        <v>73</v>
      </c>
    </row>
    <row r="89" spans="2:65" s="1" customFormat="1" ht="6.95" customHeight="1">
      <c r="B89" s="42"/>
      <c r="C89" s="43"/>
      <c r="D89" s="43"/>
      <c r="E89" s="43"/>
      <c r="F89" s="43"/>
      <c r="G89" s="43"/>
      <c r="H89" s="43"/>
      <c r="I89" s="121"/>
      <c r="J89" s="43"/>
      <c r="K89" s="43"/>
      <c r="L89" s="34"/>
    </row>
  </sheetData>
  <sheetProtection algorithmName="SHA-512" hashValue="keGMWZD1vtx1/WDWuutTPKIOQ8iF+D3YsPA22qgSdqqO14ypOyXXZ7Wx84APoFk6yUa7Cc7r5zaVd5Of1g+VcA==" saltValue="5m4kQvwYT6XL0IJ+pAfYh1LMgXNFsbokaWcvVMgG6ALbBLbfxJMKp3pdScMqYREBMUP1hM8BKSIjVJaeV3lxJg==" spinCount="100000" sheet="1" objects="1" scenarios="1" formatColumns="0" formatRows="0" autoFilter="0"/>
  <autoFilter ref="C78:K88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4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3" t="s">
        <v>101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108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256" t="str">
        <f>'Rekapitulace stavby'!K6</f>
        <v>Oprava přejezdu v km 66,164 (8,342) v úsecích Františkovy Lázně - Vojtanov a Františkovy Lázně - Aš</v>
      </c>
      <c r="F7" s="257"/>
      <c r="G7" s="257"/>
      <c r="H7" s="257"/>
      <c r="L7" s="16"/>
    </row>
    <row r="8" spans="2:46" s="1" customFormat="1" ht="12" customHeight="1">
      <c r="B8" s="34"/>
      <c r="D8" s="98" t="s">
        <v>109</v>
      </c>
      <c r="I8" s="99"/>
      <c r="L8" s="34"/>
    </row>
    <row r="9" spans="2:46" s="1" customFormat="1" ht="36.950000000000003" customHeight="1">
      <c r="B9" s="34"/>
      <c r="E9" s="258" t="s">
        <v>751</v>
      </c>
      <c r="F9" s="259"/>
      <c r="G9" s="259"/>
      <c r="H9" s="259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18</v>
      </c>
      <c r="F11" s="13" t="s">
        <v>1</v>
      </c>
      <c r="I11" s="100" t="s">
        <v>19</v>
      </c>
      <c r="J11" s="13" t="s">
        <v>1</v>
      </c>
      <c r="L11" s="34"/>
    </row>
    <row r="12" spans="2:46" s="1" customFormat="1" ht="12" customHeight="1">
      <c r="B12" s="34"/>
      <c r="D12" s="98" t="s">
        <v>20</v>
      </c>
      <c r="F12" s="13" t="s">
        <v>21</v>
      </c>
      <c r="I12" s="100" t="s">
        <v>22</v>
      </c>
      <c r="J12" s="101" t="str">
        <f>'Rekapitulace stavby'!AN8</f>
        <v>28. 3. 2019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24</v>
      </c>
      <c r="I14" s="100" t="s">
        <v>25</v>
      </c>
      <c r="J14" s="13" t="s">
        <v>26</v>
      </c>
      <c r="L14" s="34"/>
    </row>
    <row r="15" spans="2:46" s="1" customFormat="1" ht="18" customHeight="1">
      <c r="B15" s="34"/>
      <c r="E15" s="13" t="s">
        <v>28</v>
      </c>
      <c r="I15" s="100" t="s">
        <v>29</v>
      </c>
      <c r="J15" s="13" t="s">
        <v>30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31</v>
      </c>
      <c r="I17" s="100" t="s">
        <v>25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260" t="str">
        <f>'Rekapitulace stavby'!E14</f>
        <v>Vyplň údaj</v>
      </c>
      <c r="F18" s="261"/>
      <c r="G18" s="261"/>
      <c r="H18" s="261"/>
      <c r="I18" s="100" t="s">
        <v>29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33</v>
      </c>
      <c r="I20" s="100" t="s">
        <v>25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29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36</v>
      </c>
      <c r="I23" s="100" t="s">
        <v>25</v>
      </c>
      <c r="J23" s="13" t="s">
        <v>1</v>
      </c>
      <c r="L23" s="34"/>
    </row>
    <row r="24" spans="2:12" s="1" customFormat="1" ht="18" customHeight="1">
      <c r="B24" s="34"/>
      <c r="E24" s="13" t="s">
        <v>37</v>
      </c>
      <c r="I24" s="100" t="s">
        <v>29</v>
      </c>
      <c r="J24" s="13" t="s">
        <v>1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38</v>
      </c>
      <c r="I26" s="99"/>
      <c r="L26" s="34"/>
    </row>
    <row r="27" spans="2:12" s="6" customFormat="1" ht="16.5" customHeight="1">
      <c r="B27" s="102"/>
      <c r="E27" s="262" t="s">
        <v>1</v>
      </c>
      <c r="F27" s="262"/>
      <c r="G27" s="262"/>
      <c r="H27" s="262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39</v>
      </c>
      <c r="I30" s="99"/>
      <c r="J30" s="106">
        <f>ROUND(J79,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41</v>
      </c>
      <c r="I32" s="108" t="s">
        <v>40</v>
      </c>
      <c r="J32" s="107" t="s">
        <v>42</v>
      </c>
      <c r="L32" s="34"/>
    </row>
    <row r="33" spans="2:12" s="1" customFormat="1" ht="14.45" customHeight="1">
      <c r="B33" s="34"/>
      <c r="D33" s="98" t="s">
        <v>43</v>
      </c>
      <c r="E33" s="98" t="s">
        <v>44</v>
      </c>
      <c r="F33" s="109">
        <f>ROUND((SUM(BE79:BE123)),  2)</f>
        <v>0</v>
      </c>
      <c r="I33" s="110">
        <v>0.21</v>
      </c>
      <c r="J33" s="109">
        <f>ROUND(((SUM(BE79:BE123))*I33),  2)</f>
        <v>0</v>
      </c>
      <c r="L33" s="34"/>
    </row>
    <row r="34" spans="2:12" s="1" customFormat="1" ht="14.45" customHeight="1">
      <c r="B34" s="34"/>
      <c r="E34" s="98" t="s">
        <v>45</v>
      </c>
      <c r="F34" s="109">
        <f>ROUND((SUM(BF79:BF123)),  2)</f>
        <v>0</v>
      </c>
      <c r="I34" s="110">
        <v>0.15</v>
      </c>
      <c r="J34" s="109">
        <f>ROUND(((SUM(BF79:BF123))*I34),  2)</f>
        <v>0</v>
      </c>
      <c r="L34" s="34"/>
    </row>
    <row r="35" spans="2:12" s="1" customFormat="1" ht="14.45" hidden="1" customHeight="1">
      <c r="B35" s="34"/>
      <c r="E35" s="98" t="s">
        <v>46</v>
      </c>
      <c r="F35" s="109">
        <f>ROUND((SUM(BG79:BG123)),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47</v>
      </c>
      <c r="F36" s="109">
        <f>ROUND((SUM(BH79:BH123)),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48</v>
      </c>
      <c r="F37" s="109">
        <f>ROUND((SUM(BI79:BI123)),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49</v>
      </c>
      <c r="E39" s="113"/>
      <c r="F39" s="113"/>
      <c r="G39" s="114" t="s">
        <v>50</v>
      </c>
      <c r="H39" s="115" t="s">
        <v>51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111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263" t="str">
        <f>E7</f>
        <v>Oprava přejezdu v km 66,164 (8,342) v úsecích Františkovy Lázně - Vojtanov a Františkovy Lázně - Aš</v>
      </c>
      <c r="F48" s="264"/>
      <c r="G48" s="264"/>
      <c r="H48" s="264"/>
      <c r="I48" s="99"/>
      <c r="J48" s="31"/>
      <c r="K48" s="31"/>
      <c r="L48" s="34"/>
    </row>
    <row r="49" spans="2:47" s="1" customFormat="1" ht="12" customHeight="1">
      <c r="B49" s="30"/>
      <c r="C49" s="25" t="s">
        <v>109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35" t="str">
        <f>E9</f>
        <v>A.7 - Úprava železničního zabezpečovacího zařízení</v>
      </c>
      <c r="F50" s="234"/>
      <c r="G50" s="234"/>
      <c r="H50" s="234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20</v>
      </c>
      <c r="D52" s="31"/>
      <c r="E52" s="31"/>
      <c r="F52" s="23" t="str">
        <f>F12</f>
        <v>přejezd km 66,164 (8,342)</v>
      </c>
      <c r="G52" s="31"/>
      <c r="H52" s="31"/>
      <c r="I52" s="100" t="s">
        <v>22</v>
      </c>
      <c r="J52" s="51" t="str">
        <f>IF(J12="","",J12)</f>
        <v>28. 3. 2019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24</v>
      </c>
      <c r="D54" s="31"/>
      <c r="E54" s="31"/>
      <c r="F54" s="23" t="str">
        <f>E15</f>
        <v>SŽDC, s.o.; OŘ Ústí nad Labem - ST Karlovy Vary</v>
      </c>
      <c r="G54" s="31"/>
      <c r="H54" s="31"/>
      <c r="I54" s="100" t="s">
        <v>33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31</v>
      </c>
      <c r="D55" s="31"/>
      <c r="E55" s="31"/>
      <c r="F55" s="23" t="str">
        <f>IF(E18="","",E18)</f>
        <v>Vyplň údaj</v>
      </c>
      <c r="G55" s="31"/>
      <c r="H55" s="31"/>
      <c r="I55" s="100" t="s">
        <v>36</v>
      </c>
      <c r="J55" s="28" t="str">
        <f>E24</f>
        <v>Progi spol. s.r.o.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112</v>
      </c>
      <c r="D57" s="126"/>
      <c r="E57" s="126"/>
      <c r="F57" s="126"/>
      <c r="G57" s="126"/>
      <c r="H57" s="126"/>
      <c r="I57" s="127"/>
      <c r="J57" s="128" t="s">
        <v>113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114</v>
      </c>
      <c r="D59" s="31"/>
      <c r="E59" s="31"/>
      <c r="F59" s="31"/>
      <c r="G59" s="31"/>
      <c r="H59" s="31"/>
      <c r="I59" s="99"/>
      <c r="J59" s="69">
        <f>J79</f>
        <v>0</v>
      </c>
      <c r="K59" s="31"/>
      <c r="L59" s="34"/>
      <c r="AU59" s="13" t="s">
        <v>115</v>
      </c>
    </row>
    <row r="60" spans="2:47" s="1" customFormat="1" ht="21.75" customHeight="1">
      <c r="B60" s="30"/>
      <c r="C60" s="31"/>
      <c r="D60" s="31"/>
      <c r="E60" s="31"/>
      <c r="F60" s="31"/>
      <c r="G60" s="31"/>
      <c r="H60" s="31"/>
      <c r="I60" s="99"/>
      <c r="J60" s="31"/>
      <c r="K60" s="31"/>
      <c r="L60" s="34"/>
    </row>
    <row r="61" spans="2:47" s="1" customFormat="1" ht="6.95" customHeight="1">
      <c r="B61" s="42"/>
      <c r="C61" s="43"/>
      <c r="D61" s="43"/>
      <c r="E61" s="43"/>
      <c r="F61" s="43"/>
      <c r="G61" s="43"/>
      <c r="H61" s="43"/>
      <c r="I61" s="121"/>
      <c r="J61" s="43"/>
      <c r="K61" s="43"/>
      <c r="L61" s="34"/>
    </row>
    <row r="65" spans="2:65" s="1" customFormat="1" ht="6.95" customHeight="1">
      <c r="B65" s="44"/>
      <c r="C65" s="45"/>
      <c r="D65" s="45"/>
      <c r="E65" s="45"/>
      <c r="F65" s="45"/>
      <c r="G65" s="45"/>
      <c r="H65" s="45"/>
      <c r="I65" s="124"/>
      <c r="J65" s="45"/>
      <c r="K65" s="45"/>
      <c r="L65" s="34"/>
    </row>
    <row r="66" spans="2:65" s="1" customFormat="1" ht="24.95" customHeight="1">
      <c r="B66" s="30"/>
      <c r="C66" s="19" t="s">
        <v>116</v>
      </c>
      <c r="D66" s="31"/>
      <c r="E66" s="31"/>
      <c r="F66" s="31"/>
      <c r="G66" s="31"/>
      <c r="H66" s="31"/>
      <c r="I66" s="99"/>
      <c r="J66" s="31"/>
      <c r="K66" s="31"/>
      <c r="L66" s="34"/>
    </row>
    <row r="67" spans="2:65" s="1" customFormat="1" ht="6.95" customHeight="1">
      <c r="B67" s="30"/>
      <c r="C67" s="31"/>
      <c r="D67" s="31"/>
      <c r="E67" s="31"/>
      <c r="F67" s="31"/>
      <c r="G67" s="31"/>
      <c r="H67" s="31"/>
      <c r="I67" s="99"/>
      <c r="J67" s="31"/>
      <c r="K67" s="31"/>
      <c r="L67" s="34"/>
    </row>
    <row r="68" spans="2:65" s="1" customFormat="1" ht="12" customHeight="1">
      <c r="B68" s="30"/>
      <c r="C68" s="25" t="s">
        <v>16</v>
      </c>
      <c r="D68" s="31"/>
      <c r="E68" s="31"/>
      <c r="F68" s="31"/>
      <c r="G68" s="31"/>
      <c r="H68" s="31"/>
      <c r="I68" s="99"/>
      <c r="J68" s="31"/>
      <c r="K68" s="31"/>
      <c r="L68" s="34"/>
    </row>
    <row r="69" spans="2:65" s="1" customFormat="1" ht="16.5" customHeight="1">
      <c r="B69" s="30"/>
      <c r="C69" s="31"/>
      <c r="D69" s="31"/>
      <c r="E69" s="263" t="str">
        <f>E7</f>
        <v>Oprava přejezdu v km 66,164 (8,342) v úsecích Františkovy Lázně - Vojtanov a Františkovy Lázně - Aš</v>
      </c>
      <c r="F69" s="264"/>
      <c r="G69" s="264"/>
      <c r="H69" s="264"/>
      <c r="I69" s="99"/>
      <c r="J69" s="31"/>
      <c r="K69" s="31"/>
      <c r="L69" s="34"/>
    </row>
    <row r="70" spans="2:65" s="1" customFormat="1" ht="12" customHeight="1">
      <c r="B70" s="30"/>
      <c r="C70" s="25" t="s">
        <v>109</v>
      </c>
      <c r="D70" s="31"/>
      <c r="E70" s="31"/>
      <c r="F70" s="31"/>
      <c r="G70" s="31"/>
      <c r="H70" s="31"/>
      <c r="I70" s="99"/>
      <c r="J70" s="31"/>
      <c r="K70" s="31"/>
      <c r="L70" s="34"/>
    </row>
    <row r="71" spans="2:65" s="1" customFormat="1" ht="16.5" customHeight="1">
      <c r="B71" s="30"/>
      <c r="C71" s="31"/>
      <c r="D71" s="31"/>
      <c r="E71" s="235" t="str">
        <f>E9</f>
        <v>A.7 - Úprava železničního zabezpečovacího zařízení</v>
      </c>
      <c r="F71" s="234"/>
      <c r="G71" s="234"/>
      <c r="H71" s="234"/>
      <c r="I71" s="99"/>
      <c r="J71" s="31"/>
      <c r="K71" s="31"/>
      <c r="L71" s="34"/>
    </row>
    <row r="72" spans="2:65" s="1" customFormat="1" ht="6.95" customHeight="1">
      <c r="B72" s="30"/>
      <c r="C72" s="31"/>
      <c r="D72" s="31"/>
      <c r="E72" s="31"/>
      <c r="F72" s="31"/>
      <c r="G72" s="31"/>
      <c r="H72" s="31"/>
      <c r="I72" s="99"/>
      <c r="J72" s="31"/>
      <c r="K72" s="31"/>
      <c r="L72" s="34"/>
    </row>
    <row r="73" spans="2:65" s="1" customFormat="1" ht="12" customHeight="1">
      <c r="B73" s="30"/>
      <c r="C73" s="25" t="s">
        <v>20</v>
      </c>
      <c r="D73" s="31"/>
      <c r="E73" s="31"/>
      <c r="F73" s="23" t="str">
        <f>F12</f>
        <v>přejezd km 66,164 (8,342)</v>
      </c>
      <c r="G73" s="31"/>
      <c r="H73" s="31"/>
      <c r="I73" s="100" t="s">
        <v>22</v>
      </c>
      <c r="J73" s="51" t="str">
        <f>IF(J12="","",J12)</f>
        <v>28. 3. 2019</v>
      </c>
      <c r="K73" s="31"/>
      <c r="L73" s="34"/>
    </row>
    <row r="74" spans="2:65" s="1" customFormat="1" ht="6.95" customHeight="1">
      <c r="B74" s="30"/>
      <c r="C74" s="31"/>
      <c r="D74" s="31"/>
      <c r="E74" s="31"/>
      <c r="F74" s="31"/>
      <c r="G74" s="31"/>
      <c r="H74" s="31"/>
      <c r="I74" s="99"/>
      <c r="J74" s="31"/>
      <c r="K74" s="31"/>
      <c r="L74" s="34"/>
    </row>
    <row r="75" spans="2:65" s="1" customFormat="1" ht="13.7" customHeight="1">
      <c r="B75" s="30"/>
      <c r="C75" s="25" t="s">
        <v>24</v>
      </c>
      <c r="D75" s="31"/>
      <c r="E75" s="31"/>
      <c r="F75" s="23" t="str">
        <f>E15</f>
        <v>SŽDC, s.o.; OŘ Ústí nad Labem - ST Karlovy Vary</v>
      </c>
      <c r="G75" s="31"/>
      <c r="H75" s="31"/>
      <c r="I75" s="100" t="s">
        <v>33</v>
      </c>
      <c r="J75" s="28" t="str">
        <f>E21</f>
        <v xml:space="preserve"> </v>
      </c>
      <c r="K75" s="31"/>
      <c r="L75" s="34"/>
    </row>
    <row r="76" spans="2:65" s="1" customFormat="1" ht="13.7" customHeight="1">
      <c r="B76" s="30"/>
      <c r="C76" s="25" t="s">
        <v>31</v>
      </c>
      <c r="D76" s="31"/>
      <c r="E76" s="31"/>
      <c r="F76" s="23" t="str">
        <f>IF(E18="","",E18)</f>
        <v>Vyplň údaj</v>
      </c>
      <c r="G76" s="31"/>
      <c r="H76" s="31"/>
      <c r="I76" s="100" t="s">
        <v>36</v>
      </c>
      <c r="J76" s="28" t="str">
        <f>E24</f>
        <v>Progi spol. s.r.o.</v>
      </c>
      <c r="K76" s="31"/>
      <c r="L76" s="34"/>
    </row>
    <row r="77" spans="2:65" s="1" customFormat="1" ht="10.35" customHeight="1">
      <c r="B77" s="30"/>
      <c r="C77" s="31"/>
      <c r="D77" s="31"/>
      <c r="E77" s="31"/>
      <c r="F77" s="31"/>
      <c r="G77" s="31"/>
      <c r="H77" s="31"/>
      <c r="I77" s="99"/>
      <c r="J77" s="31"/>
      <c r="K77" s="31"/>
      <c r="L77" s="34"/>
    </row>
    <row r="78" spans="2:65" s="7" customFormat="1" ht="29.25" customHeight="1">
      <c r="B78" s="130"/>
      <c r="C78" s="131" t="s">
        <v>117</v>
      </c>
      <c r="D78" s="132" t="s">
        <v>58</v>
      </c>
      <c r="E78" s="132" t="s">
        <v>54</v>
      </c>
      <c r="F78" s="132" t="s">
        <v>55</v>
      </c>
      <c r="G78" s="132" t="s">
        <v>118</v>
      </c>
      <c r="H78" s="132" t="s">
        <v>119</v>
      </c>
      <c r="I78" s="133" t="s">
        <v>120</v>
      </c>
      <c r="J78" s="132" t="s">
        <v>113</v>
      </c>
      <c r="K78" s="134" t="s">
        <v>121</v>
      </c>
      <c r="L78" s="135"/>
      <c r="M78" s="60" t="s">
        <v>1</v>
      </c>
      <c r="N78" s="61" t="s">
        <v>43</v>
      </c>
      <c r="O78" s="61" t="s">
        <v>122</v>
      </c>
      <c r="P78" s="61" t="s">
        <v>123</v>
      </c>
      <c r="Q78" s="61" t="s">
        <v>124</v>
      </c>
      <c r="R78" s="61" t="s">
        <v>125</v>
      </c>
      <c r="S78" s="61" t="s">
        <v>126</v>
      </c>
      <c r="T78" s="62" t="s">
        <v>127</v>
      </c>
    </row>
    <row r="79" spans="2:65" s="1" customFormat="1" ht="22.9" customHeight="1">
      <c r="B79" s="30"/>
      <c r="C79" s="67" t="s">
        <v>128</v>
      </c>
      <c r="D79" s="31"/>
      <c r="E79" s="31"/>
      <c r="F79" s="31"/>
      <c r="G79" s="31"/>
      <c r="H79" s="31"/>
      <c r="I79" s="99"/>
      <c r="J79" s="136">
        <f>BK79</f>
        <v>0</v>
      </c>
      <c r="K79" s="31"/>
      <c r="L79" s="34"/>
      <c r="M79" s="63"/>
      <c r="N79" s="64"/>
      <c r="O79" s="64"/>
      <c r="P79" s="137">
        <f>SUM(P80:P123)</f>
        <v>0</v>
      </c>
      <c r="Q79" s="64"/>
      <c r="R79" s="137">
        <f>SUM(R80:R123)</f>
        <v>3.1231519999999997</v>
      </c>
      <c r="S79" s="64"/>
      <c r="T79" s="138">
        <f>SUM(T80:T123)</f>
        <v>0</v>
      </c>
      <c r="AT79" s="13" t="s">
        <v>72</v>
      </c>
      <c r="AU79" s="13" t="s">
        <v>115</v>
      </c>
      <c r="BK79" s="139">
        <f>SUM(BK80:BK123)</f>
        <v>0</v>
      </c>
    </row>
    <row r="80" spans="2:65" s="1" customFormat="1" ht="22.5" customHeight="1">
      <c r="B80" s="30"/>
      <c r="C80" s="140" t="s">
        <v>81</v>
      </c>
      <c r="D80" s="140" t="s">
        <v>130</v>
      </c>
      <c r="E80" s="141" t="s">
        <v>752</v>
      </c>
      <c r="F80" s="142" t="s">
        <v>753</v>
      </c>
      <c r="G80" s="143" t="s">
        <v>133</v>
      </c>
      <c r="H80" s="144">
        <v>4</v>
      </c>
      <c r="I80" s="145"/>
      <c r="J80" s="146">
        <f>ROUND(I80*H80,2)</f>
        <v>0</v>
      </c>
      <c r="K80" s="142" t="s">
        <v>134</v>
      </c>
      <c r="L80" s="34"/>
      <c r="M80" s="147" t="s">
        <v>1</v>
      </c>
      <c r="N80" s="148" t="s">
        <v>44</v>
      </c>
      <c r="O80" s="56"/>
      <c r="P80" s="149">
        <f>O80*H80</f>
        <v>0</v>
      </c>
      <c r="Q80" s="149">
        <v>0</v>
      </c>
      <c r="R80" s="149">
        <f>Q80*H80</f>
        <v>0</v>
      </c>
      <c r="S80" s="149">
        <v>0</v>
      </c>
      <c r="T80" s="150">
        <f>S80*H80</f>
        <v>0</v>
      </c>
      <c r="AR80" s="13" t="s">
        <v>278</v>
      </c>
      <c r="AT80" s="13" t="s">
        <v>130</v>
      </c>
      <c r="AU80" s="13" t="s">
        <v>73</v>
      </c>
      <c r="AY80" s="13" t="s">
        <v>135</v>
      </c>
      <c r="BE80" s="151">
        <f>IF(N80="základní",J80,0)</f>
        <v>0</v>
      </c>
      <c r="BF80" s="151">
        <f>IF(N80="snížená",J80,0)</f>
        <v>0</v>
      </c>
      <c r="BG80" s="151">
        <f>IF(N80="zákl. přenesená",J80,0)</f>
        <v>0</v>
      </c>
      <c r="BH80" s="151">
        <f>IF(N80="sníž. přenesená",J80,0)</f>
        <v>0</v>
      </c>
      <c r="BI80" s="151">
        <f>IF(N80="nulová",J80,0)</f>
        <v>0</v>
      </c>
      <c r="BJ80" s="13" t="s">
        <v>81</v>
      </c>
      <c r="BK80" s="151">
        <f>ROUND(I80*H80,2)</f>
        <v>0</v>
      </c>
      <c r="BL80" s="13" t="s">
        <v>278</v>
      </c>
      <c r="BM80" s="13" t="s">
        <v>754</v>
      </c>
    </row>
    <row r="81" spans="2:65" s="1" customFormat="1" ht="29.25">
      <c r="B81" s="30"/>
      <c r="C81" s="31"/>
      <c r="D81" s="152" t="s">
        <v>137</v>
      </c>
      <c r="E81" s="31"/>
      <c r="F81" s="153" t="s">
        <v>755</v>
      </c>
      <c r="G81" s="31"/>
      <c r="H81" s="31"/>
      <c r="I81" s="99"/>
      <c r="J81" s="31"/>
      <c r="K81" s="31"/>
      <c r="L81" s="34"/>
      <c r="M81" s="154"/>
      <c r="N81" s="56"/>
      <c r="O81" s="56"/>
      <c r="P81" s="56"/>
      <c r="Q81" s="56"/>
      <c r="R81" s="56"/>
      <c r="S81" s="56"/>
      <c r="T81" s="57"/>
      <c r="AT81" s="13" t="s">
        <v>137</v>
      </c>
      <c r="AU81" s="13" t="s">
        <v>73</v>
      </c>
    </row>
    <row r="82" spans="2:65" s="1" customFormat="1" ht="22.5" customHeight="1">
      <c r="B82" s="30"/>
      <c r="C82" s="140" t="s">
        <v>83</v>
      </c>
      <c r="D82" s="140" t="s">
        <v>130</v>
      </c>
      <c r="E82" s="141" t="s">
        <v>756</v>
      </c>
      <c r="F82" s="142" t="s">
        <v>757</v>
      </c>
      <c r="G82" s="143" t="s">
        <v>133</v>
      </c>
      <c r="H82" s="144">
        <v>3</v>
      </c>
      <c r="I82" s="145"/>
      <c r="J82" s="146">
        <f>ROUND(I82*H82,2)</f>
        <v>0</v>
      </c>
      <c r="K82" s="142" t="s">
        <v>134</v>
      </c>
      <c r="L82" s="34"/>
      <c r="M82" s="147" t="s">
        <v>1</v>
      </c>
      <c r="N82" s="148" t="s">
        <v>44</v>
      </c>
      <c r="O82" s="56"/>
      <c r="P82" s="149">
        <f>O82*H82</f>
        <v>0</v>
      </c>
      <c r="Q82" s="149">
        <v>0</v>
      </c>
      <c r="R82" s="149">
        <f>Q82*H82</f>
        <v>0</v>
      </c>
      <c r="S82" s="149">
        <v>0</v>
      </c>
      <c r="T82" s="150">
        <f>S82*H82</f>
        <v>0</v>
      </c>
      <c r="AR82" s="13" t="s">
        <v>278</v>
      </c>
      <c r="AT82" s="13" t="s">
        <v>130</v>
      </c>
      <c r="AU82" s="13" t="s">
        <v>73</v>
      </c>
      <c r="AY82" s="13" t="s">
        <v>135</v>
      </c>
      <c r="BE82" s="151">
        <f>IF(N82="základní",J82,0)</f>
        <v>0</v>
      </c>
      <c r="BF82" s="151">
        <f>IF(N82="snížená",J82,0)</f>
        <v>0</v>
      </c>
      <c r="BG82" s="151">
        <f>IF(N82="zákl. přenesená",J82,0)</f>
        <v>0</v>
      </c>
      <c r="BH82" s="151">
        <f>IF(N82="sníž. přenesená",J82,0)</f>
        <v>0</v>
      </c>
      <c r="BI82" s="151">
        <f>IF(N82="nulová",J82,0)</f>
        <v>0</v>
      </c>
      <c r="BJ82" s="13" t="s">
        <v>81</v>
      </c>
      <c r="BK82" s="151">
        <f>ROUND(I82*H82,2)</f>
        <v>0</v>
      </c>
      <c r="BL82" s="13" t="s">
        <v>278</v>
      </c>
      <c r="BM82" s="13" t="s">
        <v>758</v>
      </c>
    </row>
    <row r="83" spans="2:65" s="1" customFormat="1" ht="29.25">
      <c r="B83" s="30"/>
      <c r="C83" s="31"/>
      <c r="D83" s="152" t="s">
        <v>137</v>
      </c>
      <c r="E83" s="31"/>
      <c r="F83" s="153" t="s">
        <v>759</v>
      </c>
      <c r="G83" s="31"/>
      <c r="H83" s="31"/>
      <c r="I83" s="99"/>
      <c r="J83" s="31"/>
      <c r="K83" s="31"/>
      <c r="L83" s="34"/>
      <c r="M83" s="154"/>
      <c r="N83" s="56"/>
      <c r="O83" s="56"/>
      <c r="P83" s="56"/>
      <c r="Q83" s="56"/>
      <c r="R83" s="56"/>
      <c r="S83" s="56"/>
      <c r="T83" s="57"/>
      <c r="AT83" s="13" t="s">
        <v>137</v>
      </c>
      <c r="AU83" s="13" t="s">
        <v>73</v>
      </c>
    </row>
    <row r="84" spans="2:65" s="1" customFormat="1" ht="22.5" customHeight="1">
      <c r="B84" s="30"/>
      <c r="C84" s="140" t="s">
        <v>307</v>
      </c>
      <c r="D84" s="140" t="s">
        <v>130</v>
      </c>
      <c r="E84" s="141" t="s">
        <v>760</v>
      </c>
      <c r="F84" s="142" t="s">
        <v>761</v>
      </c>
      <c r="G84" s="143" t="s">
        <v>133</v>
      </c>
      <c r="H84" s="144">
        <v>3</v>
      </c>
      <c r="I84" s="145"/>
      <c r="J84" s="146">
        <f>ROUND(I84*H84,2)</f>
        <v>0</v>
      </c>
      <c r="K84" s="142" t="s">
        <v>134</v>
      </c>
      <c r="L84" s="34"/>
      <c r="M84" s="147" t="s">
        <v>1</v>
      </c>
      <c r="N84" s="148" t="s">
        <v>44</v>
      </c>
      <c r="O84" s="56"/>
      <c r="P84" s="149">
        <f>O84*H84</f>
        <v>0</v>
      </c>
      <c r="Q84" s="149">
        <v>0</v>
      </c>
      <c r="R84" s="149">
        <f>Q84*H84</f>
        <v>0</v>
      </c>
      <c r="S84" s="149">
        <v>0</v>
      </c>
      <c r="T84" s="150">
        <f>S84*H84</f>
        <v>0</v>
      </c>
      <c r="AR84" s="13" t="s">
        <v>278</v>
      </c>
      <c r="AT84" s="13" t="s">
        <v>130</v>
      </c>
      <c r="AU84" s="13" t="s">
        <v>73</v>
      </c>
      <c r="AY84" s="13" t="s">
        <v>135</v>
      </c>
      <c r="BE84" s="151">
        <f>IF(N84="základní",J84,0)</f>
        <v>0</v>
      </c>
      <c r="BF84" s="151">
        <f>IF(N84="snížená",J84,0)</f>
        <v>0</v>
      </c>
      <c r="BG84" s="151">
        <f>IF(N84="zákl. přenesená",J84,0)</f>
        <v>0</v>
      </c>
      <c r="BH84" s="151">
        <f>IF(N84="sníž. přenesená",J84,0)</f>
        <v>0</v>
      </c>
      <c r="BI84" s="151">
        <f>IF(N84="nulová",J84,0)</f>
        <v>0</v>
      </c>
      <c r="BJ84" s="13" t="s">
        <v>81</v>
      </c>
      <c r="BK84" s="151">
        <f>ROUND(I84*H84,2)</f>
        <v>0</v>
      </c>
      <c r="BL84" s="13" t="s">
        <v>278</v>
      </c>
      <c r="BM84" s="13" t="s">
        <v>762</v>
      </c>
    </row>
    <row r="85" spans="2:65" s="1" customFormat="1" ht="29.25">
      <c r="B85" s="30"/>
      <c r="C85" s="31"/>
      <c r="D85" s="152" t="s">
        <v>137</v>
      </c>
      <c r="E85" s="31"/>
      <c r="F85" s="153" t="s">
        <v>763</v>
      </c>
      <c r="G85" s="31"/>
      <c r="H85" s="31"/>
      <c r="I85" s="99"/>
      <c r="J85" s="31"/>
      <c r="K85" s="31"/>
      <c r="L85" s="34"/>
      <c r="M85" s="154"/>
      <c r="N85" s="56"/>
      <c r="O85" s="56"/>
      <c r="P85" s="56"/>
      <c r="Q85" s="56"/>
      <c r="R85" s="56"/>
      <c r="S85" s="56"/>
      <c r="T85" s="57"/>
      <c r="AT85" s="13" t="s">
        <v>137</v>
      </c>
      <c r="AU85" s="13" t="s">
        <v>73</v>
      </c>
    </row>
    <row r="86" spans="2:65" s="1" customFormat="1" ht="22.5" customHeight="1">
      <c r="B86" s="30"/>
      <c r="C86" s="140" t="s">
        <v>129</v>
      </c>
      <c r="D86" s="140" t="s">
        <v>130</v>
      </c>
      <c r="E86" s="141" t="s">
        <v>764</v>
      </c>
      <c r="F86" s="142" t="s">
        <v>765</v>
      </c>
      <c r="G86" s="143" t="s">
        <v>133</v>
      </c>
      <c r="H86" s="144">
        <v>4</v>
      </c>
      <c r="I86" s="145"/>
      <c r="J86" s="146">
        <f>ROUND(I86*H86,2)</f>
        <v>0</v>
      </c>
      <c r="K86" s="142" t="s">
        <v>134</v>
      </c>
      <c r="L86" s="34"/>
      <c r="M86" s="147" t="s">
        <v>1</v>
      </c>
      <c r="N86" s="148" t="s">
        <v>44</v>
      </c>
      <c r="O86" s="56"/>
      <c r="P86" s="149">
        <f>O86*H86</f>
        <v>0</v>
      </c>
      <c r="Q86" s="149">
        <v>0</v>
      </c>
      <c r="R86" s="149">
        <f>Q86*H86</f>
        <v>0</v>
      </c>
      <c r="S86" s="149">
        <v>0</v>
      </c>
      <c r="T86" s="150">
        <f>S86*H86</f>
        <v>0</v>
      </c>
      <c r="AR86" s="13" t="s">
        <v>278</v>
      </c>
      <c r="AT86" s="13" t="s">
        <v>130</v>
      </c>
      <c r="AU86" s="13" t="s">
        <v>73</v>
      </c>
      <c r="AY86" s="13" t="s">
        <v>135</v>
      </c>
      <c r="BE86" s="151">
        <f>IF(N86="základní",J86,0)</f>
        <v>0</v>
      </c>
      <c r="BF86" s="151">
        <f>IF(N86="snížená",J86,0)</f>
        <v>0</v>
      </c>
      <c r="BG86" s="151">
        <f>IF(N86="zákl. přenesená",J86,0)</f>
        <v>0</v>
      </c>
      <c r="BH86" s="151">
        <f>IF(N86="sníž. přenesená",J86,0)</f>
        <v>0</v>
      </c>
      <c r="BI86" s="151">
        <f>IF(N86="nulová",J86,0)</f>
        <v>0</v>
      </c>
      <c r="BJ86" s="13" t="s">
        <v>81</v>
      </c>
      <c r="BK86" s="151">
        <f>ROUND(I86*H86,2)</f>
        <v>0</v>
      </c>
      <c r="BL86" s="13" t="s">
        <v>278</v>
      </c>
      <c r="BM86" s="13" t="s">
        <v>766</v>
      </c>
    </row>
    <row r="87" spans="2:65" s="1" customFormat="1" ht="11.25">
      <c r="B87" s="30"/>
      <c r="C87" s="31"/>
      <c r="D87" s="152" t="s">
        <v>137</v>
      </c>
      <c r="E87" s="31"/>
      <c r="F87" s="153" t="s">
        <v>765</v>
      </c>
      <c r="G87" s="31"/>
      <c r="H87" s="31"/>
      <c r="I87" s="99"/>
      <c r="J87" s="31"/>
      <c r="K87" s="31"/>
      <c r="L87" s="34"/>
      <c r="M87" s="154"/>
      <c r="N87" s="56"/>
      <c r="O87" s="56"/>
      <c r="P87" s="56"/>
      <c r="Q87" s="56"/>
      <c r="R87" s="56"/>
      <c r="S87" s="56"/>
      <c r="T87" s="57"/>
      <c r="AT87" s="13" t="s">
        <v>137</v>
      </c>
      <c r="AU87" s="13" t="s">
        <v>73</v>
      </c>
    </row>
    <row r="88" spans="2:65" s="1" customFormat="1" ht="22.5" customHeight="1">
      <c r="B88" s="30"/>
      <c r="C88" s="140" t="s">
        <v>141</v>
      </c>
      <c r="D88" s="140" t="s">
        <v>130</v>
      </c>
      <c r="E88" s="141" t="s">
        <v>767</v>
      </c>
      <c r="F88" s="142" t="s">
        <v>768</v>
      </c>
      <c r="G88" s="143" t="s">
        <v>769</v>
      </c>
      <c r="H88" s="144">
        <v>12</v>
      </c>
      <c r="I88" s="145"/>
      <c r="J88" s="146">
        <f>ROUND(I88*H88,2)</f>
        <v>0</v>
      </c>
      <c r="K88" s="142" t="s">
        <v>134</v>
      </c>
      <c r="L88" s="34"/>
      <c r="M88" s="147" t="s">
        <v>1</v>
      </c>
      <c r="N88" s="148" t="s">
        <v>44</v>
      </c>
      <c r="O88" s="56"/>
      <c r="P88" s="149">
        <f>O88*H88</f>
        <v>0</v>
      </c>
      <c r="Q88" s="149">
        <v>0</v>
      </c>
      <c r="R88" s="149">
        <f>Q88*H88</f>
        <v>0</v>
      </c>
      <c r="S88" s="149">
        <v>0</v>
      </c>
      <c r="T88" s="150">
        <f>S88*H88</f>
        <v>0</v>
      </c>
      <c r="AR88" s="13" t="s">
        <v>278</v>
      </c>
      <c r="AT88" s="13" t="s">
        <v>130</v>
      </c>
      <c r="AU88" s="13" t="s">
        <v>73</v>
      </c>
      <c r="AY88" s="13" t="s">
        <v>135</v>
      </c>
      <c r="BE88" s="151">
        <f>IF(N88="základní",J88,0)</f>
        <v>0</v>
      </c>
      <c r="BF88" s="151">
        <f>IF(N88="snížená",J88,0)</f>
        <v>0</v>
      </c>
      <c r="BG88" s="151">
        <f>IF(N88="zákl. přenesená",J88,0)</f>
        <v>0</v>
      </c>
      <c r="BH88" s="151">
        <f>IF(N88="sníž. přenesená",J88,0)</f>
        <v>0</v>
      </c>
      <c r="BI88" s="151">
        <f>IF(N88="nulová",J88,0)</f>
        <v>0</v>
      </c>
      <c r="BJ88" s="13" t="s">
        <v>81</v>
      </c>
      <c r="BK88" s="151">
        <f>ROUND(I88*H88,2)</f>
        <v>0</v>
      </c>
      <c r="BL88" s="13" t="s">
        <v>278</v>
      </c>
      <c r="BM88" s="13" t="s">
        <v>770</v>
      </c>
    </row>
    <row r="89" spans="2:65" s="1" customFormat="1" ht="11.25">
      <c r="B89" s="30"/>
      <c r="C89" s="31"/>
      <c r="D89" s="152" t="s">
        <v>137</v>
      </c>
      <c r="E89" s="31"/>
      <c r="F89" s="153" t="s">
        <v>768</v>
      </c>
      <c r="G89" s="31"/>
      <c r="H89" s="31"/>
      <c r="I89" s="99"/>
      <c r="J89" s="31"/>
      <c r="K89" s="31"/>
      <c r="L89" s="34"/>
      <c r="M89" s="154"/>
      <c r="N89" s="56"/>
      <c r="O89" s="56"/>
      <c r="P89" s="56"/>
      <c r="Q89" s="56"/>
      <c r="R89" s="56"/>
      <c r="S89" s="56"/>
      <c r="T89" s="57"/>
      <c r="AT89" s="13" t="s">
        <v>137</v>
      </c>
      <c r="AU89" s="13" t="s">
        <v>73</v>
      </c>
    </row>
    <row r="90" spans="2:65" s="1" customFormat="1" ht="22.5" customHeight="1">
      <c r="B90" s="30"/>
      <c r="C90" s="140" t="s">
        <v>147</v>
      </c>
      <c r="D90" s="140" t="s">
        <v>130</v>
      </c>
      <c r="E90" s="141" t="s">
        <v>771</v>
      </c>
      <c r="F90" s="142" t="s">
        <v>772</v>
      </c>
      <c r="G90" s="143" t="s">
        <v>133</v>
      </c>
      <c r="H90" s="144">
        <v>2</v>
      </c>
      <c r="I90" s="145"/>
      <c r="J90" s="146">
        <f>ROUND(I90*H90,2)</f>
        <v>0</v>
      </c>
      <c r="K90" s="142" t="s">
        <v>134</v>
      </c>
      <c r="L90" s="34"/>
      <c r="M90" s="147" t="s">
        <v>1</v>
      </c>
      <c r="N90" s="148" t="s">
        <v>44</v>
      </c>
      <c r="O90" s="56"/>
      <c r="P90" s="149">
        <f>O90*H90</f>
        <v>0</v>
      </c>
      <c r="Q90" s="149">
        <v>0</v>
      </c>
      <c r="R90" s="149">
        <f>Q90*H90</f>
        <v>0</v>
      </c>
      <c r="S90" s="149">
        <v>0</v>
      </c>
      <c r="T90" s="150">
        <f>S90*H90</f>
        <v>0</v>
      </c>
      <c r="AR90" s="13" t="s">
        <v>278</v>
      </c>
      <c r="AT90" s="13" t="s">
        <v>130</v>
      </c>
      <c r="AU90" s="13" t="s">
        <v>73</v>
      </c>
      <c r="AY90" s="13" t="s">
        <v>135</v>
      </c>
      <c r="BE90" s="151">
        <f>IF(N90="základní",J90,0)</f>
        <v>0</v>
      </c>
      <c r="BF90" s="151">
        <f>IF(N90="snížená",J90,0)</f>
        <v>0</v>
      </c>
      <c r="BG90" s="151">
        <f>IF(N90="zákl. přenesená",J90,0)</f>
        <v>0</v>
      </c>
      <c r="BH90" s="151">
        <f>IF(N90="sníž. přenesená",J90,0)</f>
        <v>0</v>
      </c>
      <c r="BI90" s="151">
        <f>IF(N90="nulová",J90,0)</f>
        <v>0</v>
      </c>
      <c r="BJ90" s="13" t="s">
        <v>81</v>
      </c>
      <c r="BK90" s="151">
        <f>ROUND(I90*H90,2)</f>
        <v>0</v>
      </c>
      <c r="BL90" s="13" t="s">
        <v>278</v>
      </c>
      <c r="BM90" s="13" t="s">
        <v>773</v>
      </c>
    </row>
    <row r="91" spans="2:65" s="1" customFormat="1" ht="29.25">
      <c r="B91" s="30"/>
      <c r="C91" s="31"/>
      <c r="D91" s="152" t="s">
        <v>137</v>
      </c>
      <c r="E91" s="31"/>
      <c r="F91" s="153" t="s">
        <v>774</v>
      </c>
      <c r="G91" s="31"/>
      <c r="H91" s="31"/>
      <c r="I91" s="99"/>
      <c r="J91" s="31"/>
      <c r="K91" s="31"/>
      <c r="L91" s="34"/>
      <c r="M91" s="154"/>
      <c r="N91" s="56"/>
      <c r="O91" s="56"/>
      <c r="P91" s="56"/>
      <c r="Q91" s="56"/>
      <c r="R91" s="56"/>
      <c r="S91" s="56"/>
      <c r="T91" s="57"/>
      <c r="AT91" s="13" t="s">
        <v>137</v>
      </c>
      <c r="AU91" s="13" t="s">
        <v>73</v>
      </c>
    </row>
    <row r="92" spans="2:65" s="1" customFormat="1" ht="22.5" customHeight="1">
      <c r="B92" s="30"/>
      <c r="C92" s="140" t="s">
        <v>160</v>
      </c>
      <c r="D92" s="140" t="s">
        <v>130</v>
      </c>
      <c r="E92" s="141" t="s">
        <v>775</v>
      </c>
      <c r="F92" s="142" t="s">
        <v>776</v>
      </c>
      <c r="G92" s="143" t="s">
        <v>133</v>
      </c>
      <c r="H92" s="144">
        <v>1</v>
      </c>
      <c r="I92" s="145"/>
      <c r="J92" s="146">
        <f>ROUND(I92*H92,2)</f>
        <v>0</v>
      </c>
      <c r="K92" s="142" t="s">
        <v>134</v>
      </c>
      <c r="L92" s="34"/>
      <c r="M92" s="147" t="s">
        <v>1</v>
      </c>
      <c r="N92" s="148" t="s">
        <v>44</v>
      </c>
      <c r="O92" s="56"/>
      <c r="P92" s="149">
        <f>O92*H92</f>
        <v>0</v>
      </c>
      <c r="Q92" s="149">
        <v>0</v>
      </c>
      <c r="R92" s="149">
        <f>Q92*H92</f>
        <v>0</v>
      </c>
      <c r="S92" s="149">
        <v>0</v>
      </c>
      <c r="T92" s="150">
        <f>S92*H92</f>
        <v>0</v>
      </c>
      <c r="AR92" s="13" t="s">
        <v>278</v>
      </c>
      <c r="AT92" s="13" t="s">
        <v>130</v>
      </c>
      <c r="AU92" s="13" t="s">
        <v>73</v>
      </c>
      <c r="AY92" s="13" t="s">
        <v>135</v>
      </c>
      <c r="BE92" s="151">
        <f>IF(N92="základní",J92,0)</f>
        <v>0</v>
      </c>
      <c r="BF92" s="151">
        <f>IF(N92="snížená",J92,0)</f>
        <v>0</v>
      </c>
      <c r="BG92" s="151">
        <f>IF(N92="zákl. přenesená",J92,0)</f>
        <v>0</v>
      </c>
      <c r="BH92" s="151">
        <f>IF(N92="sníž. přenesená",J92,0)</f>
        <v>0</v>
      </c>
      <c r="BI92" s="151">
        <f>IF(N92="nulová",J92,0)</f>
        <v>0</v>
      </c>
      <c r="BJ92" s="13" t="s">
        <v>81</v>
      </c>
      <c r="BK92" s="151">
        <f>ROUND(I92*H92,2)</f>
        <v>0</v>
      </c>
      <c r="BL92" s="13" t="s">
        <v>278</v>
      </c>
      <c r="BM92" s="13" t="s">
        <v>777</v>
      </c>
    </row>
    <row r="93" spans="2:65" s="1" customFormat="1" ht="29.25">
      <c r="B93" s="30"/>
      <c r="C93" s="31"/>
      <c r="D93" s="152" t="s">
        <v>137</v>
      </c>
      <c r="E93" s="31"/>
      <c r="F93" s="153" t="s">
        <v>778</v>
      </c>
      <c r="G93" s="31"/>
      <c r="H93" s="31"/>
      <c r="I93" s="99"/>
      <c r="J93" s="31"/>
      <c r="K93" s="31"/>
      <c r="L93" s="34"/>
      <c r="M93" s="154"/>
      <c r="N93" s="56"/>
      <c r="O93" s="56"/>
      <c r="P93" s="56"/>
      <c r="Q93" s="56"/>
      <c r="R93" s="56"/>
      <c r="S93" s="56"/>
      <c r="T93" s="57"/>
      <c r="AT93" s="13" t="s">
        <v>137</v>
      </c>
      <c r="AU93" s="13" t="s">
        <v>73</v>
      </c>
    </row>
    <row r="94" spans="2:65" s="1" customFormat="1" ht="22.5" customHeight="1">
      <c r="B94" s="30"/>
      <c r="C94" s="140" t="s">
        <v>170</v>
      </c>
      <c r="D94" s="140" t="s">
        <v>130</v>
      </c>
      <c r="E94" s="141" t="s">
        <v>779</v>
      </c>
      <c r="F94" s="142" t="s">
        <v>780</v>
      </c>
      <c r="G94" s="143" t="s">
        <v>133</v>
      </c>
      <c r="H94" s="144">
        <v>3</v>
      </c>
      <c r="I94" s="145"/>
      <c r="J94" s="146">
        <f>ROUND(I94*H94,2)</f>
        <v>0</v>
      </c>
      <c r="K94" s="142" t="s">
        <v>134</v>
      </c>
      <c r="L94" s="34"/>
      <c r="M94" s="147" t="s">
        <v>1</v>
      </c>
      <c r="N94" s="148" t="s">
        <v>44</v>
      </c>
      <c r="O94" s="56"/>
      <c r="P94" s="149">
        <f>O94*H94</f>
        <v>0</v>
      </c>
      <c r="Q94" s="149">
        <v>0</v>
      </c>
      <c r="R94" s="149">
        <f>Q94*H94</f>
        <v>0</v>
      </c>
      <c r="S94" s="149">
        <v>0</v>
      </c>
      <c r="T94" s="150">
        <f>S94*H94</f>
        <v>0</v>
      </c>
      <c r="AR94" s="13" t="s">
        <v>278</v>
      </c>
      <c r="AT94" s="13" t="s">
        <v>130</v>
      </c>
      <c r="AU94" s="13" t="s">
        <v>73</v>
      </c>
      <c r="AY94" s="13" t="s">
        <v>135</v>
      </c>
      <c r="BE94" s="151">
        <f>IF(N94="základní",J94,0)</f>
        <v>0</v>
      </c>
      <c r="BF94" s="151">
        <f>IF(N94="snížená",J94,0)</f>
        <v>0</v>
      </c>
      <c r="BG94" s="151">
        <f>IF(N94="zákl. přenesená",J94,0)</f>
        <v>0</v>
      </c>
      <c r="BH94" s="151">
        <f>IF(N94="sníž. přenesená",J94,0)</f>
        <v>0</v>
      </c>
      <c r="BI94" s="151">
        <f>IF(N94="nulová",J94,0)</f>
        <v>0</v>
      </c>
      <c r="BJ94" s="13" t="s">
        <v>81</v>
      </c>
      <c r="BK94" s="151">
        <f>ROUND(I94*H94,2)</f>
        <v>0</v>
      </c>
      <c r="BL94" s="13" t="s">
        <v>278</v>
      </c>
      <c r="BM94" s="13" t="s">
        <v>781</v>
      </c>
    </row>
    <row r="95" spans="2:65" s="1" customFormat="1" ht="11.25">
      <c r="B95" s="30"/>
      <c r="C95" s="31"/>
      <c r="D95" s="152" t="s">
        <v>137</v>
      </c>
      <c r="E95" s="31"/>
      <c r="F95" s="153" t="s">
        <v>780</v>
      </c>
      <c r="G95" s="31"/>
      <c r="H95" s="31"/>
      <c r="I95" s="99"/>
      <c r="J95" s="31"/>
      <c r="K95" s="31"/>
      <c r="L95" s="34"/>
      <c r="M95" s="154"/>
      <c r="N95" s="56"/>
      <c r="O95" s="56"/>
      <c r="P95" s="56"/>
      <c r="Q95" s="56"/>
      <c r="R95" s="56"/>
      <c r="S95" s="56"/>
      <c r="T95" s="57"/>
      <c r="AT95" s="13" t="s">
        <v>137</v>
      </c>
      <c r="AU95" s="13" t="s">
        <v>73</v>
      </c>
    </row>
    <row r="96" spans="2:65" s="1" customFormat="1" ht="22.5" customHeight="1">
      <c r="B96" s="30"/>
      <c r="C96" s="140" t="s">
        <v>177</v>
      </c>
      <c r="D96" s="140" t="s">
        <v>130</v>
      </c>
      <c r="E96" s="141" t="s">
        <v>782</v>
      </c>
      <c r="F96" s="142" t="s">
        <v>783</v>
      </c>
      <c r="G96" s="143" t="s">
        <v>133</v>
      </c>
      <c r="H96" s="144">
        <v>3</v>
      </c>
      <c r="I96" s="145"/>
      <c r="J96" s="146">
        <f>ROUND(I96*H96,2)</f>
        <v>0</v>
      </c>
      <c r="K96" s="142" t="s">
        <v>134</v>
      </c>
      <c r="L96" s="34"/>
      <c r="M96" s="147" t="s">
        <v>1</v>
      </c>
      <c r="N96" s="148" t="s">
        <v>44</v>
      </c>
      <c r="O96" s="56"/>
      <c r="P96" s="149">
        <f>O96*H96</f>
        <v>0</v>
      </c>
      <c r="Q96" s="149">
        <v>0</v>
      </c>
      <c r="R96" s="149">
        <f>Q96*H96</f>
        <v>0</v>
      </c>
      <c r="S96" s="149">
        <v>0</v>
      </c>
      <c r="T96" s="150">
        <f>S96*H96</f>
        <v>0</v>
      </c>
      <c r="AR96" s="13" t="s">
        <v>278</v>
      </c>
      <c r="AT96" s="13" t="s">
        <v>130</v>
      </c>
      <c r="AU96" s="13" t="s">
        <v>73</v>
      </c>
      <c r="AY96" s="13" t="s">
        <v>135</v>
      </c>
      <c r="BE96" s="151">
        <f>IF(N96="základní",J96,0)</f>
        <v>0</v>
      </c>
      <c r="BF96" s="151">
        <f>IF(N96="snížená",J96,0)</f>
        <v>0</v>
      </c>
      <c r="BG96" s="151">
        <f>IF(N96="zákl. přenesená",J96,0)</f>
        <v>0</v>
      </c>
      <c r="BH96" s="151">
        <f>IF(N96="sníž. přenesená",J96,0)</f>
        <v>0</v>
      </c>
      <c r="BI96" s="151">
        <f>IF(N96="nulová",J96,0)</f>
        <v>0</v>
      </c>
      <c r="BJ96" s="13" t="s">
        <v>81</v>
      </c>
      <c r="BK96" s="151">
        <f>ROUND(I96*H96,2)</f>
        <v>0</v>
      </c>
      <c r="BL96" s="13" t="s">
        <v>278</v>
      </c>
      <c r="BM96" s="13" t="s">
        <v>784</v>
      </c>
    </row>
    <row r="97" spans="2:65" s="1" customFormat="1" ht="11.25">
      <c r="B97" s="30"/>
      <c r="C97" s="31"/>
      <c r="D97" s="152" t="s">
        <v>137</v>
      </c>
      <c r="E97" s="31"/>
      <c r="F97" s="153" t="s">
        <v>783</v>
      </c>
      <c r="G97" s="31"/>
      <c r="H97" s="31"/>
      <c r="I97" s="99"/>
      <c r="J97" s="31"/>
      <c r="K97" s="31"/>
      <c r="L97" s="34"/>
      <c r="M97" s="154"/>
      <c r="N97" s="56"/>
      <c r="O97" s="56"/>
      <c r="P97" s="56"/>
      <c r="Q97" s="56"/>
      <c r="R97" s="56"/>
      <c r="S97" s="56"/>
      <c r="T97" s="57"/>
      <c r="AT97" s="13" t="s">
        <v>137</v>
      </c>
      <c r="AU97" s="13" t="s">
        <v>73</v>
      </c>
    </row>
    <row r="98" spans="2:65" s="1" customFormat="1" ht="22.5" customHeight="1">
      <c r="B98" s="30"/>
      <c r="C98" s="140" t="s">
        <v>182</v>
      </c>
      <c r="D98" s="140" t="s">
        <v>130</v>
      </c>
      <c r="E98" s="141" t="s">
        <v>785</v>
      </c>
      <c r="F98" s="142" t="s">
        <v>786</v>
      </c>
      <c r="G98" s="143" t="s">
        <v>133</v>
      </c>
      <c r="H98" s="144">
        <v>1</v>
      </c>
      <c r="I98" s="145"/>
      <c r="J98" s="146">
        <f>ROUND(I98*H98,2)</f>
        <v>0</v>
      </c>
      <c r="K98" s="142" t="s">
        <v>134</v>
      </c>
      <c r="L98" s="34"/>
      <c r="M98" s="147" t="s">
        <v>1</v>
      </c>
      <c r="N98" s="148" t="s">
        <v>44</v>
      </c>
      <c r="O98" s="56"/>
      <c r="P98" s="149">
        <f>O98*H98</f>
        <v>0</v>
      </c>
      <c r="Q98" s="149">
        <v>0</v>
      </c>
      <c r="R98" s="149">
        <f>Q98*H98</f>
        <v>0</v>
      </c>
      <c r="S98" s="149">
        <v>0</v>
      </c>
      <c r="T98" s="150">
        <f>S98*H98</f>
        <v>0</v>
      </c>
      <c r="AR98" s="13" t="s">
        <v>278</v>
      </c>
      <c r="AT98" s="13" t="s">
        <v>130</v>
      </c>
      <c r="AU98" s="13" t="s">
        <v>73</v>
      </c>
      <c r="AY98" s="13" t="s">
        <v>135</v>
      </c>
      <c r="BE98" s="151">
        <f>IF(N98="základní",J98,0)</f>
        <v>0</v>
      </c>
      <c r="BF98" s="151">
        <f>IF(N98="snížená",J98,0)</f>
        <v>0</v>
      </c>
      <c r="BG98" s="151">
        <f>IF(N98="zákl. přenesená",J98,0)</f>
        <v>0</v>
      </c>
      <c r="BH98" s="151">
        <f>IF(N98="sníž. přenesená",J98,0)</f>
        <v>0</v>
      </c>
      <c r="BI98" s="151">
        <f>IF(N98="nulová",J98,0)</f>
        <v>0</v>
      </c>
      <c r="BJ98" s="13" t="s">
        <v>81</v>
      </c>
      <c r="BK98" s="151">
        <f>ROUND(I98*H98,2)</f>
        <v>0</v>
      </c>
      <c r="BL98" s="13" t="s">
        <v>278</v>
      </c>
      <c r="BM98" s="13" t="s">
        <v>787</v>
      </c>
    </row>
    <row r="99" spans="2:65" s="1" customFormat="1" ht="11.25">
      <c r="B99" s="30"/>
      <c r="C99" s="31"/>
      <c r="D99" s="152" t="s">
        <v>137</v>
      </c>
      <c r="E99" s="31"/>
      <c r="F99" s="153" t="s">
        <v>786</v>
      </c>
      <c r="G99" s="31"/>
      <c r="H99" s="31"/>
      <c r="I99" s="99"/>
      <c r="J99" s="31"/>
      <c r="K99" s="31"/>
      <c r="L99" s="34"/>
      <c r="M99" s="154"/>
      <c r="N99" s="56"/>
      <c r="O99" s="56"/>
      <c r="P99" s="56"/>
      <c r="Q99" s="56"/>
      <c r="R99" s="56"/>
      <c r="S99" s="56"/>
      <c r="T99" s="57"/>
      <c r="AT99" s="13" t="s">
        <v>137</v>
      </c>
      <c r="AU99" s="13" t="s">
        <v>73</v>
      </c>
    </row>
    <row r="100" spans="2:65" s="1" customFormat="1" ht="22.5" customHeight="1">
      <c r="B100" s="30"/>
      <c r="C100" s="140" t="s">
        <v>187</v>
      </c>
      <c r="D100" s="140" t="s">
        <v>130</v>
      </c>
      <c r="E100" s="141" t="s">
        <v>788</v>
      </c>
      <c r="F100" s="142" t="s">
        <v>789</v>
      </c>
      <c r="G100" s="143" t="s">
        <v>133</v>
      </c>
      <c r="H100" s="144">
        <v>1</v>
      </c>
      <c r="I100" s="145"/>
      <c r="J100" s="146">
        <f>ROUND(I100*H100,2)</f>
        <v>0</v>
      </c>
      <c r="K100" s="142" t="s">
        <v>134</v>
      </c>
      <c r="L100" s="34"/>
      <c r="M100" s="147" t="s">
        <v>1</v>
      </c>
      <c r="N100" s="148" t="s">
        <v>44</v>
      </c>
      <c r="O100" s="56"/>
      <c r="P100" s="149">
        <f>O100*H100</f>
        <v>0</v>
      </c>
      <c r="Q100" s="149">
        <v>0</v>
      </c>
      <c r="R100" s="149">
        <f>Q100*H100</f>
        <v>0</v>
      </c>
      <c r="S100" s="149">
        <v>0</v>
      </c>
      <c r="T100" s="150">
        <f>S100*H100</f>
        <v>0</v>
      </c>
      <c r="AR100" s="13" t="s">
        <v>278</v>
      </c>
      <c r="AT100" s="13" t="s">
        <v>130</v>
      </c>
      <c r="AU100" s="13" t="s">
        <v>73</v>
      </c>
      <c r="AY100" s="13" t="s">
        <v>135</v>
      </c>
      <c r="BE100" s="151">
        <f>IF(N100="základní",J100,0)</f>
        <v>0</v>
      </c>
      <c r="BF100" s="151">
        <f>IF(N100="snížená",J100,0)</f>
        <v>0</v>
      </c>
      <c r="BG100" s="151">
        <f>IF(N100="zákl. přenesená",J100,0)</f>
        <v>0</v>
      </c>
      <c r="BH100" s="151">
        <f>IF(N100="sníž. přenesená",J100,0)</f>
        <v>0</v>
      </c>
      <c r="BI100" s="151">
        <f>IF(N100="nulová",J100,0)</f>
        <v>0</v>
      </c>
      <c r="BJ100" s="13" t="s">
        <v>81</v>
      </c>
      <c r="BK100" s="151">
        <f>ROUND(I100*H100,2)</f>
        <v>0</v>
      </c>
      <c r="BL100" s="13" t="s">
        <v>278</v>
      </c>
      <c r="BM100" s="13" t="s">
        <v>790</v>
      </c>
    </row>
    <row r="101" spans="2:65" s="1" customFormat="1" ht="11.25">
      <c r="B101" s="30"/>
      <c r="C101" s="31"/>
      <c r="D101" s="152" t="s">
        <v>137</v>
      </c>
      <c r="E101" s="31"/>
      <c r="F101" s="153" t="s">
        <v>789</v>
      </c>
      <c r="G101" s="31"/>
      <c r="H101" s="31"/>
      <c r="I101" s="99"/>
      <c r="J101" s="31"/>
      <c r="K101" s="31"/>
      <c r="L101" s="34"/>
      <c r="M101" s="154"/>
      <c r="N101" s="56"/>
      <c r="O101" s="56"/>
      <c r="P101" s="56"/>
      <c r="Q101" s="56"/>
      <c r="R101" s="56"/>
      <c r="S101" s="56"/>
      <c r="T101" s="57"/>
      <c r="AT101" s="13" t="s">
        <v>137</v>
      </c>
      <c r="AU101" s="13" t="s">
        <v>73</v>
      </c>
    </row>
    <row r="102" spans="2:65" s="1" customFormat="1" ht="22.5" customHeight="1">
      <c r="B102" s="30"/>
      <c r="C102" s="140" t="s">
        <v>192</v>
      </c>
      <c r="D102" s="140" t="s">
        <v>130</v>
      </c>
      <c r="E102" s="141" t="s">
        <v>791</v>
      </c>
      <c r="F102" s="142" t="s">
        <v>792</v>
      </c>
      <c r="G102" s="143" t="s">
        <v>133</v>
      </c>
      <c r="H102" s="144">
        <v>4</v>
      </c>
      <c r="I102" s="145"/>
      <c r="J102" s="146">
        <f>ROUND(I102*H102,2)</f>
        <v>0</v>
      </c>
      <c r="K102" s="142" t="s">
        <v>134</v>
      </c>
      <c r="L102" s="34"/>
      <c r="M102" s="147" t="s">
        <v>1</v>
      </c>
      <c r="N102" s="148" t="s">
        <v>44</v>
      </c>
      <c r="O102" s="56"/>
      <c r="P102" s="149">
        <f>O102*H102</f>
        <v>0</v>
      </c>
      <c r="Q102" s="149">
        <v>0</v>
      </c>
      <c r="R102" s="149">
        <f>Q102*H102</f>
        <v>0</v>
      </c>
      <c r="S102" s="149">
        <v>0</v>
      </c>
      <c r="T102" s="150">
        <f>S102*H102</f>
        <v>0</v>
      </c>
      <c r="AR102" s="13" t="s">
        <v>278</v>
      </c>
      <c r="AT102" s="13" t="s">
        <v>130</v>
      </c>
      <c r="AU102" s="13" t="s">
        <v>73</v>
      </c>
      <c r="AY102" s="13" t="s">
        <v>135</v>
      </c>
      <c r="BE102" s="151">
        <f>IF(N102="základní",J102,0)</f>
        <v>0</v>
      </c>
      <c r="BF102" s="151">
        <f>IF(N102="snížená",J102,0)</f>
        <v>0</v>
      </c>
      <c r="BG102" s="151">
        <f>IF(N102="zákl. přenesená",J102,0)</f>
        <v>0</v>
      </c>
      <c r="BH102" s="151">
        <f>IF(N102="sníž. přenesená",J102,0)</f>
        <v>0</v>
      </c>
      <c r="BI102" s="151">
        <f>IF(N102="nulová",J102,0)</f>
        <v>0</v>
      </c>
      <c r="BJ102" s="13" t="s">
        <v>81</v>
      </c>
      <c r="BK102" s="151">
        <f>ROUND(I102*H102,2)</f>
        <v>0</v>
      </c>
      <c r="BL102" s="13" t="s">
        <v>278</v>
      </c>
      <c r="BM102" s="13" t="s">
        <v>793</v>
      </c>
    </row>
    <row r="103" spans="2:65" s="1" customFormat="1" ht="11.25">
      <c r="B103" s="30"/>
      <c r="C103" s="31"/>
      <c r="D103" s="152" t="s">
        <v>137</v>
      </c>
      <c r="E103" s="31"/>
      <c r="F103" s="153" t="s">
        <v>792</v>
      </c>
      <c r="G103" s="31"/>
      <c r="H103" s="31"/>
      <c r="I103" s="99"/>
      <c r="J103" s="31"/>
      <c r="K103" s="31"/>
      <c r="L103" s="34"/>
      <c r="M103" s="154"/>
      <c r="N103" s="56"/>
      <c r="O103" s="56"/>
      <c r="P103" s="56"/>
      <c r="Q103" s="56"/>
      <c r="R103" s="56"/>
      <c r="S103" s="56"/>
      <c r="T103" s="57"/>
      <c r="AT103" s="13" t="s">
        <v>137</v>
      </c>
      <c r="AU103" s="13" t="s">
        <v>73</v>
      </c>
    </row>
    <row r="104" spans="2:65" s="1" customFormat="1" ht="22.5" customHeight="1">
      <c r="B104" s="30"/>
      <c r="C104" s="140" t="s">
        <v>198</v>
      </c>
      <c r="D104" s="140" t="s">
        <v>130</v>
      </c>
      <c r="E104" s="141" t="s">
        <v>794</v>
      </c>
      <c r="F104" s="142" t="s">
        <v>795</v>
      </c>
      <c r="G104" s="143" t="s">
        <v>133</v>
      </c>
      <c r="H104" s="144">
        <v>4</v>
      </c>
      <c r="I104" s="145"/>
      <c r="J104" s="146">
        <f>ROUND(I104*H104,2)</f>
        <v>0</v>
      </c>
      <c r="K104" s="142" t="s">
        <v>134</v>
      </c>
      <c r="L104" s="34"/>
      <c r="M104" s="147" t="s">
        <v>1</v>
      </c>
      <c r="N104" s="148" t="s">
        <v>44</v>
      </c>
      <c r="O104" s="56"/>
      <c r="P104" s="149">
        <f>O104*H104</f>
        <v>0</v>
      </c>
      <c r="Q104" s="149">
        <v>0</v>
      </c>
      <c r="R104" s="149">
        <f>Q104*H104</f>
        <v>0</v>
      </c>
      <c r="S104" s="149">
        <v>0</v>
      </c>
      <c r="T104" s="150">
        <f>S104*H104</f>
        <v>0</v>
      </c>
      <c r="AR104" s="13" t="s">
        <v>278</v>
      </c>
      <c r="AT104" s="13" t="s">
        <v>130</v>
      </c>
      <c r="AU104" s="13" t="s">
        <v>73</v>
      </c>
      <c r="AY104" s="13" t="s">
        <v>135</v>
      </c>
      <c r="BE104" s="151">
        <f>IF(N104="základní",J104,0)</f>
        <v>0</v>
      </c>
      <c r="BF104" s="151">
        <f>IF(N104="snížená",J104,0)</f>
        <v>0</v>
      </c>
      <c r="BG104" s="151">
        <f>IF(N104="zákl. přenesená",J104,0)</f>
        <v>0</v>
      </c>
      <c r="BH104" s="151">
        <f>IF(N104="sníž. přenesená",J104,0)</f>
        <v>0</v>
      </c>
      <c r="BI104" s="151">
        <f>IF(N104="nulová",J104,0)</f>
        <v>0</v>
      </c>
      <c r="BJ104" s="13" t="s">
        <v>81</v>
      </c>
      <c r="BK104" s="151">
        <f>ROUND(I104*H104,2)</f>
        <v>0</v>
      </c>
      <c r="BL104" s="13" t="s">
        <v>278</v>
      </c>
      <c r="BM104" s="13" t="s">
        <v>796</v>
      </c>
    </row>
    <row r="105" spans="2:65" s="1" customFormat="1" ht="11.25">
      <c r="B105" s="30"/>
      <c r="C105" s="31"/>
      <c r="D105" s="152" t="s">
        <v>137</v>
      </c>
      <c r="E105" s="31"/>
      <c r="F105" s="153" t="s">
        <v>795</v>
      </c>
      <c r="G105" s="31"/>
      <c r="H105" s="31"/>
      <c r="I105" s="99"/>
      <c r="J105" s="31"/>
      <c r="K105" s="31"/>
      <c r="L105" s="34"/>
      <c r="M105" s="154"/>
      <c r="N105" s="56"/>
      <c r="O105" s="56"/>
      <c r="P105" s="56"/>
      <c r="Q105" s="56"/>
      <c r="R105" s="56"/>
      <c r="S105" s="56"/>
      <c r="T105" s="57"/>
      <c r="AT105" s="13" t="s">
        <v>137</v>
      </c>
      <c r="AU105" s="13" t="s">
        <v>73</v>
      </c>
    </row>
    <row r="106" spans="2:65" s="1" customFormat="1" ht="22.5" customHeight="1">
      <c r="B106" s="30"/>
      <c r="C106" s="140" t="s">
        <v>205</v>
      </c>
      <c r="D106" s="140" t="s">
        <v>130</v>
      </c>
      <c r="E106" s="141" t="s">
        <v>797</v>
      </c>
      <c r="F106" s="142" t="s">
        <v>798</v>
      </c>
      <c r="G106" s="143" t="s">
        <v>133</v>
      </c>
      <c r="H106" s="144">
        <v>4</v>
      </c>
      <c r="I106" s="145"/>
      <c r="J106" s="146">
        <f>ROUND(I106*H106,2)</f>
        <v>0</v>
      </c>
      <c r="K106" s="142" t="s">
        <v>134</v>
      </c>
      <c r="L106" s="34"/>
      <c r="M106" s="147" t="s">
        <v>1</v>
      </c>
      <c r="N106" s="148" t="s">
        <v>44</v>
      </c>
      <c r="O106" s="56"/>
      <c r="P106" s="149">
        <f>O106*H106</f>
        <v>0</v>
      </c>
      <c r="Q106" s="149">
        <v>0</v>
      </c>
      <c r="R106" s="149">
        <f>Q106*H106</f>
        <v>0</v>
      </c>
      <c r="S106" s="149">
        <v>0</v>
      </c>
      <c r="T106" s="150">
        <f>S106*H106</f>
        <v>0</v>
      </c>
      <c r="AR106" s="13" t="s">
        <v>278</v>
      </c>
      <c r="AT106" s="13" t="s">
        <v>130</v>
      </c>
      <c r="AU106" s="13" t="s">
        <v>73</v>
      </c>
      <c r="AY106" s="13" t="s">
        <v>135</v>
      </c>
      <c r="BE106" s="151">
        <f>IF(N106="základní",J106,0)</f>
        <v>0</v>
      </c>
      <c r="BF106" s="151">
        <f>IF(N106="snížená",J106,0)</f>
        <v>0</v>
      </c>
      <c r="BG106" s="151">
        <f>IF(N106="zákl. přenesená",J106,0)</f>
        <v>0</v>
      </c>
      <c r="BH106" s="151">
        <f>IF(N106="sníž. přenesená",J106,0)</f>
        <v>0</v>
      </c>
      <c r="BI106" s="151">
        <f>IF(N106="nulová",J106,0)</f>
        <v>0</v>
      </c>
      <c r="BJ106" s="13" t="s">
        <v>81</v>
      </c>
      <c r="BK106" s="151">
        <f>ROUND(I106*H106,2)</f>
        <v>0</v>
      </c>
      <c r="BL106" s="13" t="s">
        <v>278</v>
      </c>
      <c r="BM106" s="13" t="s">
        <v>799</v>
      </c>
    </row>
    <row r="107" spans="2:65" s="1" customFormat="1" ht="11.25">
      <c r="B107" s="30"/>
      <c r="C107" s="31"/>
      <c r="D107" s="152" t="s">
        <v>137</v>
      </c>
      <c r="E107" s="31"/>
      <c r="F107" s="153" t="s">
        <v>798</v>
      </c>
      <c r="G107" s="31"/>
      <c r="H107" s="31"/>
      <c r="I107" s="99"/>
      <c r="J107" s="31"/>
      <c r="K107" s="31"/>
      <c r="L107" s="34"/>
      <c r="M107" s="154"/>
      <c r="N107" s="56"/>
      <c r="O107" s="56"/>
      <c r="P107" s="56"/>
      <c r="Q107" s="56"/>
      <c r="R107" s="56"/>
      <c r="S107" s="56"/>
      <c r="T107" s="57"/>
      <c r="AT107" s="13" t="s">
        <v>137</v>
      </c>
      <c r="AU107" s="13" t="s">
        <v>73</v>
      </c>
    </row>
    <row r="108" spans="2:65" s="1" customFormat="1" ht="22.5" customHeight="1">
      <c r="B108" s="30"/>
      <c r="C108" s="140" t="s">
        <v>8</v>
      </c>
      <c r="D108" s="140" t="s">
        <v>130</v>
      </c>
      <c r="E108" s="141" t="s">
        <v>800</v>
      </c>
      <c r="F108" s="142" t="s">
        <v>801</v>
      </c>
      <c r="G108" s="143" t="s">
        <v>133</v>
      </c>
      <c r="H108" s="144">
        <v>4</v>
      </c>
      <c r="I108" s="145"/>
      <c r="J108" s="146">
        <f>ROUND(I108*H108,2)</f>
        <v>0</v>
      </c>
      <c r="K108" s="142" t="s">
        <v>134</v>
      </c>
      <c r="L108" s="34"/>
      <c r="M108" s="147" t="s">
        <v>1</v>
      </c>
      <c r="N108" s="148" t="s">
        <v>44</v>
      </c>
      <c r="O108" s="56"/>
      <c r="P108" s="149">
        <f>O108*H108</f>
        <v>0</v>
      </c>
      <c r="Q108" s="149">
        <v>0</v>
      </c>
      <c r="R108" s="149">
        <f>Q108*H108</f>
        <v>0</v>
      </c>
      <c r="S108" s="149">
        <v>0</v>
      </c>
      <c r="T108" s="150">
        <f>S108*H108</f>
        <v>0</v>
      </c>
      <c r="AR108" s="13" t="s">
        <v>278</v>
      </c>
      <c r="AT108" s="13" t="s">
        <v>130</v>
      </c>
      <c r="AU108" s="13" t="s">
        <v>73</v>
      </c>
      <c r="AY108" s="13" t="s">
        <v>135</v>
      </c>
      <c r="BE108" s="151">
        <f>IF(N108="základní",J108,0)</f>
        <v>0</v>
      </c>
      <c r="BF108" s="151">
        <f>IF(N108="snížená",J108,0)</f>
        <v>0</v>
      </c>
      <c r="BG108" s="151">
        <f>IF(N108="zákl. přenesená",J108,0)</f>
        <v>0</v>
      </c>
      <c r="BH108" s="151">
        <f>IF(N108="sníž. přenesená",J108,0)</f>
        <v>0</v>
      </c>
      <c r="BI108" s="151">
        <f>IF(N108="nulová",J108,0)</f>
        <v>0</v>
      </c>
      <c r="BJ108" s="13" t="s">
        <v>81</v>
      </c>
      <c r="BK108" s="151">
        <f>ROUND(I108*H108,2)</f>
        <v>0</v>
      </c>
      <c r="BL108" s="13" t="s">
        <v>278</v>
      </c>
      <c r="BM108" s="13" t="s">
        <v>802</v>
      </c>
    </row>
    <row r="109" spans="2:65" s="1" customFormat="1" ht="19.5">
      <c r="B109" s="30"/>
      <c r="C109" s="31"/>
      <c r="D109" s="152" t="s">
        <v>137</v>
      </c>
      <c r="E109" s="31"/>
      <c r="F109" s="153" t="s">
        <v>803</v>
      </c>
      <c r="G109" s="31"/>
      <c r="H109" s="31"/>
      <c r="I109" s="99"/>
      <c r="J109" s="31"/>
      <c r="K109" s="31"/>
      <c r="L109" s="34"/>
      <c r="M109" s="154"/>
      <c r="N109" s="56"/>
      <c r="O109" s="56"/>
      <c r="P109" s="56"/>
      <c r="Q109" s="56"/>
      <c r="R109" s="56"/>
      <c r="S109" s="56"/>
      <c r="T109" s="57"/>
      <c r="AT109" s="13" t="s">
        <v>137</v>
      </c>
      <c r="AU109" s="13" t="s">
        <v>73</v>
      </c>
    </row>
    <row r="110" spans="2:65" s="1" customFormat="1" ht="22.5" customHeight="1">
      <c r="B110" s="30"/>
      <c r="C110" s="140" t="s">
        <v>217</v>
      </c>
      <c r="D110" s="140" t="s">
        <v>130</v>
      </c>
      <c r="E110" s="141" t="s">
        <v>804</v>
      </c>
      <c r="F110" s="142" t="s">
        <v>805</v>
      </c>
      <c r="G110" s="143" t="s">
        <v>133</v>
      </c>
      <c r="H110" s="144">
        <v>2</v>
      </c>
      <c r="I110" s="145"/>
      <c r="J110" s="146">
        <f>ROUND(I110*H110,2)</f>
        <v>0</v>
      </c>
      <c r="K110" s="142" t="s">
        <v>134</v>
      </c>
      <c r="L110" s="34"/>
      <c r="M110" s="147" t="s">
        <v>1</v>
      </c>
      <c r="N110" s="148" t="s">
        <v>44</v>
      </c>
      <c r="O110" s="56"/>
      <c r="P110" s="149">
        <f>O110*H110</f>
        <v>0</v>
      </c>
      <c r="Q110" s="149">
        <v>0</v>
      </c>
      <c r="R110" s="149">
        <f>Q110*H110</f>
        <v>0</v>
      </c>
      <c r="S110" s="149">
        <v>0</v>
      </c>
      <c r="T110" s="150">
        <f>S110*H110</f>
        <v>0</v>
      </c>
      <c r="AR110" s="13" t="s">
        <v>278</v>
      </c>
      <c r="AT110" s="13" t="s">
        <v>130</v>
      </c>
      <c r="AU110" s="13" t="s">
        <v>73</v>
      </c>
      <c r="AY110" s="13" t="s">
        <v>135</v>
      </c>
      <c r="BE110" s="151">
        <f>IF(N110="základní",J110,0)</f>
        <v>0</v>
      </c>
      <c r="BF110" s="151">
        <f>IF(N110="snížená",J110,0)</f>
        <v>0</v>
      </c>
      <c r="BG110" s="151">
        <f>IF(N110="zákl. přenesená",J110,0)</f>
        <v>0</v>
      </c>
      <c r="BH110" s="151">
        <f>IF(N110="sníž. přenesená",J110,0)</f>
        <v>0</v>
      </c>
      <c r="BI110" s="151">
        <f>IF(N110="nulová",J110,0)</f>
        <v>0</v>
      </c>
      <c r="BJ110" s="13" t="s">
        <v>81</v>
      </c>
      <c r="BK110" s="151">
        <f>ROUND(I110*H110,2)</f>
        <v>0</v>
      </c>
      <c r="BL110" s="13" t="s">
        <v>278</v>
      </c>
      <c r="BM110" s="13" t="s">
        <v>806</v>
      </c>
    </row>
    <row r="111" spans="2:65" s="1" customFormat="1" ht="19.5">
      <c r="B111" s="30"/>
      <c r="C111" s="31"/>
      <c r="D111" s="152" t="s">
        <v>137</v>
      </c>
      <c r="E111" s="31"/>
      <c r="F111" s="153" t="s">
        <v>807</v>
      </c>
      <c r="G111" s="31"/>
      <c r="H111" s="31"/>
      <c r="I111" s="99"/>
      <c r="J111" s="31"/>
      <c r="K111" s="31"/>
      <c r="L111" s="34"/>
      <c r="M111" s="154"/>
      <c r="N111" s="56"/>
      <c r="O111" s="56"/>
      <c r="P111" s="56"/>
      <c r="Q111" s="56"/>
      <c r="R111" s="56"/>
      <c r="S111" s="56"/>
      <c r="T111" s="57"/>
      <c r="AT111" s="13" t="s">
        <v>137</v>
      </c>
      <c r="AU111" s="13" t="s">
        <v>73</v>
      </c>
    </row>
    <row r="112" spans="2:65" s="1" customFormat="1" ht="22.5" customHeight="1">
      <c r="B112" s="30"/>
      <c r="C112" s="140" t="s">
        <v>224</v>
      </c>
      <c r="D112" s="140" t="s">
        <v>130</v>
      </c>
      <c r="E112" s="141" t="s">
        <v>808</v>
      </c>
      <c r="F112" s="142" t="s">
        <v>809</v>
      </c>
      <c r="G112" s="143" t="s">
        <v>133</v>
      </c>
      <c r="H112" s="144">
        <v>1</v>
      </c>
      <c r="I112" s="145"/>
      <c r="J112" s="146">
        <f>ROUND(I112*H112,2)</f>
        <v>0</v>
      </c>
      <c r="K112" s="142" t="s">
        <v>134</v>
      </c>
      <c r="L112" s="34"/>
      <c r="M112" s="147" t="s">
        <v>1</v>
      </c>
      <c r="N112" s="148" t="s">
        <v>44</v>
      </c>
      <c r="O112" s="56"/>
      <c r="P112" s="149">
        <f>O112*H112</f>
        <v>0</v>
      </c>
      <c r="Q112" s="149">
        <v>0</v>
      </c>
      <c r="R112" s="149">
        <f>Q112*H112</f>
        <v>0</v>
      </c>
      <c r="S112" s="149">
        <v>0</v>
      </c>
      <c r="T112" s="150">
        <f>S112*H112</f>
        <v>0</v>
      </c>
      <c r="AR112" s="13" t="s">
        <v>278</v>
      </c>
      <c r="AT112" s="13" t="s">
        <v>130</v>
      </c>
      <c r="AU112" s="13" t="s">
        <v>73</v>
      </c>
      <c r="AY112" s="13" t="s">
        <v>135</v>
      </c>
      <c r="BE112" s="151">
        <f>IF(N112="základní",J112,0)</f>
        <v>0</v>
      </c>
      <c r="BF112" s="151">
        <f>IF(N112="snížená",J112,0)</f>
        <v>0</v>
      </c>
      <c r="BG112" s="151">
        <f>IF(N112="zákl. přenesená",J112,0)</f>
        <v>0</v>
      </c>
      <c r="BH112" s="151">
        <f>IF(N112="sníž. přenesená",J112,0)</f>
        <v>0</v>
      </c>
      <c r="BI112" s="151">
        <f>IF(N112="nulová",J112,0)</f>
        <v>0</v>
      </c>
      <c r="BJ112" s="13" t="s">
        <v>81</v>
      </c>
      <c r="BK112" s="151">
        <f>ROUND(I112*H112,2)</f>
        <v>0</v>
      </c>
      <c r="BL112" s="13" t="s">
        <v>278</v>
      </c>
      <c r="BM112" s="13" t="s">
        <v>810</v>
      </c>
    </row>
    <row r="113" spans="2:65" s="1" customFormat="1" ht="29.25">
      <c r="B113" s="30"/>
      <c r="C113" s="31"/>
      <c r="D113" s="152" t="s">
        <v>137</v>
      </c>
      <c r="E113" s="31"/>
      <c r="F113" s="153" t="s">
        <v>811</v>
      </c>
      <c r="G113" s="31"/>
      <c r="H113" s="31"/>
      <c r="I113" s="99"/>
      <c r="J113" s="31"/>
      <c r="K113" s="31"/>
      <c r="L113" s="34"/>
      <c r="M113" s="154"/>
      <c r="N113" s="56"/>
      <c r="O113" s="56"/>
      <c r="P113" s="56"/>
      <c r="Q113" s="56"/>
      <c r="R113" s="56"/>
      <c r="S113" s="56"/>
      <c r="T113" s="57"/>
      <c r="AT113" s="13" t="s">
        <v>137</v>
      </c>
      <c r="AU113" s="13" t="s">
        <v>73</v>
      </c>
    </row>
    <row r="114" spans="2:65" s="1" customFormat="1" ht="16.5" customHeight="1">
      <c r="B114" s="30"/>
      <c r="C114" s="140" t="s">
        <v>234</v>
      </c>
      <c r="D114" s="140" t="s">
        <v>130</v>
      </c>
      <c r="E114" s="141" t="s">
        <v>812</v>
      </c>
      <c r="F114" s="142" t="s">
        <v>813</v>
      </c>
      <c r="G114" s="143" t="s">
        <v>163</v>
      </c>
      <c r="H114" s="144">
        <v>0.04</v>
      </c>
      <c r="I114" s="145"/>
      <c r="J114" s="146">
        <f>ROUND(I114*H114,2)</f>
        <v>0</v>
      </c>
      <c r="K114" s="142" t="s">
        <v>476</v>
      </c>
      <c r="L114" s="34"/>
      <c r="M114" s="147" t="s">
        <v>1</v>
      </c>
      <c r="N114" s="148" t="s">
        <v>44</v>
      </c>
      <c r="O114" s="56"/>
      <c r="P114" s="149">
        <f>O114*H114</f>
        <v>0</v>
      </c>
      <c r="Q114" s="149">
        <v>8.8000000000000005E-3</v>
      </c>
      <c r="R114" s="149">
        <f>Q114*H114</f>
        <v>3.5200000000000005E-4</v>
      </c>
      <c r="S114" s="149">
        <v>0</v>
      </c>
      <c r="T114" s="150">
        <f>S114*H114</f>
        <v>0</v>
      </c>
      <c r="AR114" s="13" t="s">
        <v>814</v>
      </c>
      <c r="AT114" s="13" t="s">
        <v>130</v>
      </c>
      <c r="AU114" s="13" t="s">
        <v>73</v>
      </c>
      <c r="AY114" s="13" t="s">
        <v>135</v>
      </c>
      <c r="BE114" s="151">
        <f>IF(N114="základní",J114,0)</f>
        <v>0</v>
      </c>
      <c r="BF114" s="151">
        <f>IF(N114="snížená",J114,0)</f>
        <v>0</v>
      </c>
      <c r="BG114" s="151">
        <f>IF(N114="zákl. přenesená",J114,0)</f>
        <v>0</v>
      </c>
      <c r="BH114" s="151">
        <f>IF(N114="sníž. přenesená",J114,0)</f>
        <v>0</v>
      </c>
      <c r="BI114" s="151">
        <f>IF(N114="nulová",J114,0)</f>
        <v>0</v>
      </c>
      <c r="BJ114" s="13" t="s">
        <v>81</v>
      </c>
      <c r="BK114" s="151">
        <f>ROUND(I114*H114,2)</f>
        <v>0</v>
      </c>
      <c r="BL114" s="13" t="s">
        <v>814</v>
      </c>
      <c r="BM114" s="13" t="s">
        <v>815</v>
      </c>
    </row>
    <row r="115" spans="2:65" s="1" customFormat="1" ht="11.25">
      <c r="B115" s="30"/>
      <c r="C115" s="31"/>
      <c r="D115" s="152" t="s">
        <v>137</v>
      </c>
      <c r="E115" s="31"/>
      <c r="F115" s="153" t="s">
        <v>816</v>
      </c>
      <c r="G115" s="31"/>
      <c r="H115" s="31"/>
      <c r="I115" s="99"/>
      <c r="J115" s="31"/>
      <c r="K115" s="31"/>
      <c r="L115" s="34"/>
      <c r="M115" s="154"/>
      <c r="N115" s="56"/>
      <c r="O115" s="56"/>
      <c r="P115" s="56"/>
      <c r="Q115" s="56"/>
      <c r="R115" s="56"/>
      <c r="S115" s="56"/>
      <c r="T115" s="57"/>
      <c r="AT115" s="13" t="s">
        <v>137</v>
      </c>
      <c r="AU115" s="13" t="s">
        <v>73</v>
      </c>
    </row>
    <row r="116" spans="2:65" s="1" customFormat="1" ht="16.5" customHeight="1">
      <c r="B116" s="30"/>
      <c r="C116" s="140" t="s">
        <v>242</v>
      </c>
      <c r="D116" s="140" t="s">
        <v>130</v>
      </c>
      <c r="E116" s="141" t="s">
        <v>817</v>
      </c>
      <c r="F116" s="142" t="s">
        <v>818</v>
      </c>
      <c r="G116" s="143" t="s">
        <v>237</v>
      </c>
      <c r="H116" s="144">
        <v>40</v>
      </c>
      <c r="I116" s="145"/>
      <c r="J116" s="146">
        <f>ROUND(I116*H116,2)</f>
        <v>0</v>
      </c>
      <c r="K116" s="142" t="s">
        <v>476</v>
      </c>
      <c r="L116" s="34"/>
      <c r="M116" s="147" t="s">
        <v>1</v>
      </c>
      <c r="N116" s="148" t="s">
        <v>44</v>
      </c>
      <c r="O116" s="56"/>
      <c r="P116" s="149">
        <f>O116*H116</f>
        <v>0</v>
      </c>
      <c r="Q116" s="149">
        <v>0</v>
      </c>
      <c r="R116" s="149">
        <f>Q116*H116</f>
        <v>0</v>
      </c>
      <c r="S116" s="149">
        <v>0</v>
      </c>
      <c r="T116" s="150">
        <f>S116*H116</f>
        <v>0</v>
      </c>
      <c r="AR116" s="13" t="s">
        <v>814</v>
      </c>
      <c r="AT116" s="13" t="s">
        <v>130</v>
      </c>
      <c r="AU116" s="13" t="s">
        <v>73</v>
      </c>
      <c r="AY116" s="13" t="s">
        <v>135</v>
      </c>
      <c r="BE116" s="151">
        <f>IF(N116="základní",J116,0)</f>
        <v>0</v>
      </c>
      <c r="BF116" s="151">
        <f>IF(N116="snížená",J116,0)</f>
        <v>0</v>
      </c>
      <c r="BG116" s="151">
        <f>IF(N116="zákl. přenesená",J116,0)</f>
        <v>0</v>
      </c>
      <c r="BH116" s="151">
        <f>IF(N116="sníž. přenesená",J116,0)</f>
        <v>0</v>
      </c>
      <c r="BI116" s="151">
        <f>IF(N116="nulová",J116,0)</f>
        <v>0</v>
      </c>
      <c r="BJ116" s="13" t="s">
        <v>81</v>
      </c>
      <c r="BK116" s="151">
        <f>ROUND(I116*H116,2)</f>
        <v>0</v>
      </c>
      <c r="BL116" s="13" t="s">
        <v>814</v>
      </c>
      <c r="BM116" s="13" t="s">
        <v>819</v>
      </c>
    </row>
    <row r="117" spans="2:65" s="1" customFormat="1" ht="19.5">
      <c r="B117" s="30"/>
      <c r="C117" s="31"/>
      <c r="D117" s="152" t="s">
        <v>137</v>
      </c>
      <c r="E117" s="31"/>
      <c r="F117" s="153" t="s">
        <v>820</v>
      </c>
      <c r="G117" s="31"/>
      <c r="H117" s="31"/>
      <c r="I117" s="99"/>
      <c r="J117" s="31"/>
      <c r="K117" s="31"/>
      <c r="L117" s="34"/>
      <c r="M117" s="154"/>
      <c r="N117" s="56"/>
      <c r="O117" s="56"/>
      <c r="P117" s="56"/>
      <c r="Q117" s="56"/>
      <c r="R117" s="56"/>
      <c r="S117" s="56"/>
      <c r="T117" s="57"/>
      <c r="AT117" s="13" t="s">
        <v>137</v>
      </c>
      <c r="AU117" s="13" t="s">
        <v>73</v>
      </c>
    </row>
    <row r="118" spans="2:65" s="1" customFormat="1" ht="16.5" customHeight="1">
      <c r="B118" s="30"/>
      <c r="C118" s="140" t="s">
        <v>252</v>
      </c>
      <c r="D118" s="140" t="s">
        <v>130</v>
      </c>
      <c r="E118" s="141" t="s">
        <v>821</v>
      </c>
      <c r="F118" s="142" t="s">
        <v>822</v>
      </c>
      <c r="G118" s="143" t="s">
        <v>227</v>
      </c>
      <c r="H118" s="144">
        <v>1.5</v>
      </c>
      <c r="I118" s="145"/>
      <c r="J118" s="146">
        <f>ROUND(I118*H118,2)</f>
        <v>0</v>
      </c>
      <c r="K118" s="142" t="s">
        <v>476</v>
      </c>
      <c r="L118" s="34"/>
      <c r="M118" s="147" t="s">
        <v>1</v>
      </c>
      <c r="N118" s="148" t="s">
        <v>44</v>
      </c>
      <c r="O118" s="56"/>
      <c r="P118" s="149">
        <f>O118*H118</f>
        <v>0</v>
      </c>
      <c r="Q118" s="149">
        <v>0</v>
      </c>
      <c r="R118" s="149">
        <f>Q118*H118</f>
        <v>0</v>
      </c>
      <c r="S118" s="149">
        <v>0</v>
      </c>
      <c r="T118" s="150">
        <f>S118*H118</f>
        <v>0</v>
      </c>
      <c r="AR118" s="13" t="s">
        <v>814</v>
      </c>
      <c r="AT118" s="13" t="s">
        <v>130</v>
      </c>
      <c r="AU118" s="13" t="s">
        <v>73</v>
      </c>
      <c r="AY118" s="13" t="s">
        <v>135</v>
      </c>
      <c r="BE118" s="151">
        <f>IF(N118="základní",J118,0)</f>
        <v>0</v>
      </c>
      <c r="BF118" s="151">
        <f>IF(N118="snížená",J118,0)</f>
        <v>0</v>
      </c>
      <c r="BG118" s="151">
        <f>IF(N118="zákl. přenesená",J118,0)</f>
        <v>0</v>
      </c>
      <c r="BH118" s="151">
        <f>IF(N118="sníž. přenesená",J118,0)</f>
        <v>0</v>
      </c>
      <c r="BI118" s="151">
        <f>IF(N118="nulová",J118,0)</f>
        <v>0</v>
      </c>
      <c r="BJ118" s="13" t="s">
        <v>81</v>
      </c>
      <c r="BK118" s="151">
        <f>ROUND(I118*H118,2)</f>
        <v>0</v>
      </c>
      <c r="BL118" s="13" t="s">
        <v>814</v>
      </c>
      <c r="BM118" s="13" t="s">
        <v>823</v>
      </c>
    </row>
    <row r="119" spans="2:65" s="1" customFormat="1" ht="19.5">
      <c r="B119" s="30"/>
      <c r="C119" s="31"/>
      <c r="D119" s="152" t="s">
        <v>137</v>
      </c>
      <c r="E119" s="31"/>
      <c r="F119" s="153" t="s">
        <v>824</v>
      </c>
      <c r="G119" s="31"/>
      <c r="H119" s="31"/>
      <c r="I119" s="99"/>
      <c r="J119" s="31"/>
      <c r="K119" s="31"/>
      <c r="L119" s="34"/>
      <c r="M119" s="154"/>
      <c r="N119" s="56"/>
      <c r="O119" s="56"/>
      <c r="P119" s="56"/>
      <c r="Q119" s="56"/>
      <c r="R119" s="56"/>
      <c r="S119" s="56"/>
      <c r="T119" s="57"/>
      <c r="AT119" s="13" t="s">
        <v>137</v>
      </c>
      <c r="AU119" s="13" t="s">
        <v>73</v>
      </c>
    </row>
    <row r="120" spans="2:65" s="1" customFormat="1" ht="16.5" customHeight="1">
      <c r="B120" s="30"/>
      <c r="C120" s="140" t="s">
        <v>7</v>
      </c>
      <c r="D120" s="140" t="s">
        <v>130</v>
      </c>
      <c r="E120" s="141" t="s">
        <v>825</v>
      </c>
      <c r="F120" s="142" t="s">
        <v>826</v>
      </c>
      <c r="G120" s="143" t="s">
        <v>237</v>
      </c>
      <c r="H120" s="144">
        <v>40</v>
      </c>
      <c r="I120" s="145"/>
      <c r="J120" s="146">
        <f>ROUND(I120*H120,2)</f>
        <v>0</v>
      </c>
      <c r="K120" s="142" t="s">
        <v>476</v>
      </c>
      <c r="L120" s="34"/>
      <c r="M120" s="147" t="s">
        <v>1</v>
      </c>
      <c r="N120" s="148" t="s">
        <v>44</v>
      </c>
      <c r="O120" s="56"/>
      <c r="P120" s="149">
        <f>O120*H120</f>
        <v>0</v>
      </c>
      <c r="Q120" s="149">
        <v>7.8070000000000001E-2</v>
      </c>
      <c r="R120" s="149">
        <f>Q120*H120</f>
        <v>3.1227999999999998</v>
      </c>
      <c r="S120" s="149">
        <v>0</v>
      </c>
      <c r="T120" s="150">
        <f>S120*H120</f>
        <v>0</v>
      </c>
      <c r="AR120" s="13" t="s">
        <v>278</v>
      </c>
      <c r="AT120" s="13" t="s">
        <v>130</v>
      </c>
      <c r="AU120" s="13" t="s">
        <v>73</v>
      </c>
      <c r="AY120" s="13" t="s">
        <v>135</v>
      </c>
      <c r="BE120" s="151">
        <f>IF(N120="základní",J120,0)</f>
        <v>0</v>
      </c>
      <c r="BF120" s="151">
        <f>IF(N120="snížená",J120,0)</f>
        <v>0</v>
      </c>
      <c r="BG120" s="151">
        <f>IF(N120="zákl. přenesená",J120,0)</f>
        <v>0</v>
      </c>
      <c r="BH120" s="151">
        <f>IF(N120="sníž. přenesená",J120,0)</f>
        <v>0</v>
      </c>
      <c r="BI120" s="151">
        <f>IF(N120="nulová",J120,0)</f>
        <v>0</v>
      </c>
      <c r="BJ120" s="13" t="s">
        <v>81</v>
      </c>
      <c r="BK120" s="151">
        <f>ROUND(I120*H120,2)</f>
        <v>0</v>
      </c>
      <c r="BL120" s="13" t="s">
        <v>278</v>
      </c>
      <c r="BM120" s="13" t="s">
        <v>827</v>
      </c>
    </row>
    <row r="121" spans="2:65" s="1" customFormat="1" ht="19.5">
      <c r="B121" s="30"/>
      <c r="C121" s="31"/>
      <c r="D121" s="152" t="s">
        <v>137</v>
      </c>
      <c r="E121" s="31"/>
      <c r="F121" s="153" t="s">
        <v>828</v>
      </c>
      <c r="G121" s="31"/>
      <c r="H121" s="31"/>
      <c r="I121" s="99"/>
      <c r="J121" s="31"/>
      <c r="K121" s="31"/>
      <c r="L121" s="34"/>
      <c r="M121" s="154"/>
      <c r="N121" s="56"/>
      <c r="O121" s="56"/>
      <c r="P121" s="56"/>
      <c r="Q121" s="56"/>
      <c r="R121" s="56"/>
      <c r="S121" s="56"/>
      <c r="T121" s="57"/>
      <c r="AT121" s="13" t="s">
        <v>137</v>
      </c>
      <c r="AU121" s="13" t="s">
        <v>73</v>
      </c>
    </row>
    <row r="122" spans="2:65" s="1" customFormat="1" ht="16.5" customHeight="1">
      <c r="B122" s="30"/>
      <c r="C122" s="140" t="s">
        <v>262</v>
      </c>
      <c r="D122" s="140" t="s">
        <v>130</v>
      </c>
      <c r="E122" s="141" t="s">
        <v>829</v>
      </c>
      <c r="F122" s="142" t="s">
        <v>830</v>
      </c>
      <c r="G122" s="143" t="s">
        <v>237</v>
      </c>
      <c r="H122" s="144">
        <v>40</v>
      </c>
      <c r="I122" s="145"/>
      <c r="J122" s="146">
        <f>ROUND(I122*H122,2)</f>
        <v>0</v>
      </c>
      <c r="K122" s="142" t="s">
        <v>476</v>
      </c>
      <c r="L122" s="34"/>
      <c r="M122" s="147" t="s">
        <v>1</v>
      </c>
      <c r="N122" s="148" t="s">
        <v>44</v>
      </c>
      <c r="O122" s="56"/>
      <c r="P122" s="149">
        <f>O122*H122</f>
        <v>0</v>
      </c>
      <c r="Q122" s="149">
        <v>0</v>
      </c>
      <c r="R122" s="149">
        <f>Q122*H122</f>
        <v>0</v>
      </c>
      <c r="S122" s="149">
        <v>0</v>
      </c>
      <c r="T122" s="150">
        <f>S122*H122</f>
        <v>0</v>
      </c>
      <c r="AR122" s="13" t="s">
        <v>814</v>
      </c>
      <c r="AT122" s="13" t="s">
        <v>130</v>
      </c>
      <c r="AU122" s="13" t="s">
        <v>73</v>
      </c>
      <c r="AY122" s="13" t="s">
        <v>135</v>
      </c>
      <c r="BE122" s="151">
        <f>IF(N122="základní",J122,0)</f>
        <v>0</v>
      </c>
      <c r="BF122" s="151">
        <f>IF(N122="snížená",J122,0)</f>
        <v>0</v>
      </c>
      <c r="BG122" s="151">
        <f>IF(N122="zákl. přenesená",J122,0)</f>
        <v>0</v>
      </c>
      <c r="BH122" s="151">
        <f>IF(N122="sníž. přenesená",J122,0)</f>
        <v>0</v>
      </c>
      <c r="BI122" s="151">
        <f>IF(N122="nulová",J122,0)</f>
        <v>0</v>
      </c>
      <c r="BJ122" s="13" t="s">
        <v>81</v>
      </c>
      <c r="BK122" s="151">
        <f>ROUND(I122*H122,2)</f>
        <v>0</v>
      </c>
      <c r="BL122" s="13" t="s">
        <v>814</v>
      </c>
      <c r="BM122" s="13" t="s">
        <v>831</v>
      </c>
    </row>
    <row r="123" spans="2:65" s="1" customFormat="1" ht="19.5">
      <c r="B123" s="30"/>
      <c r="C123" s="31"/>
      <c r="D123" s="152" t="s">
        <v>137</v>
      </c>
      <c r="E123" s="31"/>
      <c r="F123" s="153" t="s">
        <v>832</v>
      </c>
      <c r="G123" s="31"/>
      <c r="H123" s="31"/>
      <c r="I123" s="99"/>
      <c r="J123" s="31"/>
      <c r="K123" s="31"/>
      <c r="L123" s="34"/>
      <c r="M123" s="198"/>
      <c r="N123" s="199"/>
      <c r="O123" s="199"/>
      <c r="P123" s="199"/>
      <c r="Q123" s="199"/>
      <c r="R123" s="199"/>
      <c r="S123" s="199"/>
      <c r="T123" s="200"/>
      <c r="AT123" s="13" t="s">
        <v>137</v>
      </c>
      <c r="AU123" s="13" t="s">
        <v>73</v>
      </c>
    </row>
    <row r="124" spans="2:65" s="1" customFormat="1" ht="6.95" customHeight="1">
      <c r="B124" s="42"/>
      <c r="C124" s="43"/>
      <c r="D124" s="43"/>
      <c r="E124" s="43"/>
      <c r="F124" s="43"/>
      <c r="G124" s="43"/>
      <c r="H124" s="43"/>
      <c r="I124" s="121"/>
      <c r="J124" s="43"/>
      <c r="K124" s="43"/>
      <c r="L124" s="34"/>
    </row>
  </sheetData>
  <sheetProtection algorithmName="SHA-512" hashValue="OO//4ahqGgkqru3XaV1uSOthO5dHCZ4o6YDU29S0bnWYlTgn7mw4TVzDB+17Bv8TvVejGTgy4pF34n04j9I8zA==" saltValue="CuhU7jSbVGcqk9d1MBllHxU4iiqXapZXeZSDTMCLbreFUbyP1/HvEUgyuFmOqrEC/idUUDOszMy5pI6KfyuaDA==" spinCount="100000" sheet="1" objects="1" scenarios="1" formatColumns="0" formatRows="0" autoFilter="0"/>
  <autoFilter ref="C78:K123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2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3" t="s">
        <v>104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108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256" t="str">
        <f>'Rekapitulace stavby'!K6</f>
        <v>Oprava přejezdu v km 66,164 (8,342) v úsecích Františkovy Lázně - Vojtanov a Františkovy Lázně - Aš</v>
      </c>
      <c r="F7" s="257"/>
      <c r="G7" s="257"/>
      <c r="H7" s="257"/>
      <c r="L7" s="16"/>
    </row>
    <row r="8" spans="2:46" s="1" customFormat="1" ht="12" customHeight="1">
      <c r="B8" s="34"/>
      <c r="D8" s="98" t="s">
        <v>109</v>
      </c>
      <c r="I8" s="99"/>
      <c r="L8" s="34"/>
    </row>
    <row r="9" spans="2:46" s="1" customFormat="1" ht="36.950000000000003" customHeight="1">
      <c r="B9" s="34"/>
      <c r="E9" s="258" t="s">
        <v>833</v>
      </c>
      <c r="F9" s="259"/>
      <c r="G9" s="259"/>
      <c r="H9" s="259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18</v>
      </c>
      <c r="F11" s="13" t="s">
        <v>1</v>
      </c>
      <c r="I11" s="100" t="s">
        <v>19</v>
      </c>
      <c r="J11" s="13" t="s">
        <v>1</v>
      </c>
      <c r="L11" s="34"/>
    </row>
    <row r="12" spans="2:46" s="1" customFormat="1" ht="12" customHeight="1">
      <c r="B12" s="34"/>
      <c r="D12" s="98" t="s">
        <v>20</v>
      </c>
      <c r="F12" s="13" t="s">
        <v>21</v>
      </c>
      <c r="I12" s="100" t="s">
        <v>22</v>
      </c>
      <c r="J12" s="101" t="str">
        <f>'Rekapitulace stavby'!AN8</f>
        <v>28. 3. 2019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24</v>
      </c>
      <c r="I14" s="100" t="s">
        <v>25</v>
      </c>
      <c r="J14" s="13" t="s">
        <v>26</v>
      </c>
      <c r="L14" s="34"/>
    </row>
    <row r="15" spans="2:46" s="1" customFormat="1" ht="18" customHeight="1">
      <c r="B15" s="34"/>
      <c r="E15" s="13" t="s">
        <v>28</v>
      </c>
      <c r="I15" s="100" t="s">
        <v>29</v>
      </c>
      <c r="J15" s="13" t="s">
        <v>30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31</v>
      </c>
      <c r="I17" s="100" t="s">
        <v>25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260" t="str">
        <f>'Rekapitulace stavby'!E14</f>
        <v>Vyplň údaj</v>
      </c>
      <c r="F18" s="261"/>
      <c r="G18" s="261"/>
      <c r="H18" s="261"/>
      <c r="I18" s="100" t="s">
        <v>29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33</v>
      </c>
      <c r="I20" s="100" t="s">
        <v>25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29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36</v>
      </c>
      <c r="I23" s="100" t="s">
        <v>25</v>
      </c>
      <c r="J23" s="13" t="s">
        <v>1</v>
      </c>
      <c r="L23" s="34"/>
    </row>
    <row r="24" spans="2:12" s="1" customFormat="1" ht="18" customHeight="1">
      <c r="B24" s="34"/>
      <c r="E24" s="13" t="s">
        <v>37</v>
      </c>
      <c r="I24" s="100" t="s">
        <v>29</v>
      </c>
      <c r="J24" s="13" t="s">
        <v>1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38</v>
      </c>
      <c r="I26" s="99"/>
      <c r="L26" s="34"/>
    </row>
    <row r="27" spans="2:12" s="6" customFormat="1" ht="16.5" customHeight="1">
      <c r="B27" s="102"/>
      <c r="E27" s="262" t="s">
        <v>1</v>
      </c>
      <c r="F27" s="262"/>
      <c r="G27" s="262"/>
      <c r="H27" s="262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39</v>
      </c>
      <c r="I30" s="99"/>
      <c r="J30" s="106">
        <f>ROUND(J79,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41</v>
      </c>
      <c r="I32" s="108" t="s">
        <v>40</v>
      </c>
      <c r="J32" s="107" t="s">
        <v>42</v>
      </c>
      <c r="L32" s="34"/>
    </row>
    <row r="33" spans="2:12" s="1" customFormat="1" ht="14.45" customHeight="1">
      <c r="B33" s="34"/>
      <c r="D33" s="98" t="s">
        <v>43</v>
      </c>
      <c r="E33" s="98" t="s">
        <v>44</v>
      </c>
      <c r="F33" s="109">
        <f>ROUND((SUM(BE79:BE191)),  2)</f>
        <v>0</v>
      </c>
      <c r="I33" s="110">
        <v>0.21</v>
      </c>
      <c r="J33" s="109">
        <f>ROUND(((SUM(BE79:BE191))*I33),  2)</f>
        <v>0</v>
      </c>
      <c r="L33" s="34"/>
    </row>
    <row r="34" spans="2:12" s="1" customFormat="1" ht="14.45" customHeight="1">
      <c r="B34" s="34"/>
      <c r="E34" s="98" t="s">
        <v>45</v>
      </c>
      <c r="F34" s="109">
        <f>ROUND((SUM(BF79:BF191)),  2)</f>
        <v>0</v>
      </c>
      <c r="I34" s="110">
        <v>0.15</v>
      </c>
      <c r="J34" s="109">
        <f>ROUND(((SUM(BF79:BF191))*I34),  2)</f>
        <v>0</v>
      </c>
      <c r="L34" s="34"/>
    </row>
    <row r="35" spans="2:12" s="1" customFormat="1" ht="14.45" hidden="1" customHeight="1">
      <c r="B35" s="34"/>
      <c r="E35" s="98" t="s">
        <v>46</v>
      </c>
      <c r="F35" s="109">
        <f>ROUND((SUM(BG79:BG191)),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47</v>
      </c>
      <c r="F36" s="109">
        <f>ROUND((SUM(BH79:BH191)),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48</v>
      </c>
      <c r="F37" s="109">
        <f>ROUND((SUM(BI79:BI191)),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49</v>
      </c>
      <c r="E39" s="113"/>
      <c r="F39" s="113"/>
      <c r="G39" s="114" t="s">
        <v>50</v>
      </c>
      <c r="H39" s="115" t="s">
        <v>51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111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263" t="str">
        <f>E7</f>
        <v>Oprava přejezdu v km 66,164 (8,342) v úsecích Františkovy Lázně - Vojtanov a Františkovy Lázně - Aš</v>
      </c>
      <c r="F48" s="264"/>
      <c r="G48" s="264"/>
      <c r="H48" s="264"/>
      <c r="I48" s="99"/>
      <c r="J48" s="31"/>
      <c r="K48" s="31"/>
      <c r="L48" s="34"/>
    </row>
    <row r="49" spans="2:47" s="1" customFormat="1" ht="12" customHeight="1">
      <c r="B49" s="30"/>
      <c r="C49" s="25" t="s">
        <v>109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35" t="str">
        <f>E9</f>
        <v>A.8 - Přepravy a manipulace (Sborník SŽDC 2019)</v>
      </c>
      <c r="F50" s="234"/>
      <c r="G50" s="234"/>
      <c r="H50" s="234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20</v>
      </c>
      <c r="D52" s="31"/>
      <c r="E52" s="31"/>
      <c r="F52" s="23" t="str">
        <f>F12</f>
        <v>přejezd km 66,164 (8,342)</v>
      </c>
      <c r="G52" s="31"/>
      <c r="H52" s="31"/>
      <c r="I52" s="100" t="s">
        <v>22</v>
      </c>
      <c r="J52" s="51" t="str">
        <f>IF(J12="","",J12)</f>
        <v>28. 3. 2019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24</v>
      </c>
      <c r="D54" s="31"/>
      <c r="E54" s="31"/>
      <c r="F54" s="23" t="str">
        <f>E15</f>
        <v>SŽDC, s.o.; OŘ Ústí nad Labem - ST Karlovy Vary</v>
      </c>
      <c r="G54" s="31"/>
      <c r="H54" s="31"/>
      <c r="I54" s="100" t="s">
        <v>33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31</v>
      </c>
      <c r="D55" s="31"/>
      <c r="E55" s="31"/>
      <c r="F55" s="23" t="str">
        <f>IF(E18="","",E18)</f>
        <v>Vyplň údaj</v>
      </c>
      <c r="G55" s="31"/>
      <c r="H55" s="31"/>
      <c r="I55" s="100" t="s">
        <v>36</v>
      </c>
      <c r="J55" s="28" t="str">
        <f>E24</f>
        <v>Progi spol. s.r.o.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112</v>
      </c>
      <c r="D57" s="126"/>
      <c r="E57" s="126"/>
      <c r="F57" s="126"/>
      <c r="G57" s="126"/>
      <c r="H57" s="126"/>
      <c r="I57" s="127"/>
      <c r="J57" s="128" t="s">
        <v>113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114</v>
      </c>
      <c r="D59" s="31"/>
      <c r="E59" s="31"/>
      <c r="F59" s="31"/>
      <c r="G59" s="31"/>
      <c r="H59" s="31"/>
      <c r="I59" s="99"/>
      <c r="J59" s="69">
        <f>J79</f>
        <v>0</v>
      </c>
      <c r="K59" s="31"/>
      <c r="L59" s="34"/>
      <c r="AU59" s="13" t="s">
        <v>115</v>
      </c>
    </row>
    <row r="60" spans="2:47" s="1" customFormat="1" ht="21.75" customHeight="1">
      <c r="B60" s="30"/>
      <c r="C60" s="31"/>
      <c r="D60" s="31"/>
      <c r="E60" s="31"/>
      <c r="F60" s="31"/>
      <c r="G60" s="31"/>
      <c r="H60" s="31"/>
      <c r="I60" s="99"/>
      <c r="J60" s="31"/>
      <c r="K60" s="31"/>
      <c r="L60" s="34"/>
    </row>
    <row r="61" spans="2:47" s="1" customFormat="1" ht="6.95" customHeight="1">
      <c r="B61" s="42"/>
      <c r="C61" s="43"/>
      <c r="D61" s="43"/>
      <c r="E61" s="43"/>
      <c r="F61" s="43"/>
      <c r="G61" s="43"/>
      <c r="H61" s="43"/>
      <c r="I61" s="121"/>
      <c r="J61" s="43"/>
      <c r="K61" s="43"/>
      <c r="L61" s="34"/>
    </row>
    <row r="65" spans="2:65" s="1" customFormat="1" ht="6.95" customHeight="1">
      <c r="B65" s="44"/>
      <c r="C65" s="45"/>
      <c r="D65" s="45"/>
      <c r="E65" s="45"/>
      <c r="F65" s="45"/>
      <c r="G65" s="45"/>
      <c r="H65" s="45"/>
      <c r="I65" s="124"/>
      <c r="J65" s="45"/>
      <c r="K65" s="45"/>
      <c r="L65" s="34"/>
    </row>
    <row r="66" spans="2:65" s="1" customFormat="1" ht="24.95" customHeight="1">
      <c r="B66" s="30"/>
      <c r="C66" s="19" t="s">
        <v>116</v>
      </c>
      <c r="D66" s="31"/>
      <c r="E66" s="31"/>
      <c r="F66" s="31"/>
      <c r="G66" s="31"/>
      <c r="H66" s="31"/>
      <c r="I66" s="99"/>
      <c r="J66" s="31"/>
      <c r="K66" s="31"/>
      <c r="L66" s="34"/>
    </row>
    <row r="67" spans="2:65" s="1" customFormat="1" ht="6.95" customHeight="1">
      <c r="B67" s="30"/>
      <c r="C67" s="31"/>
      <c r="D67" s="31"/>
      <c r="E67" s="31"/>
      <c r="F67" s="31"/>
      <c r="G67" s="31"/>
      <c r="H67" s="31"/>
      <c r="I67" s="99"/>
      <c r="J67" s="31"/>
      <c r="K67" s="31"/>
      <c r="L67" s="34"/>
    </row>
    <row r="68" spans="2:65" s="1" customFormat="1" ht="12" customHeight="1">
      <c r="B68" s="30"/>
      <c r="C68" s="25" t="s">
        <v>16</v>
      </c>
      <c r="D68" s="31"/>
      <c r="E68" s="31"/>
      <c r="F68" s="31"/>
      <c r="G68" s="31"/>
      <c r="H68" s="31"/>
      <c r="I68" s="99"/>
      <c r="J68" s="31"/>
      <c r="K68" s="31"/>
      <c r="L68" s="34"/>
    </row>
    <row r="69" spans="2:65" s="1" customFormat="1" ht="16.5" customHeight="1">
      <c r="B69" s="30"/>
      <c r="C69" s="31"/>
      <c r="D69" s="31"/>
      <c r="E69" s="263" t="str">
        <f>E7</f>
        <v>Oprava přejezdu v km 66,164 (8,342) v úsecích Františkovy Lázně - Vojtanov a Františkovy Lázně - Aš</v>
      </c>
      <c r="F69" s="264"/>
      <c r="G69" s="264"/>
      <c r="H69" s="264"/>
      <c r="I69" s="99"/>
      <c r="J69" s="31"/>
      <c r="K69" s="31"/>
      <c r="L69" s="34"/>
    </row>
    <row r="70" spans="2:65" s="1" customFormat="1" ht="12" customHeight="1">
      <c r="B70" s="30"/>
      <c r="C70" s="25" t="s">
        <v>109</v>
      </c>
      <c r="D70" s="31"/>
      <c r="E70" s="31"/>
      <c r="F70" s="31"/>
      <c r="G70" s="31"/>
      <c r="H70" s="31"/>
      <c r="I70" s="99"/>
      <c r="J70" s="31"/>
      <c r="K70" s="31"/>
      <c r="L70" s="34"/>
    </row>
    <row r="71" spans="2:65" s="1" customFormat="1" ht="16.5" customHeight="1">
      <c r="B71" s="30"/>
      <c r="C71" s="31"/>
      <c r="D71" s="31"/>
      <c r="E71" s="235" t="str">
        <f>E9</f>
        <v>A.8 - Přepravy a manipulace (Sborník SŽDC 2019)</v>
      </c>
      <c r="F71" s="234"/>
      <c r="G71" s="234"/>
      <c r="H71" s="234"/>
      <c r="I71" s="99"/>
      <c r="J71" s="31"/>
      <c r="K71" s="31"/>
      <c r="L71" s="34"/>
    </row>
    <row r="72" spans="2:65" s="1" customFormat="1" ht="6.95" customHeight="1">
      <c r="B72" s="30"/>
      <c r="C72" s="31"/>
      <c r="D72" s="31"/>
      <c r="E72" s="31"/>
      <c r="F72" s="31"/>
      <c r="G72" s="31"/>
      <c r="H72" s="31"/>
      <c r="I72" s="99"/>
      <c r="J72" s="31"/>
      <c r="K72" s="31"/>
      <c r="L72" s="34"/>
    </row>
    <row r="73" spans="2:65" s="1" customFormat="1" ht="12" customHeight="1">
      <c r="B73" s="30"/>
      <c r="C73" s="25" t="s">
        <v>20</v>
      </c>
      <c r="D73" s="31"/>
      <c r="E73" s="31"/>
      <c r="F73" s="23" t="str">
        <f>F12</f>
        <v>přejezd km 66,164 (8,342)</v>
      </c>
      <c r="G73" s="31"/>
      <c r="H73" s="31"/>
      <c r="I73" s="100" t="s">
        <v>22</v>
      </c>
      <c r="J73" s="51" t="str">
        <f>IF(J12="","",J12)</f>
        <v>28. 3. 2019</v>
      </c>
      <c r="K73" s="31"/>
      <c r="L73" s="34"/>
    </row>
    <row r="74" spans="2:65" s="1" customFormat="1" ht="6.95" customHeight="1">
      <c r="B74" s="30"/>
      <c r="C74" s="31"/>
      <c r="D74" s="31"/>
      <c r="E74" s="31"/>
      <c r="F74" s="31"/>
      <c r="G74" s="31"/>
      <c r="H74" s="31"/>
      <c r="I74" s="99"/>
      <c r="J74" s="31"/>
      <c r="K74" s="31"/>
      <c r="L74" s="34"/>
    </row>
    <row r="75" spans="2:65" s="1" customFormat="1" ht="13.7" customHeight="1">
      <c r="B75" s="30"/>
      <c r="C75" s="25" t="s">
        <v>24</v>
      </c>
      <c r="D75" s="31"/>
      <c r="E75" s="31"/>
      <c r="F75" s="23" t="str">
        <f>E15</f>
        <v>SŽDC, s.o.; OŘ Ústí nad Labem - ST Karlovy Vary</v>
      </c>
      <c r="G75" s="31"/>
      <c r="H75" s="31"/>
      <c r="I75" s="100" t="s">
        <v>33</v>
      </c>
      <c r="J75" s="28" t="str">
        <f>E21</f>
        <v xml:space="preserve"> </v>
      </c>
      <c r="K75" s="31"/>
      <c r="L75" s="34"/>
    </row>
    <row r="76" spans="2:65" s="1" customFormat="1" ht="13.7" customHeight="1">
      <c r="B76" s="30"/>
      <c r="C76" s="25" t="s">
        <v>31</v>
      </c>
      <c r="D76" s="31"/>
      <c r="E76" s="31"/>
      <c r="F76" s="23" t="str">
        <f>IF(E18="","",E18)</f>
        <v>Vyplň údaj</v>
      </c>
      <c r="G76" s="31"/>
      <c r="H76" s="31"/>
      <c r="I76" s="100" t="s">
        <v>36</v>
      </c>
      <c r="J76" s="28" t="str">
        <f>E24</f>
        <v>Progi spol. s.r.o.</v>
      </c>
      <c r="K76" s="31"/>
      <c r="L76" s="34"/>
    </row>
    <row r="77" spans="2:65" s="1" customFormat="1" ht="10.35" customHeight="1">
      <c r="B77" s="30"/>
      <c r="C77" s="31"/>
      <c r="D77" s="31"/>
      <c r="E77" s="31"/>
      <c r="F77" s="31"/>
      <c r="G77" s="31"/>
      <c r="H77" s="31"/>
      <c r="I77" s="99"/>
      <c r="J77" s="31"/>
      <c r="K77" s="31"/>
      <c r="L77" s="34"/>
    </row>
    <row r="78" spans="2:65" s="7" customFormat="1" ht="29.25" customHeight="1">
      <c r="B78" s="130"/>
      <c r="C78" s="131" t="s">
        <v>117</v>
      </c>
      <c r="D78" s="132" t="s">
        <v>58</v>
      </c>
      <c r="E78" s="132" t="s">
        <v>54</v>
      </c>
      <c r="F78" s="132" t="s">
        <v>55</v>
      </c>
      <c r="G78" s="132" t="s">
        <v>118</v>
      </c>
      <c r="H78" s="132" t="s">
        <v>119</v>
      </c>
      <c r="I78" s="133" t="s">
        <v>120</v>
      </c>
      <c r="J78" s="132" t="s">
        <v>113</v>
      </c>
      <c r="K78" s="134" t="s">
        <v>121</v>
      </c>
      <c r="L78" s="135"/>
      <c r="M78" s="60" t="s">
        <v>1</v>
      </c>
      <c r="N78" s="61" t="s">
        <v>43</v>
      </c>
      <c r="O78" s="61" t="s">
        <v>122</v>
      </c>
      <c r="P78" s="61" t="s">
        <v>123</v>
      </c>
      <c r="Q78" s="61" t="s">
        <v>124</v>
      </c>
      <c r="R78" s="61" t="s">
        <v>125</v>
      </c>
      <c r="S78" s="61" t="s">
        <v>126</v>
      </c>
      <c r="T78" s="62" t="s">
        <v>127</v>
      </c>
    </row>
    <row r="79" spans="2:65" s="1" customFormat="1" ht="22.9" customHeight="1">
      <c r="B79" s="30"/>
      <c r="C79" s="67" t="s">
        <v>128</v>
      </c>
      <c r="D79" s="31"/>
      <c r="E79" s="31"/>
      <c r="F79" s="31"/>
      <c r="G79" s="31"/>
      <c r="H79" s="31"/>
      <c r="I79" s="99"/>
      <c r="J79" s="136">
        <f>BK79</f>
        <v>0</v>
      </c>
      <c r="K79" s="31"/>
      <c r="L79" s="34"/>
      <c r="M79" s="63"/>
      <c r="N79" s="64"/>
      <c r="O79" s="64"/>
      <c r="P79" s="137">
        <f>SUM(P80:P191)</f>
        <v>0</v>
      </c>
      <c r="Q79" s="64"/>
      <c r="R79" s="137">
        <f>SUM(R80:R191)</f>
        <v>0</v>
      </c>
      <c r="S79" s="64"/>
      <c r="T79" s="138">
        <f>SUM(T80:T191)</f>
        <v>0</v>
      </c>
      <c r="AT79" s="13" t="s">
        <v>72</v>
      </c>
      <c r="AU79" s="13" t="s">
        <v>115</v>
      </c>
      <c r="BK79" s="139">
        <f>SUM(BK80:BK191)</f>
        <v>0</v>
      </c>
    </row>
    <row r="80" spans="2:65" s="1" customFormat="1" ht="22.5" customHeight="1">
      <c r="B80" s="30"/>
      <c r="C80" s="140" t="s">
        <v>81</v>
      </c>
      <c r="D80" s="140" t="s">
        <v>130</v>
      </c>
      <c r="E80" s="141" t="s">
        <v>543</v>
      </c>
      <c r="F80" s="142" t="s">
        <v>544</v>
      </c>
      <c r="G80" s="143" t="s">
        <v>150</v>
      </c>
      <c r="H80" s="144">
        <v>1322.2</v>
      </c>
      <c r="I80" s="145"/>
      <c r="J80" s="146">
        <f>ROUND(I80*H80,2)</f>
        <v>0</v>
      </c>
      <c r="K80" s="142" t="s">
        <v>134</v>
      </c>
      <c r="L80" s="34"/>
      <c r="M80" s="147" t="s">
        <v>1</v>
      </c>
      <c r="N80" s="148" t="s">
        <v>44</v>
      </c>
      <c r="O80" s="56"/>
      <c r="P80" s="149">
        <f>O80*H80</f>
        <v>0</v>
      </c>
      <c r="Q80" s="149">
        <v>0</v>
      </c>
      <c r="R80" s="149">
        <f>Q80*H80</f>
        <v>0</v>
      </c>
      <c r="S80" s="149">
        <v>0</v>
      </c>
      <c r="T80" s="150">
        <f>S80*H80</f>
        <v>0</v>
      </c>
      <c r="AR80" s="13" t="s">
        <v>278</v>
      </c>
      <c r="AT80" s="13" t="s">
        <v>130</v>
      </c>
      <c r="AU80" s="13" t="s">
        <v>73</v>
      </c>
      <c r="AY80" s="13" t="s">
        <v>135</v>
      </c>
      <c r="BE80" s="151">
        <f>IF(N80="základní",J80,0)</f>
        <v>0</v>
      </c>
      <c r="BF80" s="151">
        <f>IF(N80="snížená",J80,0)</f>
        <v>0</v>
      </c>
      <c r="BG80" s="151">
        <f>IF(N80="zákl. přenesená",J80,0)</f>
        <v>0</v>
      </c>
      <c r="BH80" s="151">
        <f>IF(N80="sníž. přenesená",J80,0)</f>
        <v>0</v>
      </c>
      <c r="BI80" s="151">
        <f>IF(N80="nulová",J80,0)</f>
        <v>0</v>
      </c>
      <c r="BJ80" s="13" t="s">
        <v>81</v>
      </c>
      <c r="BK80" s="151">
        <f>ROUND(I80*H80,2)</f>
        <v>0</v>
      </c>
      <c r="BL80" s="13" t="s">
        <v>278</v>
      </c>
      <c r="BM80" s="13" t="s">
        <v>834</v>
      </c>
    </row>
    <row r="81" spans="2:65" s="1" customFormat="1" ht="58.5">
      <c r="B81" s="30"/>
      <c r="C81" s="31"/>
      <c r="D81" s="152" t="s">
        <v>137</v>
      </c>
      <c r="E81" s="31"/>
      <c r="F81" s="153" t="s">
        <v>546</v>
      </c>
      <c r="G81" s="31"/>
      <c r="H81" s="31"/>
      <c r="I81" s="99"/>
      <c r="J81" s="31"/>
      <c r="K81" s="31"/>
      <c r="L81" s="34"/>
      <c r="M81" s="154"/>
      <c r="N81" s="56"/>
      <c r="O81" s="56"/>
      <c r="P81" s="56"/>
      <c r="Q81" s="56"/>
      <c r="R81" s="56"/>
      <c r="S81" s="56"/>
      <c r="T81" s="57"/>
      <c r="AT81" s="13" t="s">
        <v>137</v>
      </c>
      <c r="AU81" s="13" t="s">
        <v>73</v>
      </c>
    </row>
    <row r="82" spans="2:65" s="1" customFormat="1" ht="29.25">
      <c r="B82" s="30"/>
      <c r="C82" s="31"/>
      <c r="D82" s="152" t="s">
        <v>139</v>
      </c>
      <c r="E82" s="31"/>
      <c r="F82" s="155" t="s">
        <v>835</v>
      </c>
      <c r="G82" s="31"/>
      <c r="H82" s="31"/>
      <c r="I82" s="99"/>
      <c r="J82" s="31"/>
      <c r="K82" s="31"/>
      <c r="L82" s="34"/>
      <c r="M82" s="154"/>
      <c r="N82" s="56"/>
      <c r="O82" s="56"/>
      <c r="P82" s="56"/>
      <c r="Q82" s="56"/>
      <c r="R82" s="56"/>
      <c r="S82" s="56"/>
      <c r="T82" s="57"/>
      <c r="AT82" s="13" t="s">
        <v>139</v>
      </c>
      <c r="AU82" s="13" t="s">
        <v>73</v>
      </c>
    </row>
    <row r="83" spans="2:65" s="8" customFormat="1" ht="11.25">
      <c r="B83" s="156"/>
      <c r="C83" s="157"/>
      <c r="D83" s="152" t="s">
        <v>154</v>
      </c>
      <c r="E83" s="158" t="s">
        <v>1</v>
      </c>
      <c r="F83" s="159" t="s">
        <v>538</v>
      </c>
      <c r="G83" s="157"/>
      <c r="H83" s="158" t="s">
        <v>1</v>
      </c>
      <c r="I83" s="160"/>
      <c r="J83" s="157"/>
      <c r="K83" s="157"/>
      <c r="L83" s="161"/>
      <c r="M83" s="162"/>
      <c r="N83" s="163"/>
      <c r="O83" s="163"/>
      <c r="P83" s="163"/>
      <c r="Q83" s="163"/>
      <c r="R83" s="163"/>
      <c r="S83" s="163"/>
      <c r="T83" s="164"/>
      <c r="AT83" s="165" t="s">
        <v>154</v>
      </c>
      <c r="AU83" s="165" t="s">
        <v>73</v>
      </c>
      <c r="AV83" s="8" t="s">
        <v>81</v>
      </c>
      <c r="AW83" s="8" t="s">
        <v>35</v>
      </c>
      <c r="AX83" s="8" t="s">
        <v>73</v>
      </c>
      <c r="AY83" s="165" t="s">
        <v>135</v>
      </c>
    </row>
    <row r="84" spans="2:65" s="8" customFormat="1" ht="11.25">
      <c r="B84" s="156"/>
      <c r="C84" s="157"/>
      <c r="D84" s="152" t="s">
        <v>154</v>
      </c>
      <c r="E84" s="158" t="s">
        <v>1</v>
      </c>
      <c r="F84" s="159" t="s">
        <v>836</v>
      </c>
      <c r="G84" s="157"/>
      <c r="H84" s="158" t="s">
        <v>1</v>
      </c>
      <c r="I84" s="160"/>
      <c r="J84" s="157"/>
      <c r="K84" s="157"/>
      <c r="L84" s="161"/>
      <c r="M84" s="162"/>
      <c r="N84" s="163"/>
      <c r="O84" s="163"/>
      <c r="P84" s="163"/>
      <c r="Q84" s="163"/>
      <c r="R84" s="163"/>
      <c r="S84" s="163"/>
      <c r="T84" s="164"/>
      <c r="AT84" s="165" t="s">
        <v>154</v>
      </c>
      <c r="AU84" s="165" t="s">
        <v>73</v>
      </c>
      <c r="AV84" s="8" t="s">
        <v>81</v>
      </c>
      <c r="AW84" s="8" t="s">
        <v>35</v>
      </c>
      <c r="AX84" s="8" t="s">
        <v>73</v>
      </c>
      <c r="AY84" s="165" t="s">
        <v>135</v>
      </c>
    </row>
    <row r="85" spans="2:65" s="9" customFormat="1" ht="11.25">
      <c r="B85" s="166"/>
      <c r="C85" s="167"/>
      <c r="D85" s="152" t="s">
        <v>154</v>
      </c>
      <c r="E85" s="168" t="s">
        <v>1</v>
      </c>
      <c r="F85" s="169" t="s">
        <v>301</v>
      </c>
      <c r="G85" s="167"/>
      <c r="H85" s="170">
        <v>1017.28</v>
      </c>
      <c r="I85" s="171"/>
      <c r="J85" s="167"/>
      <c r="K85" s="167"/>
      <c r="L85" s="172"/>
      <c r="M85" s="173"/>
      <c r="N85" s="174"/>
      <c r="O85" s="174"/>
      <c r="P85" s="174"/>
      <c r="Q85" s="174"/>
      <c r="R85" s="174"/>
      <c r="S85" s="174"/>
      <c r="T85" s="175"/>
      <c r="AT85" s="176" t="s">
        <v>154</v>
      </c>
      <c r="AU85" s="176" t="s">
        <v>73</v>
      </c>
      <c r="AV85" s="9" t="s">
        <v>83</v>
      </c>
      <c r="AW85" s="9" t="s">
        <v>35</v>
      </c>
      <c r="AX85" s="9" t="s">
        <v>73</v>
      </c>
      <c r="AY85" s="176" t="s">
        <v>135</v>
      </c>
    </row>
    <row r="86" spans="2:65" s="8" customFormat="1" ht="11.25">
      <c r="B86" s="156"/>
      <c r="C86" s="157"/>
      <c r="D86" s="152" t="s">
        <v>154</v>
      </c>
      <c r="E86" s="158" t="s">
        <v>1</v>
      </c>
      <c r="F86" s="159" t="s">
        <v>722</v>
      </c>
      <c r="G86" s="157"/>
      <c r="H86" s="158" t="s">
        <v>1</v>
      </c>
      <c r="I86" s="160"/>
      <c r="J86" s="157"/>
      <c r="K86" s="157"/>
      <c r="L86" s="161"/>
      <c r="M86" s="162"/>
      <c r="N86" s="163"/>
      <c r="O86" s="163"/>
      <c r="P86" s="163"/>
      <c r="Q86" s="163"/>
      <c r="R86" s="163"/>
      <c r="S86" s="163"/>
      <c r="T86" s="164"/>
      <c r="AT86" s="165" t="s">
        <v>154</v>
      </c>
      <c r="AU86" s="165" t="s">
        <v>73</v>
      </c>
      <c r="AV86" s="8" t="s">
        <v>81</v>
      </c>
      <c r="AW86" s="8" t="s">
        <v>35</v>
      </c>
      <c r="AX86" s="8" t="s">
        <v>73</v>
      </c>
      <c r="AY86" s="165" t="s">
        <v>135</v>
      </c>
    </row>
    <row r="87" spans="2:65" s="8" customFormat="1" ht="11.25">
      <c r="B87" s="156"/>
      <c r="C87" s="157"/>
      <c r="D87" s="152" t="s">
        <v>154</v>
      </c>
      <c r="E87" s="158" t="s">
        <v>1</v>
      </c>
      <c r="F87" s="159" t="s">
        <v>837</v>
      </c>
      <c r="G87" s="157"/>
      <c r="H87" s="158" t="s">
        <v>1</v>
      </c>
      <c r="I87" s="160"/>
      <c r="J87" s="157"/>
      <c r="K87" s="157"/>
      <c r="L87" s="161"/>
      <c r="M87" s="162"/>
      <c r="N87" s="163"/>
      <c r="O87" s="163"/>
      <c r="P87" s="163"/>
      <c r="Q87" s="163"/>
      <c r="R87" s="163"/>
      <c r="S87" s="163"/>
      <c r="T87" s="164"/>
      <c r="AT87" s="165" t="s">
        <v>154</v>
      </c>
      <c r="AU87" s="165" t="s">
        <v>73</v>
      </c>
      <c r="AV87" s="8" t="s">
        <v>81</v>
      </c>
      <c r="AW87" s="8" t="s">
        <v>35</v>
      </c>
      <c r="AX87" s="8" t="s">
        <v>73</v>
      </c>
      <c r="AY87" s="165" t="s">
        <v>135</v>
      </c>
    </row>
    <row r="88" spans="2:65" s="9" customFormat="1" ht="11.25">
      <c r="B88" s="166"/>
      <c r="C88" s="167"/>
      <c r="D88" s="152" t="s">
        <v>154</v>
      </c>
      <c r="E88" s="168" t="s">
        <v>1</v>
      </c>
      <c r="F88" s="169" t="s">
        <v>838</v>
      </c>
      <c r="G88" s="167"/>
      <c r="H88" s="170">
        <v>304.92</v>
      </c>
      <c r="I88" s="171"/>
      <c r="J88" s="167"/>
      <c r="K88" s="167"/>
      <c r="L88" s="172"/>
      <c r="M88" s="173"/>
      <c r="N88" s="174"/>
      <c r="O88" s="174"/>
      <c r="P88" s="174"/>
      <c r="Q88" s="174"/>
      <c r="R88" s="174"/>
      <c r="S88" s="174"/>
      <c r="T88" s="175"/>
      <c r="AT88" s="176" t="s">
        <v>154</v>
      </c>
      <c r="AU88" s="176" t="s">
        <v>73</v>
      </c>
      <c r="AV88" s="9" t="s">
        <v>83</v>
      </c>
      <c r="AW88" s="9" t="s">
        <v>35</v>
      </c>
      <c r="AX88" s="9" t="s">
        <v>73</v>
      </c>
      <c r="AY88" s="176" t="s">
        <v>135</v>
      </c>
    </row>
    <row r="89" spans="2:65" s="10" customFormat="1" ht="11.25">
      <c r="B89" s="177"/>
      <c r="C89" s="178"/>
      <c r="D89" s="152" t="s">
        <v>154</v>
      </c>
      <c r="E89" s="179" t="s">
        <v>1</v>
      </c>
      <c r="F89" s="180" t="s">
        <v>159</v>
      </c>
      <c r="G89" s="178"/>
      <c r="H89" s="181">
        <v>1322.2</v>
      </c>
      <c r="I89" s="182"/>
      <c r="J89" s="178"/>
      <c r="K89" s="178"/>
      <c r="L89" s="183"/>
      <c r="M89" s="184"/>
      <c r="N89" s="185"/>
      <c r="O89" s="185"/>
      <c r="P89" s="185"/>
      <c r="Q89" s="185"/>
      <c r="R89" s="185"/>
      <c r="S89" s="185"/>
      <c r="T89" s="186"/>
      <c r="AT89" s="187" t="s">
        <v>154</v>
      </c>
      <c r="AU89" s="187" t="s">
        <v>73</v>
      </c>
      <c r="AV89" s="10" t="s">
        <v>129</v>
      </c>
      <c r="AW89" s="10" t="s">
        <v>35</v>
      </c>
      <c r="AX89" s="10" t="s">
        <v>81</v>
      </c>
      <c r="AY89" s="187" t="s">
        <v>135</v>
      </c>
    </row>
    <row r="90" spans="2:65" s="1" customFormat="1" ht="22.5" customHeight="1">
      <c r="B90" s="30"/>
      <c r="C90" s="140" t="s">
        <v>83</v>
      </c>
      <c r="D90" s="140" t="s">
        <v>130</v>
      </c>
      <c r="E90" s="141" t="s">
        <v>555</v>
      </c>
      <c r="F90" s="142" t="s">
        <v>556</v>
      </c>
      <c r="G90" s="143" t="s">
        <v>150</v>
      </c>
      <c r="H90" s="144">
        <v>46.094999999999999</v>
      </c>
      <c r="I90" s="145"/>
      <c r="J90" s="146">
        <f>ROUND(I90*H90,2)</f>
        <v>0</v>
      </c>
      <c r="K90" s="142" t="s">
        <v>134</v>
      </c>
      <c r="L90" s="34"/>
      <c r="M90" s="147" t="s">
        <v>1</v>
      </c>
      <c r="N90" s="148" t="s">
        <v>44</v>
      </c>
      <c r="O90" s="56"/>
      <c r="P90" s="149">
        <f>O90*H90</f>
        <v>0</v>
      </c>
      <c r="Q90" s="149">
        <v>0</v>
      </c>
      <c r="R90" s="149">
        <f>Q90*H90</f>
        <v>0</v>
      </c>
      <c r="S90" s="149">
        <v>0</v>
      </c>
      <c r="T90" s="150">
        <f>S90*H90</f>
        <v>0</v>
      </c>
      <c r="AR90" s="13" t="s">
        <v>278</v>
      </c>
      <c r="AT90" s="13" t="s">
        <v>130</v>
      </c>
      <c r="AU90" s="13" t="s">
        <v>73</v>
      </c>
      <c r="AY90" s="13" t="s">
        <v>135</v>
      </c>
      <c r="BE90" s="151">
        <f>IF(N90="základní",J90,0)</f>
        <v>0</v>
      </c>
      <c r="BF90" s="151">
        <f>IF(N90="snížená",J90,0)</f>
        <v>0</v>
      </c>
      <c r="BG90" s="151">
        <f>IF(N90="zákl. přenesená",J90,0)</f>
        <v>0</v>
      </c>
      <c r="BH90" s="151">
        <f>IF(N90="sníž. přenesená",J90,0)</f>
        <v>0</v>
      </c>
      <c r="BI90" s="151">
        <f>IF(N90="nulová",J90,0)</f>
        <v>0</v>
      </c>
      <c r="BJ90" s="13" t="s">
        <v>81</v>
      </c>
      <c r="BK90" s="151">
        <f>ROUND(I90*H90,2)</f>
        <v>0</v>
      </c>
      <c r="BL90" s="13" t="s">
        <v>278</v>
      </c>
      <c r="BM90" s="13" t="s">
        <v>839</v>
      </c>
    </row>
    <row r="91" spans="2:65" s="1" customFormat="1" ht="58.5">
      <c r="B91" s="30"/>
      <c r="C91" s="31"/>
      <c r="D91" s="152" t="s">
        <v>137</v>
      </c>
      <c r="E91" s="31"/>
      <c r="F91" s="153" t="s">
        <v>558</v>
      </c>
      <c r="G91" s="31"/>
      <c r="H91" s="31"/>
      <c r="I91" s="99"/>
      <c r="J91" s="31"/>
      <c r="K91" s="31"/>
      <c r="L91" s="34"/>
      <c r="M91" s="154"/>
      <c r="N91" s="56"/>
      <c r="O91" s="56"/>
      <c r="P91" s="56"/>
      <c r="Q91" s="56"/>
      <c r="R91" s="56"/>
      <c r="S91" s="56"/>
      <c r="T91" s="57"/>
      <c r="AT91" s="13" t="s">
        <v>137</v>
      </c>
      <c r="AU91" s="13" t="s">
        <v>73</v>
      </c>
    </row>
    <row r="92" spans="2:65" s="1" customFormat="1" ht="29.25">
      <c r="B92" s="30"/>
      <c r="C92" s="31"/>
      <c r="D92" s="152" t="s">
        <v>139</v>
      </c>
      <c r="E92" s="31"/>
      <c r="F92" s="155" t="s">
        <v>835</v>
      </c>
      <c r="G92" s="31"/>
      <c r="H92" s="31"/>
      <c r="I92" s="99"/>
      <c r="J92" s="31"/>
      <c r="K92" s="31"/>
      <c r="L92" s="34"/>
      <c r="M92" s="154"/>
      <c r="N92" s="56"/>
      <c r="O92" s="56"/>
      <c r="P92" s="56"/>
      <c r="Q92" s="56"/>
      <c r="R92" s="56"/>
      <c r="S92" s="56"/>
      <c r="T92" s="57"/>
      <c r="AT92" s="13" t="s">
        <v>139</v>
      </c>
      <c r="AU92" s="13" t="s">
        <v>73</v>
      </c>
    </row>
    <row r="93" spans="2:65" s="8" customFormat="1" ht="11.25">
      <c r="B93" s="156"/>
      <c r="C93" s="157"/>
      <c r="D93" s="152" t="s">
        <v>154</v>
      </c>
      <c r="E93" s="158" t="s">
        <v>1</v>
      </c>
      <c r="F93" s="159" t="s">
        <v>840</v>
      </c>
      <c r="G93" s="157"/>
      <c r="H93" s="158" t="s">
        <v>1</v>
      </c>
      <c r="I93" s="160"/>
      <c r="J93" s="157"/>
      <c r="K93" s="157"/>
      <c r="L93" s="161"/>
      <c r="M93" s="162"/>
      <c r="N93" s="163"/>
      <c r="O93" s="163"/>
      <c r="P93" s="163"/>
      <c r="Q93" s="163"/>
      <c r="R93" s="163"/>
      <c r="S93" s="163"/>
      <c r="T93" s="164"/>
      <c r="AT93" s="165" t="s">
        <v>154</v>
      </c>
      <c r="AU93" s="165" t="s">
        <v>73</v>
      </c>
      <c r="AV93" s="8" t="s">
        <v>81</v>
      </c>
      <c r="AW93" s="8" t="s">
        <v>35</v>
      </c>
      <c r="AX93" s="8" t="s">
        <v>73</v>
      </c>
      <c r="AY93" s="165" t="s">
        <v>135</v>
      </c>
    </row>
    <row r="94" spans="2:65" s="9" customFormat="1" ht="11.25">
      <c r="B94" s="166"/>
      <c r="C94" s="167"/>
      <c r="D94" s="152" t="s">
        <v>154</v>
      </c>
      <c r="E94" s="168" t="s">
        <v>1</v>
      </c>
      <c r="F94" s="169" t="s">
        <v>841</v>
      </c>
      <c r="G94" s="167"/>
      <c r="H94" s="170">
        <v>7.0549999999999997</v>
      </c>
      <c r="I94" s="171"/>
      <c r="J94" s="167"/>
      <c r="K94" s="167"/>
      <c r="L94" s="172"/>
      <c r="M94" s="173"/>
      <c r="N94" s="174"/>
      <c r="O94" s="174"/>
      <c r="P94" s="174"/>
      <c r="Q94" s="174"/>
      <c r="R94" s="174"/>
      <c r="S94" s="174"/>
      <c r="T94" s="175"/>
      <c r="AT94" s="176" t="s">
        <v>154</v>
      </c>
      <c r="AU94" s="176" t="s">
        <v>73</v>
      </c>
      <c r="AV94" s="9" t="s">
        <v>83</v>
      </c>
      <c r="AW94" s="9" t="s">
        <v>35</v>
      </c>
      <c r="AX94" s="9" t="s">
        <v>73</v>
      </c>
      <c r="AY94" s="176" t="s">
        <v>135</v>
      </c>
    </row>
    <row r="95" spans="2:65" s="8" customFormat="1" ht="11.25">
      <c r="B95" s="156"/>
      <c r="C95" s="157"/>
      <c r="D95" s="152" t="s">
        <v>154</v>
      </c>
      <c r="E95" s="158" t="s">
        <v>1</v>
      </c>
      <c r="F95" s="159" t="s">
        <v>842</v>
      </c>
      <c r="G95" s="157"/>
      <c r="H95" s="158" t="s">
        <v>1</v>
      </c>
      <c r="I95" s="160"/>
      <c r="J95" s="157"/>
      <c r="K95" s="157"/>
      <c r="L95" s="161"/>
      <c r="M95" s="162"/>
      <c r="N95" s="163"/>
      <c r="O95" s="163"/>
      <c r="P95" s="163"/>
      <c r="Q95" s="163"/>
      <c r="R95" s="163"/>
      <c r="S95" s="163"/>
      <c r="T95" s="164"/>
      <c r="AT95" s="165" t="s">
        <v>154</v>
      </c>
      <c r="AU95" s="165" t="s">
        <v>73</v>
      </c>
      <c r="AV95" s="8" t="s">
        <v>81</v>
      </c>
      <c r="AW95" s="8" t="s">
        <v>35</v>
      </c>
      <c r="AX95" s="8" t="s">
        <v>73</v>
      </c>
      <c r="AY95" s="165" t="s">
        <v>135</v>
      </c>
    </row>
    <row r="96" spans="2:65" s="9" customFormat="1" ht="11.25">
      <c r="B96" s="166"/>
      <c r="C96" s="167"/>
      <c r="D96" s="152" t="s">
        <v>154</v>
      </c>
      <c r="E96" s="168" t="s">
        <v>1</v>
      </c>
      <c r="F96" s="169" t="s">
        <v>843</v>
      </c>
      <c r="G96" s="167"/>
      <c r="H96" s="170">
        <v>39.04</v>
      </c>
      <c r="I96" s="171"/>
      <c r="J96" s="167"/>
      <c r="K96" s="167"/>
      <c r="L96" s="172"/>
      <c r="M96" s="173"/>
      <c r="N96" s="174"/>
      <c r="O96" s="174"/>
      <c r="P96" s="174"/>
      <c r="Q96" s="174"/>
      <c r="R96" s="174"/>
      <c r="S96" s="174"/>
      <c r="T96" s="175"/>
      <c r="AT96" s="176" t="s">
        <v>154</v>
      </c>
      <c r="AU96" s="176" t="s">
        <v>73</v>
      </c>
      <c r="AV96" s="9" t="s">
        <v>83</v>
      </c>
      <c r="AW96" s="9" t="s">
        <v>35</v>
      </c>
      <c r="AX96" s="9" t="s">
        <v>73</v>
      </c>
      <c r="AY96" s="176" t="s">
        <v>135</v>
      </c>
    </row>
    <row r="97" spans="2:65" s="10" customFormat="1" ht="11.25">
      <c r="B97" s="177"/>
      <c r="C97" s="178"/>
      <c r="D97" s="152" t="s">
        <v>154</v>
      </c>
      <c r="E97" s="179" t="s">
        <v>1</v>
      </c>
      <c r="F97" s="180" t="s">
        <v>159</v>
      </c>
      <c r="G97" s="178"/>
      <c r="H97" s="181">
        <v>46.094999999999999</v>
      </c>
      <c r="I97" s="182"/>
      <c r="J97" s="178"/>
      <c r="K97" s="178"/>
      <c r="L97" s="183"/>
      <c r="M97" s="184"/>
      <c r="N97" s="185"/>
      <c r="O97" s="185"/>
      <c r="P97" s="185"/>
      <c r="Q97" s="185"/>
      <c r="R97" s="185"/>
      <c r="S97" s="185"/>
      <c r="T97" s="186"/>
      <c r="AT97" s="187" t="s">
        <v>154</v>
      </c>
      <c r="AU97" s="187" t="s">
        <v>73</v>
      </c>
      <c r="AV97" s="10" t="s">
        <v>129</v>
      </c>
      <c r="AW97" s="10" t="s">
        <v>35</v>
      </c>
      <c r="AX97" s="10" t="s">
        <v>81</v>
      </c>
      <c r="AY97" s="187" t="s">
        <v>135</v>
      </c>
    </row>
    <row r="98" spans="2:65" s="1" customFormat="1" ht="22.5" customHeight="1">
      <c r="B98" s="30"/>
      <c r="C98" s="140" t="s">
        <v>307</v>
      </c>
      <c r="D98" s="140" t="s">
        <v>130</v>
      </c>
      <c r="E98" s="141" t="s">
        <v>844</v>
      </c>
      <c r="F98" s="142" t="s">
        <v>845</v>
      </c>
      <c r="G98" s="143" t="s">
        <v>150</v>
      </c>
      <c r="H98" s="144">
        <v>15.86</v>
      </c>
      <c r="I98" s="145"/>
      <c r="J98" s="146">
        <f>ROUND(I98*H98,2)</f>
        <v>0</v>
      </c>
      <c r="K98" s="142" t="s">
        <v>134</v>
      </c>
      <c r="L98" s="34"/>
      <c r="M98" s="147" t="s">
        <v>1</v>
      </c>
      <c r="N98" s="148" t="s">
        <v>44</v>
      </c>
      <c r="O98" s="56"/>
      <c r="P98" s="149">
        <f>O98*H98</f>
        <v>0</v>
      </c>
      <c r="Q98" s="149">
        <v>0</v>
      </c>
      <c r="R98" s="149">
        <f>Q98*H98</f>
        <v>0</v>
      </c>
      <c r="S98" s="149">
        <v>0</v>
      </c>
      <c r="T98" s="150">
        <f>S98*H98</f>
        <v>0</v>
      </c>
      <c r="AR98" s="13" t="s">
        <v>278</v>
      </c>
      <c r="AT98" s="13" t="s">
        <v>130</v>
      </c>
      <c r="AU98" s="13" t="s">
        <v>73</v>
      </c>
      <c r="AY98" s="13" t="s">
        <v>135</v>
      </c>
      <c r="BE98" s="151">
        <f>IF(N98="základní",J98,0)</f>
        <v>0</v>
      </c>
      <c r="BF98" s="151">
        <f>IF(N98="snížená",J98,0)</f>
        <v>0</v>
      </c>
      <c r="BG98" s="151">
        <f>IF(N98="zákl. přenesená",J98,0)</f>
        <v>0</v>
      </c>
      <c r="BH98" s="151">
        <f>IF(N98="sníž. přenesená",J98,0)</f>
        <v>0</v>
      </c>
      <c r="BI98" s="151">
        <f>IF(N98="nulová",J98,0)</f>
        <v>0</v>
      </c>
      <c r="BJ98" s="13" t="s">
        <v>81</v>
      </c>
      <c r="BK98" s="151">
        <f>ROUND(I98*H98,2)</f>
        <v>0</v>
      </c>
      <c r="BL98" s="13" t="s">
        <v>278</v>
      </c>
      <c r="BM98" s="13" t="s">
        <v>846</v>
      </c>
    </row>
    <row r="99" spans="2:65" s="1" customFormat="1" ht="58.5">
      <c r="B99" s="30"/>
      <c r="C99" s="31"/>
      <c r="D99" s="152" t="s">
        <v>137</v>
      </c>
      <c r="E99" s="31"/>
      <c r="F99" s="153" t="s">
        <v>847</v>
      </c>
      <c r="G99" s="31"/>
      <c r="H99" s="31"/>
      <c r="I99" s="99"/>
      <c r="J99" s="31"/>
      <c r="K99" s="31"/>
      <c r="L99" s="34"/>
      <c r="M99" s="154"/>
      <c r="N99" s="56"/>
      <c r="O99" s="56"/>
      <c r="P99" s="56"/>
      <c r="Q99" s="56"/>
      <c r="R99" s="56"/>
      <c r="S99" s="56"/>
      <c r="T99" s="57"/>
      <c r="AT99" s="13" t="s">
        <v>137</v>
      </c>
      <c r="AU99" s="13" t="s">
        <v>73</v>
      </c>
    </row>
    <row r="100" spans="2:65" s="1" customFormat="1" ht="29.25">
      <c r="B100" s="30"/>
      <c r="C100" s="31"/>
      <c r="D100" s="152" t="s">
        <v>139</v>
      </c>
      <c r="E100" s="31"/>
      <c r="F100" s="155" t="s">
        <v>835</v>
      </c>
      <c r="G100" s="31"/>
      <c r="H100" s="31"/>
      <c r="I100" s="99"/>
      <c r="J100" s="31"/>
      <c r="K100" s="31"/>
      <c r="L100" s="34"/>
      <c r="M100" s="154"/>
      <c r="N100" s="56"/>
      <c r="O100" s="56"/>
      <c r="P100" s="56"/>
      <c r="Q100" s="56"/>
      <c r="R100" s="56"/>
      <c r="S100" s="56"/>
      <c r="T100" s="57"/>
      <c r="AT100" s="13" t="s">
        <v>139</v>
      </c>
      <c r="AU100" s="13" t="s">
        <v>73</v>
      </c>
    </row>
    <row r="101" spans="2:65" s="8" customFormat="1" ht="11.25">
      <c r="B101" s="156"/>
      <c r="C101" s="157"/>
      <c r="D101" s="152" t="s">
        <v>154</v>
      </c>
      <c r="E101" s="158" t="s">
        <v>1</v>
      </c>
      <c r="F101" s="159" t="s">
        <v>848</v>
      </c>
      <c r="G101" s="157"/>
      <c r="H101" s="158" t="s">
        <v>1</v>
      </c>
      <c r="I101" s="160"/>
      <c r="J101" s="157"/>
      <c r="K101" s="157"/>
      <c r="L101" s="161"/>
      <c r="M101" s="162"/>
      <c r="N101" s="163"/>
      <c r="O101" s="163"/>
      <c r="P101" s="163"/>
      <c r="Q101" s="163"/>
      <c r="R101" s="163"/>
      <c r="S101" s="163"/>
      <c r="T101" s="164"/>
      <c r="AT101" s="165" t="s">
        <v>154</v>
      </c>
      <c r="AU101" s="165" t="s">
        <v>73</v>
      </c>
      <c r="AV101" s="8" t="s">
        <v>81</v>
      </c>
      <c r="AW101" s="8" t="s">
        <v>35</v>
      </c>
      <c r="AX101" s="8" t="s">
        <v>73</v>
      </c>
      <c r="AY101" s="165" t="s">
        <v>135</v>
      </c>
    </row>
    <row r="102" spans="2:65" s="9" customFormat="1" ht="11.25">
      <c r="B102" s="166"/>
      <c r="C102" s="167"/>
      <c r="D102" s="152" t="s">
        <v>154</v>
      </c>
      <c r="E102" s="168" t="s">
        <v>1</v>
      </c>
      <c r="F102" s="169" t="s">
        <v>294</v>
      </c>
      <c r="G102" s="167"/>
      <c r="H102" s="170">
        <v>9.36</v>
      </c>
      <c r="I102" s="171"/>
      <c r="J102" s="167"/>
      <c r="K102" s="167"/>
      <c r="L102" s="172"/>
      <c r="M102" s="173"/>
      <c r="N102" s="174"/>
      <c r="O102" s="174"/>
      <c r="P102" s="174"/>
      <c r="Q102" s="174"/>
      <c r="R102" s="174"/>
      <c r="S102" s="174"/>
      <c r="T102" s="175"/>
      <c r="AT102" s="176" t="s">
        <v>154</v>
      </c>
      <c r="AU102" s="176" t="s">
        <v>73</v>
      </c>
      <c r="AV102" s="9" t="s">
        <v>83</v>
      </c>
      <c r="AW102" s="9" t="s">
        <v>35</v>
      </c>
      <c r="AX102" s="9" t="s">
        <v>73</v>
      </c>
      <c r="AY102" s="176" t="s">
        <v>135</v>
      </c>
    </row>
    <row r="103" spans="2:65" s="8" customFormat="1" ht="11.25">
      <c r="B103" s="156"/>
      <c r="C103" s="157"/>
      <c r="D103" s="152" t="s">
        <v>154</v>
      </c>
      <c r="E103" s="158" t="s">
        <v>1</v>
      </c>
      <c r="F103" s="159" t="s">
        <v>295</v>
      </c>
      <c r="G103" s="157"/>
      <c r="H103" s="158" t="s">
        <v>1</v>
      </c>
      <c r="I103" s="160"/>
      <c r="J103" s="157"/>
      <c r="K103" s="157"/>
      <c r="L103" s="161"/>
      <c r="M103" s="162"/>
      <c r="N103" s="163"/>
      <c r="O103" s="163"/>
      <c r="P103" s="163"/>
      <c r="Q103" s="163"/>
      <c r="R103" s="163"/>
      <c r="S103" s="163"/>
      <c r="T103" s="164"/>
      <c r="AT103" s="165" t="s">
        <v>154</v>
      </c>
      <c r="AU103" s="165" t="s">
        <v>73</v>
      </c>
      <c r="AV103" s="8" t="s">
        <v>81</v>
      </c>
      <c r="AW103" s="8" t="s">
        <v>35</v>
      </c>
      <c r="AX103" s="8" t="s">
        <v>73</v>
      </c>
      <c r="AY103" s="165" t="s">
        <v>135</v>
      </c>
    </row>
    <row r="104" spans="2:65" s="9" customFormat="1" ht="11.25">
      <c r="B104" s="166"/>
      <c r="C104" s="167"/>
      <c r="D104" s="152" t="s">
        <v>154</v>
      </c>
      <c r="E104" s="168" t="s">
        <v>1</v>
      </c>
      <c r="F104" s="169" t="s">
        <v>296</v>
      </c>
      <c r="G104" s="167"/>
      <c r="H104" s="170">
        <v>6.5</v>
      </c>
      <c r="I104" s="171"/>
      <c r="J104" s="167"/>
      <c r="K104" s="167"/>
      <c r="L104" s="172"/>
      <c r="M104" s="173"/>
      <c r="N104" s="174"/>
      <c r="O104" s="174"/>
      <c r="P104" s="174"/>
      <c r="Q104" s="174"/>
      <c r="R104" s="174"/>
      <c r="S104" s="174"/>
      <c r="T104" s="175"/>
      <c r="AT104" s="176" t="s">
        <v>154</v>
      </c>
      <c r="AU104" s="176" t="s">
        <v>73</v>
      </c>
      <c r="AV104" s="9" t="s">
        <v>83</v>
      </c>
      <c r="AW104" s="9" t="s">
        <v>35</v>
      </c>
      <c r="AX104" s="9" t="s">
        <v>73</v>
      </c>
      <c r="AY104" s="176" t="s">
        <v>135</v>
      </c>
    </row>
    <row r="105" spans="2:65" s="10" customFormat="1" ht="11.25">
      <c r="B105" s="177"/>
      <c r="C105" s="178"/>
      <c r="D105" s="152" t="s">
        <v>154</v>
      </c>
      <c r="E105" s="179" t="s">
        <v>1</v>
      </c>
      <c r="F105" s="180" t="s">
        <v>159</v>
      </c>
      <c r="G105" s="178"/>
      <c r="H105" s="181">
        <v>15.86</v>
      </c>
      <c r="I105" s="182"/>
      <c r="J105" s="178"/>
      <c r="K105" s="178"/>
      <c r="L105" s="183"/>
      <c r="M105" s="184"/>
      <c r="N105" s="185"/>
      <c r="O105" s="185"/>
      <c r="P105" s="185"/>
      <c r="Q105" s="185"/>
      <c r="R105" s="185"/>
      <c r="S105" s="185"/>
      <c r="T105" s="186"/>
      <c r="AT105" s="187" t="s">
        <v>154</v>
      </c>
      <c r="AU105" s="187" t="s">
        <v>73</v>
      </c>
      <c r="AV105" s="10" t="s">
        <v>129</v>
      </c>
      <c r="AW105" s="10" t="s">
        <v>35</v>
      </c>
      <c r="AX105" s="10" t="s">
        <v>81</v>
      </c>
      <c r="AY105" s="187" t="s">
        <v>135</v>
      </c>
    </row>
    <row r="106" spans="2:65" s="1" customFormat="1" ht="22.5" customHeight="1">
      <c r="B106" s="30"/>
      <c r="C106" s="140" t="s">
        <v>129</v>
      </c>
      <c r="D106" s="140" t="s">
        <v>130</v>
      </c>
      <c r="E106" s="141" t="s">
        <v>560</v>
      </c>
      <c r="F106" s="142" t="s">
        <v>561</v>
      </c>
      <c r="G106" s="143" t="s">
        <v>150</v>
      </c>
      <c r="H106" s="144">
        <v>13.836</v>
      </c>
      <c r="I106" s="145"/>
      <c r="J106" s="146">
        <f>ROUND(I106*H106,2)</f>
        <v>0</v>
      </c>
      <c r="K106" s="142" t="s">
        <v>134</v>
      </c>
      <c r="L106" s="34"/>
      <c r="M106" s="147" t="s">
        <v>1</v>
      </c>
      <c r="N106" s="148" t="s">
        <v>44</v>
      </c>
      <c r="O106" s="56"/>
      <c r="P106" s="149">
        <f>O106*H106</f>
        <v>0</v>
      </c>
      <c r="Q106" s="149">
        <v>0</v>
      </c>
      <c r="R106" s="149">
        <f>Q106*H106</f>
        <v>0</v>
      </c>
      <c r="S106" s="149">
        <v>0</v>
      </c>
      <c r="T106" s="150">
        <f>S106*H106</f>
        <v>0</v>
      </c>
      <c r="AR106" s="13" t="s">
        <v>278</v>
      </c>
      <c r="AT106" s="13" t="s">
        <v>130</v>
      </c>
      <c r="AU106" s="13" t="s">
        <v>73</v>
      </c>
      <c r="AY106" s="13" t="s">
        <v>135</v>
      </c>
      <c r="BE106" s="151">
        <f>IF(N106="základní",J106,0)</f>
        <v>0</v>
      </c>
      <c r="BF106" s="151">
        <f>IF(N106="snížená",J106,0)</f>
        <v>0</v>
      </c>
      <c r="BG106" s="151">
        <f>IF(N106="zákl. přenesená",J106,0)</f>
        <v>0</v>
      </c>
      <c r="BH106" s="151">
        <f>IF(N106="sníž. přenesená",J106,0)</f>
        <v>0</v>
      </c>
      <c r="BI106" s="151">
        <f>IF(N106="nulová",J106,0)</f>
        <v>0</v>
      </c>
      <c r="BJ106" s="13" t="s">
        <v>81</v>
      </c>
      <c r="BK106" s="151">
        <f>ROUND(I106*H106,2)</f>
        <v>0</v>
      </c>
      <c r="BL106" s="13" t="s">
        <v>278</v>
      </c>
      <c r="BM106" s="13" t="s">
        <v>849</v>
      </c>
    </row>
    <row r="107" spans="2:65" s="1" customFormat="1" ht="58.5">
      <c r="B107" s="30"/>
      <c r="C107" s="31"/>
      <c r="D107" s="152" t="s">
        <v>137</v>
      </c>
      <c r="E107" s="31"/>
      <c r="F107" s="153" t="s">
        <v>563</v>
      </c>
      <c r="G107" s="31"/>
      <c r="H107" s="31"/>
      <c r="I107" s="99"/>
      <c r="J107" s="31"/>
      <c r="K107" s="31"/>
      <c r="L107" s="34"/>
      <c r="M107" s="154"/>
      <c r="N107" s="56"/>
      <c r="O107" s="56"/>
      <c r="P107" s="56"/>
      <c r="Q107" s="56"/>
      <c r="R107" s="56"/>
      <c r="S107" s="56"/>
      <c r="T107" s="57"/>
      <c r="AT107" s="13" t="s">
        <v>137</v>
      </c>
      <c r="AU107" s="13" t="s">
        <v>73</v>
      </c>
    </row>
    <row r="108" spans="2:65" s="1" customFormat="1" ht="39">
      <c r="B108" s="30"/>
      <c r="C108" s="31"/>
      <c r="D108" s="152" t="s">
        <v>139</v>
      </c>
      <c r="E108" s="31"/>
      <c r="F108" s="155" t="s">
        <v>850</v>
      </c>
      <c r="G108" s="31"/>
      <c r="H108" s="31"/>
      <c r="I108" s="99"/>
      <c r="J108" s="31"/>
      <c r="K108" s="31"/>
      <c r="L108" s="34"/>
      <c r="M108" s="154"/>
      <c r="N108" s="56"/>
      <c r="O108" s="56"/>
      <c r="P108" s="56"/>
      <c r="Q108" s="56"/>
      <c r="R108" s="56"/>
      <c r="S108" s="56"/>
      <c r="T108" s="57"/>
      <c r="AT108" s="13" t="s">
        <v>139</v>
      </c>
      <c r="AU108" s="13" t="s">
        <v>73</v>
      </c>
    </row>
    <row r="109" spans="2:65" s="8" customFormat="1" ht="11.25">
      <c r="B109" s="156"/>
      <c r="C109" s="157"/>
      <c r="D109" s="152" t="s">
        <v>154</v>
      </c>
      <c r="E109" s="158" t="s">
        <v>1</v>
      </c>
      <c r="F109" s="159" t="s">
        <v>851</v>
      </c>
      <c r="G109" s="157"/>
      <c r="H109" s="158" t="s">
        <v>1</v>
      </c>
      <c r="I109" s="160"/>
      <c r="J109" s="157"/>
      <c r="K109" s="157"/>
      <c r="L109" s="161"/>
      <c r="M109" s="162"/>
      <c r="N109" s="163"/>
      <c r="O109" s="163"/>
      <c r="P109" s="163"/>
      <c r="Q109" s="163"/>
      <c r="R109" s="163"/>
      <c r="S109" s="163"/>
      <c r="T109" s="164"/>
      <c r="AT109" s="165" t="s">
        <v>154</v>
      </c>
      <c r="AU109" s="165" t="s">
        <v>73</v>
      </c>
      <c r="AV109" s="8" t="s">
        <v>81</v>
      </c>
      <c r="AW109" s="8" t="s">
        <v>35</v>
      </c>
      <c r="AX109" s="8" t="s">
        <v>73</v>
      </c>
      <c r="AY109" s="165" t="s">
        <v>135</v>
      </c>
    </row>
    <row r="110" spans="2:65" s="9" customFormat="1" ht="11.25">
      <c r="B110" s="166"/>
      <c r="C110" s="167"/>
      <c r="D110" s="152" t="s">
        <v>154</v>
      </c>
      <c r="E110" s="168" t="s">
        <v>1</v>
      </c>
      <c r="F110" s="169" t="s">
        <v>852</v>
      </c>
      <c r="G110" s="167"/>
      <c r="H110" s="170">
        <v>7.5460000000000003</v>
      </c>
      <c r="I110" s="171"/>
      <c r="J110" s="167"/>
      <c r="K110" s="167"/>
      <c r="L110" s="172"/>
      <c r="M110" s="173"/>
      <c r="N110" s="174"/>
      <c r="O110" s="174"/>
      <c r="P110" s="174"/>
      <c r="Q110" s="174"/>
      <c r="R110" s="174"/>
      <c r="S110" s="174"/>
      <c r="T110" s="175"/>
      <c r="AT110" s="176" t="s">
        <v>154</v>
      </c>
      <c r="AU110" s="176" t="s">
        <v>73</v>
      </c>
      <c r="AV110" s="9" t="s">
        <v>83</v>
      </c>
      <c r="AW110" s="9" t="s">
        <v>35</v>
      </c>
      <c r="AX110" s="9" t="s">
        <v>73</v>
      </c>
      <c r="AY110" s="176" t="s">
        <v>135</v>
      </c>
    </row>
    <row r="111" spans="2:65" s="8" customFormat="1" ht="11.25">
      <c r="B111" s="156"/>
      <c r="C111" s="157"/>
      <c r="D111" s="152" t="s">
        <v>154</v>
      </c>
      <c r="E111" s="158" t="s">
        <v>1</v>
      </c>
      <c r="F111" s="159" t="s">
        <v>853</v>
      </c>
      <c r="G111" s="157"/>
      <c r="H111" s="158" t="s">
        <v>1</v>
      </c>
      <c r="I111" s="160"/>
      <c r="J111" s="157"/>
      <c r="K111" s="157"/>
      <c r="L111" s="161"/>
      <c r="M111" s="162"/>
      <c r="N111" s="163"/>
      <c r="O111" s="163"/>
      <c r="P111" s="163"/>
      <c r="Q111" s="163"/>
      <c r="R111" s="163"/>
      <c r="S111" s="163"/>
      <c r="T111" s="164"/>
      <c r="AT111" s="165" t="s">
        <v>154</v>
      </c>
      <c r="AU111" s="165" t="s">
        <v>73</v>
      </c>
      <c r="AV111" s="8" t="s">
        <v>81</v>
      </c>
      <c r="AW111" s="8" t="s">
        <v>35</v>
      </c>
      <c r="AX111" s="8" t="s">
        <v>73</v>
      </c>
      <c r="AY111" s="165" t="s">
        <v>135</v>
      </c>
    </row>
    <row r="112" spans="2:65" s="9" customFormat="1" ht="11.25">
      <c r="B112" s="166"/>
      <c r="C112" s="167"/>
      <c r="D112" s="152" t="s">
        <v>154</v>
      </c>
      <c r="E112" s="168" t="s">
        <v>1</v>
      </c>
      <c r="F112" s="169" t="s">
        <v>854</v>
      </c>
      <c r="G112" s="167"/>
      <c r="H112" s="170">
        <v>6.29</v>
      </c>
      <c r="I112" s="171"/>
      <c r="J112" s="167"/>
      <c r="K112" s="167"/>
      <c r="L112" s="172"/>
      <c r="M112" s="173"/>
      <c r="N112" s="174"/>
      <c r="O112" s="174"/>
      <c r="P112" s="174"/>
      <c r="Q112" s="174"/>
      <c r="R112" s="174"/>
      <c r="S112" s="174"/>
      <c r="T112" s="175"/>
      <c r="AT112" s="176" t="s">
        <v>154</v>
      </c>
      <c r="AU112" s="176" t="s">
        <v>73</v>
      </c>
      <c r="AV112" s="9" t="s">
        <v>83</v>
      </c>
      <c r="AW112" s="9" t="s">
        <v>35</v>
      </c>
      <c r="AX112" s="9" t="s">
        <v>73</v>
      </c>
      <c r="AY112" s="176" t="s">
        <v>135</v>
      </c>
    </row>
    <row r="113" spans="2:65" s="10" customFormat="1" ht="11.25">
      <c r="B113" s="177"/>
      <c r="C113" s="178"/>
      <c r="D113" s="152" t="s">
        <v>154</v>
      </c>
      <c r="E113" s="179" t="s">
        <v>1</v>
      </c>
      <c r="F113" s="180" t="s">
        <v>159</v>
      </c>
      <c r="G113" s="178"/>
      <c r="H113" s="181">
        <v>13.836</v>
      </c>
      <c r="I113" s="182"/>
      <c r="J113" s="178"/>
      <c r="K113" s="178"/>
      <c r="L113" s="183"/>
      <c r="M113" s="184"/>
      <c r="N113" s="185"/>
      <c r="O113" s="185"/>
      <c r="P113" s="185"/>
      <c r="Q113" s="185"/>
      <c r="R113" s="185"/>
      <c r="S113" s="185"/>
      <c r="T113" s="186"/>
      <c r="AT113" s="187" t="s">
        <v>154</v>
      </c>
      <c r="AU113" s="187" t="s">
        <v>73</v>
      </c>
      <c r="AV113" s="10" t="s">
        <v>129</v>
      </c>
      <c r="AW113" s="10" t="s">
        <v>35</v>
      </c>
      <c r="AX113" s="10" t="s">
        <v>81</v>
      </c>
      <c r="AY113" s="187" t="s">
        <v>135</v>
      </c>
    </row>
    <row r="114" spans="2:65" s="1" customFormat="1" ht="22.5" customHeight="1">
      <c r="B114" s="30"/>
      <c r="C114" s="140" t="s">
        <v>141</v>
      </c>
      <c r="D114" s="140" t="s">
        <v>130</v>
      </c>
      <c r="E114" s="141" t="s">
        <v>566</v>
      </c>
      <c r="F114" s="142" t="s">
        <v>567</v>
      </c>
      <c r="G114" s="143" t="s">
        <v>150</v>
      </c>
      <c r="H114" s="144">
        <v>629</v>
      </c>
      <c r="I114" s="145"/>
      <c r="J114" s="146">
        <f>ROUND(I114*H114,2)</f>
        <v>0</v>
      </c>
      <c r="K114" s="142" t="s">
        <v>134</v>
      </c>
      <c r="L114" s="34"/>
      <c r="M114" s="147" t="s">
        <v>1</v>
      </c>
      <c r="N114" s="148" t="s">
        <v>44</v>
      </c>
      <c r="O114" s="56"/>
      <c r="P114" s="149">
        <f>O114*H114</f>
        <v>0</v>
      </c>
      <c r="Q114" s="149">
        <v>0</v>
      </c>
      <c r="R114" s="149">
        <f>Q114*H114</f>
        <v>0</v>
      </c>
      <c r="S114" s="149">
        <v>0</v>
      </c>
      <c r="T114" s="150">
        <f>S114*H114</f>
        <v>0</v>
      </c>
      <c r="AR114" s="13" t="s">
        <v>278</v>
      </c>
      <c r="AT114" s="13" t="s">
        <v>130</v>
      </c>
      <c r="AU114" s="13" t="s">
        <v>73</v>
      </c>
      <c r="AY114" s="13" t="s">
        <v>135</v>
      </c>
      <c r="BE114" s="151">
        <f>IF(N114="základní",J114,0)</f>
        <v>0</v>
      </c>
      <c r="BF114" s="151">
        <f>IF(N114="snížená",J114,0)</f>
        <v>0</v>
      </c>
      <c r="BG114" s="151">
        <f>IF(N114="zákl. přenesená",J114,0)</f>
        <v>0</v>
      </c>
      <c r="BH114" s="151">
        <f>IF(N114="sníž. přenesená",J114,0)</f>
        <v>0</v>
      </c>
      <c r="BI114" s="151">
        <f>IF(N114="nulová",J114,0)</f>
        <v>0</v>
      </c>
      <c r="BJ114" s="13" t="s">
        <v>81</v>
      </c>
      <c r="BK114" s="151">
        <f>ROUND(I114*H114,2)</f>
        <v>0</v>
      </c>
      <c r="BL114" s="13" t="s">
        <v>278</v>
      </c>
      <c r="BM114" s="13" t="s">
        <v>855</v>
      </c>
    </row>
    <row r="115" spans="2:65" s="1" customFormat="1" ht="58.5">
      <c r="B115" s="30"/>
      <c r="C115" s="31"/>
      <c r="D115" s="152" t="s">
        <v>137</v>
      </c>
      <c r="E115" s="31"/>
      <c r="F115" s="153" t="s">
        <v>569</v>
      </c>
      <c r="G115" s="31"/>
      <c r="H115" s="31"/>
      <c r="I115" s="99"/>
      <c r="J115" s="31"/>
      <c r="K115" s="31"/>
      <c r="L115" s="34"/>
      <c r="M115" s="154"/>
      <c r="N115" s="56"/>
      <c r="O115" s="56"/>
      <c r="P115" s="56"/>
      <c r="Q115" s="56"/>
      <c r="R115" s="56"/>
      <c r="S115" s="56"/>
      <c r="T115" s="57"/>
      <c r="AT115" s="13" t="s">
        <v>137</v>
      </c>
      <c r="AU115" s="13" t="s">
        <v>73</v>
      </c>
    </row>
    <row r="116" spans="2:65" s="1" customFormat="1" ht="29.25">
      <c r="B116" s="30"/>
      <c r="C116" s="31"/>
      <c r="D116" s="152" t="s">
        <v>139</v>
      </c>
      <c r="E116" s="31"/>
      <c r="F116" s="155" t="s">
        <v>835</v>
      </c>
      <c r="G116" s="31"/>
      <c r="H116" s="31"/>
      <c r="I116" s="99"/>
      <c r="J116" s="31"/>
      <c r="K116" s="31"/>
      <c r="L116" s="34"/>
      <c r="M116" s="154"/>
      <c r="N116" s="56"/>
      <c r="O116" s="56"/>
      <c r="P116" s="56"/>
      <c r="Q116" s="56"/>
      <c r="R116" s="56"/>
      <c r="S116" s="56"/>
      <c r="T116" s="57"/>
      <c r="AT116" s="13" t="s">
        <v>139</v>
      </c>
      <c r="AU116" s="13" t="s">
        <v>73</v>
      </c>
    </row>
    <row r="117" spans="2:65" s="8" customFormat="1" ht="11.25">
      <c r="B117" s="156"/>
      <c r="C117" s="157"/>
      <c r="D117" s="152" t="s">
        <v>154</v>
      </c>
      <c r="E117" s="158" t="s">
        <v>1</v>
      </c>
      <c r="F117" s="159" t="s">
        <v>856</v>
      </c>
      <c r="G117" s="157"/>
      <c r="H117" s="158" t="s">
        <v>1</v>
      </c>
      <c r="I117" s="160"/>
      <c r="J117" s="157"/>
      <c r="K117" s="157"/>
      <c r="L117" s="161"/>
      <c r="M117" s="162"/>
      <c r="N117" s="163"/>
      <c r="O117" s="163"/>
      <c r="P117" s="163"/>
      <c r="Q117" s="163"/>
      <c r="R117" s="163"/>
      <c r="S117" s="163"/>
      <c r="T117" s="164"/>
      <c r="AT117" s="165" t="s">
        <v>154</v>
      </c>
      <c r="AU117" s="165" t="s">
        <v>73</v>
      </c>
      <c r="AV117" s="8" t="s">
        <v>81</v>
      </c>
      <c r="AW117" s="8" t="s">
        <v>35</v>
      </c>
      <c r="AX117" s="8" t="s">
        <v>73</v>
      </c>
      <c r="AY117" s="165" t="s">
        <v>135</v>
      </c>
    </row>
    <row r="118" spans="2:65" s="9" customFormat="1" ht="11.25">
      <c r="B118" s="166"/>
      <c r="C118" s="167"/>
      <c r="D118" s="152" t="s">
        <v>154</v>
      </c>
      <c r="E118" s="168" t="s">
        <v>1</v>
      </c>
      <c r="F118" s="169" t="s">
        <v>857</v>
      </c>
      <c r="G118" s="167"/>
      <c r="H118" s="170">
        <v>629</v>
      </c>
      <c r="I118" s="171"/>
      <c r="J118" s="167"/>
      <c r="K118" s="167"/>
      <c r="L118" s="172"/>
      <c r="M118" s="173"/>
      <c r="N118" s="174"/>
      <c r="O118" s="174"/>
      <c r="P118" s="174"/>
      <c r="Q118" s="174"/>
      <c r="R118" s="174"/>
      <c r="S118" s="174"/>
      <c r="T118" s="175"/>
      <c r="AT118" s="176" t="s">
        <v>154</v>
      </c>
      <c r="AU118" s="176" t="s">
        <v>73</v>
      </c>
      <c r="AV118" s="9" t="s">
        <v>83</v>
      </c>
      <c r="AW118" s="9" t="s">
        <v>35</v>
      </c>
      <c r="AX118" s="9" t="s">
        <v>73</v>
      </c>
      <c r="AY118" s="176" t="s">
        <v>135</v>
      </c>
    </row>
    <row r="119" spans="2:65" s="10" customFormat="1" ht="11.25">
      <c r="B119" s="177"/>
      <c r="C119" s="178"/>
      <c r="D119" s="152" t="s">
        <v>154</v>
      </c>
      <c r="E119" s="179" t="s">
        <v>1</v>
      </c>
      <c r="F119" s="180" t="s">
        <v>159</v>
      </c>
      <c r="G119" s="178"/>
      <c r="H119" s="181">
        <v>629</v>
      </c>
      <c r="I119" s="182"/>
      <c r="J119" s="178"/>
      <c r="K119" s="178"/>
      <c r="L119" s="183"/>
      <c r="M119" s="184"/>
      <c r="N119" s="185"/>
      <c r="O119" s="185"/>
      <c r="P119" s="185"/>
      <c r="Q119" s="185"/>
      <c r="R119" s="185"/>
      <c r="S119" s="185"/>
      <c r="T119" s="186"/>
      <c r="AT119" s="187" t="s">
        <v>154</v>
      </c>
      <c r="AU119" s="187" t="s">
        <v>73</v>
      </c>
      <c r="AV119" s="10" t="s">
        <v>129</v>
      </c>
      <c r="AW119" s="10" t="s">
        <v>35</v>
      </c>
      <c r="AX119" s="10" t="s">
        <v>81</v>
      </c>
      <c r="AY119" s="187" t="s">
        <v>135</v>
      </c>
    </row>
    <row r="120" spans="2:65" s="1" customFormat="1" ht="22.5" customHeight="1">
      <c r="B120" s="30"/>
      <c r="C120" s="140" t="s">
        <v>147</v>
      </c>
      <c r="D120" s="140" t="s">
        <v>130</v>
      </c>
      <c r="E120" s="141" t="s">
        <v>519</v>
      </c>
      <c r="F120" s="142" t="s">
        <v>520</v>
      </c>
      <c r="G120" s="143" t="s">
        <v>150</v>
      </c>
      <c r="H120" s="144">
        <v>304.92</v>
      </c>
      <c r="I120" s="145"/>
      <c r="J120" s="146">
        <f>ROUND(I120*H120,2)</f>
        <v>0</v>
      </c>
      <c r="K120" s="142" t="s">
        <v>134</v>
      </c>
      <c r="L120" s="34"/>
      <c r="M120" s="147" t="s">
        <v>1</v>
      </c>
      <c r="N120" s="148" t="s">
        <v>44</v>
      </c>
      <c r="O120" s="56"/>
      <c r="P120" s="149">
        <f>O120*H120</f>
        <v>0</v>
      </c>
      <c r="Q120" s="149">
        <v>0</v>
      </c>
      <c r="R120" s="149">
        <f>Q120*H120</f>
        <v>0</v>
      </c>
      <c r="S120" s="149">
        <v>0</v>
      </c>
      <c r="T120" s="150">
        <f>S120*H120</f>
        <v>0</v>
      </c>
      <c r="AR120" s="13" t="s">
        <v>278</v>
      </c>
      <c r="AT120" s="13" t="s">
        <v>130</v>
      </c>
      <c r="AU120" s="13" t="s">
        <v>73</v>
      </c>
      <c r="AY120" s="13" t="s">
        <v>135</v>
      </c>
      <c r="BE120" s="151">
        <f>IF(N120="základní",J120,0)</f>
        <v>0</v>
      </c>
      <c r="BF120" s="151">
        <f>IF(N120="snížená",J120,0)</f>
        <v>0</v>
      </c>
      <c r="BG120" s="151">
        <f>IF(N120="zákl. přenesená",J120,0)</f>
        <v>0</v>
      </c>
      <c r="BH120" s="151">
        <f>IF(N120="sníž. přenesená",J120,0)</f>
        <v>0</v>
      </c>
      <c r="BI120" s="151">
        <f>IF(N120="nulová",J120,0)</f>
        <v>0</v>
      </c>
      <c r="BJ120" s="13" t="s">
        <v>81</v>
      </c>
      <c r="BK120" s="151">
        <f>ROUND(I120*H120,2)</f>
        <v>0</v>
      </c>
      <c r="BL120" s="13" t="s">
        <v>278</v>
      </c>
      <c r="BM120" s="13" t="s">
        <v>858</v>
      </c>
    </row>
    <row r="121" spans="2:65" s="1" customFormat="1" ht="29.25">
      <c r="B121" s="30"/>
      <c r="C121" s="31"/>
      <c r="D121" s="152" t="s">
        <v>137</v>
      </c>
      <c r="E121" s="31"/>
      <c r="F121" s="153" t="s">
        <v>522</v>
      </c>
      <c r="G121" s="31"/>
      <c r="H121" s="31"/>
      <c r="I121" s="99"/>
      <c r="J121" s="31"/>
      <c r="K121" s="31"/>
      <c r="L121" s="34"/>
      <c r="M121" s="154"/>
      <c r="N121" s="56"/>
      <c r="O121" s="56"/>
      <c r="P121" s="56"/>
      <c r="Q121" s="56"/>
      <c r="R121" s="56"/>
      <c r="S121" s="56"/>
      <c r="T121" s="57"/>
      <c r="AT121" s="13" t="s">
        <v>137</v>
      </c>
      <c r="AU121" s="13" t="s">
        <v>73</v>
      </c>
    </row>
    <row r="122" spans="2:65" s="1" customFormat="1" ht="29.25">
      <c r="B122" s="30"/>
      <c r="C122" s="31"/>
      <c r="D122" s="152" t="s">
        <v>139</v>
      </c>
      <c r="E122" s="31"/>
      <c r="F122" s="155" t="s">
        <v>859</v>
      </c>
      <c r="G122" s="31"/>
      <c r="H122" s="31"/>
      <c r="I122" s="99"/>
      <c r="J122" s="31"/>
      <c r="K122" s="31"/>
      <c r="L122" s="34"/>
      <c r="M122" s="154"/>
      <c r="N122" s="56"/>
      <c r="O122" s="56"/>
      <c r="P122" s="56"/>
      <c r="Q122" s="56"/>
      <c r="R122" s="56"/>
      <c r="S122" s="56"/>
      <c r="T122" s="57"/>
      <c r="AT122" s="13" t="s">
        <v>139</v>
      </c>
      <c r="AU122" s="13" t="s">
        <v>73</v>
      </c>
    </row>
    <row r="123" spans="2:65" s="8" customFormat="1" ht="11.25">
      <c r="B123" s="156"/>
      <c r="C123" s="157"/>
      <c r="D123" s="152" t="s">
        <v>154</v>
      </c>
      <c r="E123" s="158" t="s">
        <v>1</v>
      </c>
      <c r="F123" s="159" t="s">
        <v>860</v>
      </c>
      <c r="G123" s="157"/>
      <c r="H123" s="158" t="s">
        <v>1</v>
      </c>
      <c r="I123" s="160"/>
      <c r="J123" s="157"/>
      <c r="K123" s="157"/>
      <c r="L123" s="161"/>
      <c r="M123" s="162"/>
      <c r="N123" s="163"/>
      <c r="O123" s="163"/>
      <c r="P123" s="163"/>
      <c r="Q123" s="163"/>
      <c r="R123" s="163"/>
      <c r="S123" s="163"/>
      <c r="T123" s="164"/>
      <c r="AT123" s="165" t="s">
        <v>154</v>
      </c>
      <c r="AU123" s="165" t="s">
        <v>73</v>
      </c>
      <c r="AV123" s="8" t="s">
        <v>81</v>
      </c>
      <c r="AW123" s="8" t="s">
        <v>35</v>
      </c>
      <c r="AX123" s="8" t="s">
        <v>73</v>
      </c>
      <c r="AY123" s="165" t="s">
        <v>135</v>
      </c>
    </row>
    <row r="124" spans="2:65" s="9" customFormat="1" ht="11.25">
      <c r="B124" s="166"/>
      <c r="C124" s="167"/>
      <c r="D124" s="152" t="s">
        <v>154</v>
      </c>
      <c r="E124" s="168" t="s">
        <v>1</v>
      </c>
      <c r="F124" s="169" t="s">
        <v>282</v>
      </c>
      <c r="G124" s="167"/>
      <c r="H124" s="170">
        <v>304.92</v>
      </c>
      <c r="I124" s="171"/>
      <c r="J124" s="167"/>
      <c r="K124" s="167"/>
      <c r="L124" s="172"/>
      <c r="M124" s="173"/>
      <c r="N124" s="174"/>
      <c r="O124" s="174"/>
      <c r="P124" s="174"/>
      <c r="Q124" s="174"/>
      <c r="R124" s="174"/>
      <c r="S124" s="174"/>
      <c r="T124" s="175"/>
      <c r="AT124" s="176" t="s">
        <v>154</v>
      </c>
      <c r="AU124" s="176" t="s">
        <v>73</v>
      </c>
      <c r="AV124" s="9" t="s">
        <v>83</v>
      </c>
      <c r="AW124" s="9" t="s">
        <v>35</v>
      </c>
      <c r="AX124" s="9" t="s">
        <v>73</v>
      </c>
      <c r="AY124" s="176" t="s">
        <v>135</v>
      </c>
    </row>
    <row r="125" spans="2:65" s="10" customFormat="1" ht="11.25">
      <c r="B125" s="177"/>
      <c r="C125" s="178"/>
      <c r="D125" s="152" t="s">
        <v>154</v>
      </c>
      <c r="E125" s="179" t="s">
        <v>1</v>
      </c>
      <c r="F125" s="180" t="s">
        <v>159</v>
      </c>
      <c r="G125" s="178"/>
      <c r="H125" s="181">
        <v>304.92</v>
      </c>
      <c r="I125" s="182"/>
      <c r="J125" s="178"/>
      <c r="K125" s="178"/>
      <c r="L125" s="183"/>
      <c r="M125" s="184"/>
      <c r="N125" s="185"/>
      <c r="O125" s="185"/>
      <c r="P125" s="185"/>
      <c r="Q125" s="185"/>
      <c r="R125" s="185"/>
      <c r="S125" s="185"/>
      <c r="T125" s="186"/>
      <c r="AT125" s="187" t="s">
        <v>154</v>
      </c>
      <c r="AU125" s="187" t="s">
        <v>73</v>
      </c>
      <c r="AV125" s="10" t="s">
        <v>129</v>
      </c>
      <c r="AW125" s="10" t="s">
        <v>35</v>
      </c>
      <c r="AX125" s="10" t="s">
        <v>81</v>
      </c>
      <c r="AY125" s="187" t="s">
        <v>135</v>
      </c>
    </row>
    <row r="126" spans="2:65" s="1" customFormat="1" ht="22.5" customHeight="1">
      <c r="B126" s="30"/>
      <c r="C126" s="140" t="s">
        <v>160</v>
      </c>
      <c r="D126" s="140" t="s">
        <v>130</v>
      </c>
      <c r="E126" s="141" t="s">
        <v>528</v>
      </c>
      <c r="F126" s="142" t="s">
        <v>529</v>
      </c>
      <c r="G126" s="143" t="s">
        <v>150</v>
      </c>
      <c r="H126" s="144">
        <v>23.960999999999999</v>
      </c>
      <c r="I126" s="145"/>
      <c r="J126" s="146">
        <f>ROUND(I126*H126,2)</f>
        <v>0</v>
      </c>
      <c r="K126" s="142" t="s">
        <v>134</v>
      </c>
      <c r="L126" s="34"/>
      <c r="M126" s="147" t="s">
        <v>1</v>
      </c>
      <c r="N126" s="148" t="s">
        <v>44</v>
      </c>
      <c r="O126" s="56"/>
      <c r="P126" s="149">
        <f>O126*H126</f>
        <v>0</v>
      </c>
      <c r="Q126" s="149">
        <v>0</v>
      </c>
      <c r="R126" s="149">
        <f>Q126*H126</f>
        <v>0</v>
      </c>
      <c r="S126" s="149">
        <v>0</v>
      </c>
      <c r="T126" s="150">
        <f>S126*H126</f>
        <v>0</v>
      </c>
      <c r="AR126" s="13" t="s">
        <v>278</v>
      </c>
      <c r="AT126" s="13" t="s">
        <v>130</v>
      </c>
      <c r="AU126" s="13" t="s">
        <v>73</v>
      </c>
      <c r="AY126" s="13" t="s">
        <v>135</v>
      </c>
      <c r="BE126" s="151">
        <f>IF(N126="základní",J126,0)</f>
        <v>0</v>
      </c>
      <c r="BF126" s="151">
        <f>IF(N126="snížená",J126,0)</f>
        <v>0</v>
      </c>
      <c r="BG126" s="151">
        <f>IF(N126="zákl. přenesená",J126,0)</f>
        <v>0</v>
      </c>
      <c r="BH126" s="151">
        <f>IF(N126="sníž. přenesená",J126,0)</f>
        <v>0</v>
      </c>
      <c r="BI126" s="151">
        <f>IF(N126="nulová",J126,0)</f>
        <v>0</v>
      </c>
      <c r="BJ126" s="13" t="s">
        <v>81</v>
      </c>
      <c r="BK126" s="151">
        <f>ROUND(I126*H126,2)</f>
        <v>0</v>
      </c>
      <c r="BL126" s="13" t="s">
        <v>278</v>
      </c>
      <c r="BM126" s="13" t="s">
        <v>861</v>
      </c>
    </row>
    <row r="127" spans="2:65" s="1" customFormat="1" ht="29.25">
      <c r="B127" s="30"/>
      <c r="C127" s="31"/>
      <c r="D127" s="152" t="s">
        <v>137</v>
      </c>
      <c r="E127" s="31"/>
      <c r="F127" s="153" t="s">
        <v>531</v>
      </c>
      <c r="G127" s="31"/>
      <c r="H127" s="31"/>
      <c r="I127" s="99"/>
      <c r="J127" s="31"/>
      <c r="K127" s="31"/>
      <c r="L127" s="34"/>
      <c r="M127" s="154"/>
      <c r="N127" s="56"/>
      <c r="O127" s="56"/>
      <c r="P127" s="56"/>
      <c r="Q127" s="56"/>
      <c r="R127" s="56"/>
      <c r="S127" s="56"/>
      <c r="T127" s="57"/>
      <c r="AT127" s="13" t="s">
        <v>137</v>
      </c>
      <c r="AU127" s="13" t="s">
        <v>73</v>
      </c>
    </row>
    <row r="128" spans="2:65" s="1" customFormat="1" ht="29.25">
      <c r="B128" s="30"/>
      <c r="C128" s="31"/>
      <c r="D128" s="152" t="s">
        <v>139</v>
      </c>
      <c r="E128" s="31"/>
      <c r="F128" s="155" t="s">
        <v>862</v>
      </c>
      <c r="G128" s="31"/>
      <c r="H128" s="31"/>
      <c r="I128" s="99"/>
      <c r="J128" s="31"/>
      <c r="K128" s="31"/>
      <c r="L128" s="34"/>
      <c r="M128" s="154"/>
      <c r="N128" s="56"/>
      <c r="O128" s="56"/>
      <c r="P128" s="56"/>
      <c r="Q128" s="56"/>
      <c r="R128" s="56"/>
      <c r="S128" s="56"/>
      <c r="T128" s="57"/>
      <c r="AT128" s="13" t="s">
        <v>139</v>
      </c>
      <c r="AU128" s="13" t="s">
        <v>73</v>
      </c>
    </row>
    <row r="129" spans="2:65" s="8" customFormat="1" ht="11.25">
      <c r="B129" s="156"/>
      <c r="C129" s="157"/>
      <c r="D129" s="152" t="s">
        <v>154</v>
      </c>
      <c r="E129" s="158" t="s">
        <v>1</v>
      </c>
      <c r="F129" s="159" t="s">
        <v>863</v>
      </c>
      <c r="G129" s="157"/>
      <c r="H129" s="158" t="s">
        <v>1</v>
      </c>
      <c r="I129" s="160"/>
      <c r="J129" s="157"/>
      <c r="K129" s="157"/>
      <c r="L129" s="161"/>
      <c r="M129" s="162"/>
      <c r="N129" s="163"/>
      <c r="O129" s="163"/>
      <c r="P129" s="163"/>
      <c r="Q129" s="163"/>
      <c r="R129" s="163"/>
      <c r="S129" s="163"/>
      <c r="T129" s="164"/>
      <c r="AT129" s="165" t="s">
        <v>154</v>
      </c>
      <c r="AU129" s="165" t="s">
        <v>73</v>
      </c>
      <c r="AV129" s="8" t="s">
        <v>81</v>
      </c>
      <c r="AW129" s="8" t="s">
        <v>35</v>
      </c>
      <c r="AX129" s="8" t="s">
        <v>73</v>
      </c>
      <c r="AY129" s="165" t="s">
        <v>135</v>
      </c>
    </row>
    <row r="130" spans="2:65" s="9" customFormat="1" ht="11.25">
      <c r="B130" s="166"/>
      <c r="C130" s="167"/>
      <c r="D130" s="152" t="s">
        <v>154</v>
      </c>
      <c r="E130" s="168" t="s">
        <v>1</v>
      </c>
      <c r="F130" s="169" t="s">
        <v>864</v>
      </c>
      <c r="G130" s="167"/>
      <c r="H130" s="170">
        <v>7.0549999999999997</v>
      </c>
      <c r="I130" s="171"/>
      <c r="J130" s="167"/>
      <c r="K130" s="167"/>
      <c r="L130" s="172"/>
      <c r="M130" s="173"/>
      <c r="N130" s="174"/>
      <c r="O130" s="174"/>
      <c r="P130" s="174"/>
      <c r="Q130" s="174"/>
      <c r="R130" s="174"/>
      <c r="S130" s="174"/>
      <c r="T130" s="175"/>
      <c r="AT130" s="176" t="s">
        <v>154</v>
      </c>
      <c r="AU130" s="176" t="s">
        <v>73</v>
      </c>
      <c r="AV130" s="9" t="s">
        <v>83</v>
      </c>
      <c r="AW130" s="9" t="s">
        <v>35</v>
      </c>
      <c r="AX130" s="9" t="s">
        <v>73</v>
      </c>
      <c r="AY130" s="176" t="s">
        <v>135</v>
      </c>
    </row>
    <row r="131" spans="2:65" s="8" customFormat="1" ht="11.25">
      <c r="B131" s="156"/>
      <c r="C131" s="157"/>
      <c r="D131" s="152" t="s">
        <v>154</v>
      </c>
      <c r="E131" s="158" t="s">
        <v>1</v>
      </c>
      <c r="F131" s="159" t="s">
        <v>865</v>
      </c>
      <c r="G131" s="157"/>
      <c r="H131" s="158" t="s">
        <v>1</v>
      </c>
      <c r="I131" s="160"/>
      <c r="J131" s="157"/>
      <c r="K131" s="157"/>
      <c r="L131" s="161"/>
      <c r="M131" s="162"/>
      <c r="N131" s="163"/>
      <c r="O131" s="163"/>
      <c r="P131" s="163"/>
      <c r="Q131" s="163"/>
      <c r="R131" s="163"/>
      <c r="S131" s="163"/>
      <c r="T131" s="164"/>
      <c r="AT131" s="165" t="s">
        <v>154</v>
      </c>
      <c r="AU131" s="165" t="s">
        <v>73</v>
      </c>
      <c r="AV131" s="8" t="s">
        <v>81</v>
      </c>
      <c r="AW131" s="8" t="s">
        <v>35</v>
      </c>
      <c r="AX131" s="8" t="s">
        <v>73</v>
      </c>
      <c r="AY131" s="165" t="s">
        <v>135</v>
      </c>
    </row>
    <row r="132" spans="2:65" s="9" customFormat="1" ht="11.25">
      <c r="B132" s="166"/>
      <c r="C132" s="167"/>
      <c r="D132" s="152" t="s">
        <v>154</v>
      </c>
      <c r="E132" s="168" t="s">
        <v>1</v>
      </c>
      <c r="F132" s="169" t="s">
        <v>866</v>
      </c>
      <c r="G132" s="167"/>
      <c r="H132" s="170">
        <v>9.36</v>
      </c>
      <c r="I132" s="171"/>
      <c r="J132" s="167"/>
      <c r="K132" s="167"/>
      <c r="L132" s="172"/>
      <c r="M132" s="173"/>
      <c r="N132" s="174"/>
      <c r="O132" s="174"/>
      <c r="P132" s="174"/>
      <c r="Q132" s="174"/>
      <c r="R132" s="174"/>
      <c r="S132" s="174"/>
      <c r="T132" s="175"/>
      <c r="AT132" s="176" t="s">
        <v>154</v>
      </c>
      <c r="AU132" s="176" t="s">
        <v>73</v>
      </c>
      <c r="AV132" s="9" t="s">
        <v>83</v>
      </c>
      <c r="AW132" s="9" t="s">
        <v>35</v>
      </c>
      <c r="AX132" s="9" t="s">
        <v>73</v>
      </c>
      <c r="AY132" s="176" t="s">
        <v>135</v>
      </c>
    </row>
    <row r="133" spans="2:65" s="8" customFormat="1" ht="11.25">
      <c r="B133" s="156"/>
      <c r="C133" s="157"/>
      <c r="D133" s="152" t="s">
        <v>154</v>
      </c>
      <c r="E133" s="158" t="s">
        <v>1</v>
      </c>
      <c r="F133" s="159" t="s">
        <v>867</v>
      </c>
      <c r="G133" s="157"/>
      <c r="H133" s="158" t="s">
        <v>1</v>
      </c>
      <c r="I133" s="160"/>
      <c r="J133" s="157"/>
      <c r="K133" s="157"/>
      <c r="L133" s="161"/>
      <c r="M133" s="162"/>
      <c r="N133" s="163"/>
      <c r="O133" s="163"/>
      <c r="P133" s="163"/>
      <c r="Q133" s="163"/>
      <c r="R133" s="163"/>
      <c r="S133" s="163"/>
      <c r="T133" s="164"/>
      <c r="AT133" s="165" t="s">
        <v>154</v>
      </c>
      <c r="AU133" s="165" t="s">
        <v>73</v>
      </c>
      <c r="AV133" s="8" t="s">
        <v>81</v>
      </c>
      <c r="AW133" s="8" t="s">
        <v>35</v>
      </c>
      <c r="AX133" s="8" t="s">
        <v>73</v>
      </c>
      <c r="AY133" s="165" t="s">
        <v>135</v>
      </c>
    </row>
    <row r="134" spans="2:65" s="9" customFormat="1" ht="11.25">
      <c r="B134" s="166"/>
      <c r="C134" s="167"/>
      <c r="D134" s="152" t="s">
        <v>154</v>
      </c>
      <c r="E134" s="168" t="s">
        <v>1</v>
      </c>
      <c r="F134" s="169" t="s">
        <v>852</v>
      </c>
      <c r="G134" s="167"/>
      <c r="H134" s="170">
        <v>7.5460000000000003</v>
      </c>
      <c r="I134" s="171"/>
      <c r="J134" s="167"/>
      <c r="K134" s="167"/>
      <c r="L134" s="172"/>
      <c r="M134" s="173"/>
      <c r="N134" s="174"/>
      <c r="O134" s="174"/>
      <c r="P134" s="174"/>
      <c r="Q134" s="174"/>
      <c r="R134" s="174"/>
      <c r="S134" s="174"/>
      <c r="T134" s="175"/>
      <c r="AT134" s="176" t="s">
        <v>154</v>
      </c>
      <c r="AU134" s="176" t="s">
        <v>73</v>
      </c>
      <c r="AV134" s="9" t="s">
        <v>83</v>
      </c>
      <c r="AW134" s="9" t="s">
        <v>35</v>
      </c>
      <c r="AX134" s="9" t="s">
        <v>73</v>
      </c>
      <c r="AY134" s="176" t="s">
        <v>135</v>
      </c>
    </row>
    <row r="135" spans="2:65" s="10" customFormat="1" ht="11.25">
      <c r="B135" s="177"/>
      <c r="C135" s="178"/>
      <c r="D135" s="152" t="s">
        <v>154</v>
      </c>
      <c r="E135" s="179" t="s">
        <v>1</v>
      </c>
      <c r="F135" s="180" t="s">
        <v>159</v>
      </c>
      <c r="G135" s="178"/>
      <c r="H135" s="181">
        <v>23.960999999999999</v>
      </c>
      <c r="I135" s="182"/>
      <c r="J135" s="178"/>
      <c r="K135" s="178"/>
      <c r="L135" s="183"/>
      <c r="M135" s="184"/>
      <c r="N135" s="185"/>
      <c r="O135" s="185"/>
      <c r="P135" s="185"/>
      <c r="Q135" s="185"/>
      <c r="R135" s="185"/>
      <c r="S135" s="185"/>
      <c r="T135" s="186"/>
      <c r="AT135" s="187" t="s">
        <v>154</v>
      </c>
      <c r="AU135" s="187" t="s">
        <v>73</v>
      </c>
      <c r="AV135" s="10" t="s">
        <v>129</v>
      </c>
      <c r="AW135" s="10" t="s">
        <v>35</v>
      </c>
      <c r="AX135" s="10" t="s">
        <v>81</v>
      </c>
      <c r="AY135" s="187" t="s">
        <v>135</v>
      </c>
    </row>
    <row r="136" spans="2:65" s="1" customFormat="1" ht="22.5" customHeight="1">
      <c r="B136" s="30"/>
      <c r="C136" s="140" t="s">
        <v>170</v>
      </c>
      <c r="D136" s="140" t="s">
        <v>130</v>
      </c>
      <c r="E136" s="141" t="s">
        <v>868</v>
      </c>
      <c r="F136" s="142" t="s">
        <v>869</v>
      </c>
      <c r="G136" s="143" t="s">
        <v>133</v>
      </c>
      <c r="H136" s="144">
        <v>1</v>
      </c>
      <c r="I136" s="145"/>
      <c r="J136" s="146">
        <f>ROUND(I136*H136,2)</f>
        <v>0</v>
      </c>
      <c r="K136" s="142" t="s">
        <v>134</v>
      </c>
      <c r="L136" s="34"/>
      <c r="M136" s="147" t="s">
        <v>1</v>
      </c>
      <c r="N136" s="148" t="s">
        <v>44</v>
      </c>
      <c r="O136" s="56"/>
      <c r="P136" s="149">
        <f>O136*H136</f>
        <v>0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AR136" s="13" t="s">
        <v>278</v>
      </c>
      <c r="AT136" s="13" t="s">
        <v>130</v>
      </c>
      <c r="AU136" s="13" t="s">
        <v>73</v>
      </c>
      <c r="AY136" s="13" t="s">
        <v>135</v>
      </c>
      <c r="BE136" s="151">
        <f>IF(N136="základní",J136,0)</f>
        <v>0</v>
      </c>
      <c r="BF136" s="151">
        <f>IF(N136="snížená",J136,0)</f>
        <v>0</v>
      </c>
      <c r="BG136" s="151">
        <f>IF(N136="zákl. přenesená",J136,0)</f>
        <v>0</v>
      </c>
      <c r="BH136" s="151">
        <f>IF(N136="sníž. přenesená",J136,0)</f>
        <v>0</v>
      </c>
      <c r="BI136" s="151">
        <f>IF(N136="nulová",J136,0)</f>
        <v>0</v>
      </c>
      <c r="BJ136" s="13" t="s">
        <v>81</v>
      </c>
      <c r="BK136" s="151">
        <f>ROUND(I136*H136,2)</f>
        <v>0</v>
      </c>
      <c r="BL136" s="13" t="s">
        <v>278</v>
      </c>
      <c r="BM136" s="13" t="s">
        <v>870</v>
      </c>
    </row>
    <row r="137" spans="2:65" s="1" customFormat="1" ht="29.25">
      <c r="B137" s="30"/>
      <c r="C137" s="31"/>
      <c r="D137" s="152" t="s">
        <v>137</v>
      </c>
      <c r="E137" s="31"/>
      <c r="F137" s="153" t="s">
        <v>871</v>
      </c>
      <c r="G137" s="31"/>
      <c r="H137" s="31"/>
      <c r="I137" s="99"/>
      <c r="J137" s="31"/>
      <c r="K137" s="31"/>
      <c r="L137" s="34"/>
      <c r="M137" s="154"/>
      <c r="N137" s="56"/>
      <c r="O137" s="56"/>
      <c r="P137" s="56"/>
      <c r="Q137" s="56"/>
      <c r="R137" s="56"/>
      <c r="S137" s="56"/>
      <c r="T137" s="57"/>
      <c r="AT137" s="13" t="s">
        <v>137</v>
      </c>
      <c r="AU137" s="13" t="s">
        <v>73</v>
      </c>
    </row>
    <row r="138" spans="2:65" s="1" customFormat="1" ht="19.5">
      <c r="B138" s="30"/>
      <c r="C138" s="31"/>
      <c r="D138" s="152" t="s">
        <v>139</v>
      </c>
      <c r="E138" s="31"/>
      <c r="F138" s="155" t="s">
        <v>872</v>
      </c>
      <c r="G138" s="31"/>
      <c r="H138" s="31"/>
      <c r="I138" s="99"/>
      <c r="J138" s="31"/>
      <c r="K138" s="31"/>
      <c r="L138" s="34"/>
      <c r="M138" s="154"/>
      <c r="N138" s="56"/>
      <c r="O138" s="56"/>
      <c r="P138" s="56"/>
      <c r="Q138" s="56"/>
      <c r="R138" s="56"/>
      <c r="S138" s="56"/>
      <c r="T138" s="57"/>
      <c r="AT138" s="13" t="s">
        <v>139</v>
      </c>
      <c r="AU138" s="13" t="s">
        <v>73</v>
      </c>
    </row>
    <row r="139" spans="2:65" s="8" customFormat="1" ht="11.25">
      <c r="B139" s="156"/>
      <c r="C139" s="157"/>
      <c r="D139" s="152" t="s">
        <v>154</v>
      </c>
      <c r="E139" s="158" t="s">
        <v>1</v>
      </c>
      <c r="F139" s="159" t="s">
        <v>873</v>
      </c>
      <c r="G139" s="157"/>
      <c r="H139" s="158" t="s">
        <v>1</v>
      </c>
      <c r="I139" s="160"/>
      <c r="J139" s="157"/>
      <c r="K139" s="157"/>
      <c r="L139" s="161"/>
      <c r="M139" s="162"/>
      <c r="N139" s="163"/>
      <c r="O139" s="163"/>
      <c r="P139" s="163"/>
      <c r="Q139" s="163"/>
      <c r="R139" s="163"/>
      <c r="S139" s="163"/>
      <c r="T139" s="164"/>
      <c r="AT139" s="165" t="s">
        <v>154</v>
      </c>
      <c r="AU139" s="165" t="s">
        <v>73</v>
      </c>
      <c r="AV139" s="8" t="s">
        <v>81</v>
      </c>
      <c r="AW139" s="8" t="s">
        <v>35</v>
      </c>
      <c r="AX139" s="8" t="s">
        <v>73</v>
      </c>
      <c r="AY139" s="165" t="s">
        <v>135</v>
      </c>
    </row>
    <row r="140" spans="2:65" s="9" customFormat="1" ht="11.25">
      <c r="B140" s="166"/>
      <c r="C140" s="167"/>
      <c r="D140" s="152" t="s">
        <v>154</v>
      </c>
      <c r="E140" s="168" t="s">
        <v>1</v>
      </c>
      <c r="F140" s="169" t="s">
        <v>81</v>
      </c>
      <c r="G140" s="167"/>
      <c r="H140" s="170">
        <v>1</v>
      </c>
      <c r="I140" s="171"/>
      <c r="J140" s="167"/>
      <c r="K140" s="167"/>
      <c r="L140" s="172"/>
      <c r="M140" s="173"/>
      <c r="N140" s="174"/>
      <c r="O140" s="174"/>
      <c r="P140" s="174"/>
      <c r="Q140" s="174"/>
      <c r="R140" s="174"/>
      <c r="S140" s="174"/>
      <c r="T140" s="175"/>
      <c r="AT140" s="176" t="s">
        <v>154</v>
      </c>
      <c r="AU140" s="176" t="s">
        <v>73</v>
      </c>
      <c r="AV140" s="9" t="s">
        <v>83</v>
      </c>
      <c r="AW140" s="9" t="s">
        <v>35</v>
      </c>
      <c r="AX140" s="9" t="s">
        <v>73</v>
      </c>
      <c r="AY140" s="176" t="s">
        <v>135</v>
      </c>
    </row>
    <row r="141" spans="2:65" s="10" customFormat="1" ht="11.25">
      <c r="B141" s="177"/>
      <c r="C141" s="178"/>
      <c r="D141" s="152" t="s">
        <v>154</v>
      </c>
      <c r="E141" s="179" t="s">
        <v>1</v>
      </c>
      <c r="F141" s="180" t="s">
        <v>159</v>
      </c>
      <c r="G141" s="178"/>
      <c r="H141" s="181">
        <v>1</v>
      </c>
      <c r="I141" s="182"/>
      <c r="J141" s="178"/>
      <c r="K141" s="178"/>
      <c r="L141" s="183"/>
      <c r="M141" s="184"/>
      <c r="N141" s="185"/>
      <c r="O141" s="185"/>
      <c r="P141" s="185"/>
      <c r="Q141" s="185"/>
      <c r="R141" s="185"/>
      <c r="S141" s="185"/>
      <c r="T141" s="186"/>
      <c r="AT141" s="187" t="s">
        <v>154</v>
      </c>
      <c r="AU141" s="187" t="s">
        <v>73</v>
      </c>
      <c r="AV141" s="10" t="s">
        <v>129</v>
      </c>
      <c r="AW141" s="10" t="s">
        <v>35</v>
      </c>
      <c r="AX141" s="10" t="s">
        <v>81</v>
      </c>
      <c r="AY141" s="187" t="s">
        <v>135</v>
      </c>
    </row>
    <row r="142" spans="2:65" s="1" customFormat="1" ht="22.5" customHeight="1">
      <c r="B142" s="30"/>
      <c r="C142" s="140" t="s">
        <v>177</v>
      </c>
      <c r="D142" s="140" t="s">
        <v>130</v>
      </c>
      <c r="E142" s="141" t="s">
        <v>874</v>
      </c>
      <c r="F142" s="142" t="s">
        <v>875</v>
      </c>
      <c r="G142" s="143" t="s">
        <v>133</v>
      </c>
      <c r="H142" s="144">
        <v>2</v>
      </c>
      <c r="I142" s="145"/>
      <c r="J142" s="146">
        <f>ROUND(I142*H142,2)</f>
        <v>0</v>
      </c>
      <c r="K142" s="142" t="s">
        <v>134</v>
      </c>
      <c r="L142" s="34"/>
      <c r="M142" s="147" t="s">
        <v>1</v>
      </c>
      <c r="N142" s="148" t="s">
        <v>44</v>
      </c>
      <c r="O142" s="56"/>
      <c r="P142" s="149">
        <f>O142*H142</f>
        <v>0</v>
      </c>
      <c r="Q142" s="149">
        <v>0</v>
      </c>
      <c r="R142" s="149">
        <f>Q142*H142</f>
        <v>0</v>
      </c>
      <c r="S142" s="149">
        <v>0</v>
      </c>
      <c r="T142" s="150">
        <f>S142*H142</f>
        <v>0</v>
      </c>
      <c r="AR142" s="13" t="s">
        <v>278</v>
      </c>
      <c r="AT142" s="13" t="s">
        <v>130</v>
      </c>
      <c r="AU142" s="13" t="s">
        <v>73</v>
      </c>
      <c r="AY142" s="13" t="s">
        <v>135</v>
      </c>
      <c r="BE142" s="151">
        <f>IF(N142="základní",J142,0)</f>
        <v>0</v>
      </c>
      <c r="BF142" s="151">
        <f>IF(N142="snížená",J142,0)</f>
        <v>0</v>
      </c>
      <c r="BG142" s="151">
        <f>IF(N142="zákl. přenesená",J142,0)</f>
        <v>0</v>
      </c>
      <c r="BH142" s="151">
        <f>IF(N142="sníž. přenesená",J142,0)</f>
        <v>0</v>
      </c>
      <c r="BI142" s="151">
        <f>IF(N142="nulová",J142,0)</f>
        <v>0</v>
      </c>
      <c r="BJ142" s="13" t="s">
        <v>81</v>
      </c>
      <c r="BK142" s="151">
        <f>ROUND(I142*H142,2)</f>
        <v>0</v>
      </c>
      <c r="BL142" s="13" t="s">
        <v>278</v>
      </c>
      <c r="BM142" s="13" t="s">
        <v>876</v>
      </c>
    </row>
    <row r="143" spans="2:65" s="1" customFormat="1" ht="29.25">
      <c r="B143" s="30"/>
      <c r="C143" s="31"/>
      <c r="D143" s="152" t="s">
        <v>137</v>
      </c>
      <c r="E143" s="31"/>
      <c r="F143" s="153" t="s">
        <v>877</v>
      </c>
      <c r="G143" s="31"/>
      <c r="H143" s="31"/>
      <c r="I143" s="99"/>
      <c r="J143" s="31"/>
      <c r="K143" s="31"/>
      <c r="L143" s="34"/>
      <c r="M143" s="154"/>
      <c r="N143" s="56"/>
      <c r="O143" s="56"/>
      <c r="P143" s="56"/>
      <c r="Q143" s="56"/>
      <c r="R143" s="56"/>
      <c r="S143" s="56"/>
      <c r="T143" s="57"/>
      <c r="AT143" s="13" t="s">
        <v>137</v>
      </c>
      <c r="AU143" s="13" t="s">
        <v>73</v>
      </c>
    </row>
    <row r="144" spans="2:65" s="1" customFormat="1" ht="19.5">
      <c r="B144" s="30"/>
      <c r="C144" s="31"/>
      <c r="D144" s="152" t="s">
        <v>139</v>
      </c>
      <c r="E144" s="31"/>
      <c r="F144" s="155" t="s">
        <v>872</v>
      </c>
      <c r="G144" s="31"/>
      <c r="H144" s="31"/>
      <c r="I144" s="99"/>
      <c r="J144" s="31"/>
      <c r="K144" s="31"/>
      <c r="L144" s="34"/>
      <c r="M144" s="154"/>
      <c r="N144" s="56"/>
      <c r="O144" s="56"/>
      <c r="P144" s="56"/>
      <c r="Q144" s="56"/>
      <c r="R144" s="56"/>
      <c r="S144" s="56"/>
      <c r="T144" s="57"/>
      <c r="AT144" s="13" t="s">
        <v>139</v>
      </c>
      <c r="AU144" s="13" t="s">
        <v>73</v>
      </c>
    </row>
    <row r="145" spans="2:65" s="8" customFormat="1" ht="11.25">
      <c r="B145" s="156"/>
      <c r="C145" s="157"/>
      <c r="D145" s="152" t="s">
        <v>154</v>
      </c>
      <c r="E145" s="158" t="s">
        <v>1</v>
      </c>
      <c r="F145" s="159" t="s">
        <v>878</v>
      </c>
      <c r="G145" s="157"/>
      <c r="H145" s="158" t="s">
        <v>1</v>
      </c>
      <c r="I145" s="160"/>
      <c r="J145" s="157"/>
      <c r="K145" s="157"/>
      <c r="L145" s="161"/>
      <c r="M145" s="162"/>
      <c r="N145" s="163"/>
      <c r="O145" s="163"/>
      <c r="P145" s="163"/>
      <c r="Q145" s="163"/>
      <c r="R145" s="163"/>
      <c r="S145" s="163"/>
      <c r="T145" s="164"/>
      <c r="AT145" s="165" t="s">
        <v>154</v>
      </c>
      <c r="AU145" s="165" t="s">
        <v>73</v>
      </c>
      <c r="AV145" s="8" t="s">
        <v>81</v>
      </c>
      <c r="AW145" s="8" t="s">
        <v>35</v>
      </c>
      <c r="AX145" s="8" t="s">
        <v>73</v>
      </c>
      <c r="AY145" s="165" t="s">
        <v>135</v>
      </c>
    </row>
    <row r="146" spans="2:65" s="9" customFormat="1" ht="11.25">
      <c r="B146" s="166"/>
      <c r="C146" s="167"/>
      <c r="D146" s="152" t="s">
        <v>154</v>
      </c>
      <c r="E146" s="168" t="s">
        <v>1</v>
      </c>
      <c r="F146" s="169" t="s">
        <v>81</v>
      </c>
      <c r="G146" s="167"/>
      <c r="H146" s="170">
        <v>1</v>
      </c>
      <c r="I146" s="171"/>
      <c r="J146" s="167"/>
      <c r="K146" s="167"/>
      <c r="L146" s="172"/>
      <c r="M146" s="173"/>
      <c r="N146" s="174"/>
      <c r="O146" s="174"/>
      <c r="P146" s="174"/>
      <c r="Q146" s="174"/>
      <c r="R146" s="174"/>
      <c r="S146" s="174"/>
      <c r="T146" s="175"/>
      <c r="AT146" s="176" t="s">
        <v>154</v>
      </c>
      <c r="AU146" s="176" t="s">
        <v>73</v>
      </c>
      <c r="AV146" s="9" t="s">
        <v>83</v>
      </c>
      <c r="AW146" s="9" t="s">
        <v>35</v>
      </c>
      <c r="AX146" s="9" t="s">
        <v>73</v>
      </c>
      <c r="AY146" s="176" t="s">
        <v>135</v>
      </c>
    </row>
    <row r="147" spans="2:65" s="8" customFormat="1" ht="11.25">
      <c r="B147" s="156"/>
      <c r="C147" s="157"/>
      <c r="D147" s="152" t="s">
        <v>154</v>
      </c>
      <c r="E147" s="158" t="s">
        <v>1</v>
      </c>
      <c r="F147" s="159" t="s">
        <v>879</v>
      </c>
      <c r="G147" s="157"/>
      <c r="H147" s="158" t="s">
        <v>1</v>
      </c>
      <c r="I147" s="160"/>
      <c r="J147" s="157"/>
      <c r="K147" s="157"/>
      <c r="L147" s="161"/>
      <c r="M147" s="162"/>
      <c r="N147" s="163"/>
      <c r="O147" s="163"/>
      <c r="P147" s="163"/>
      <c r="Q147" s="163"/>
      <c r="R147" s="163"/>
      <c r="S147" s="163"/>
      <c r="T147" s="164"/>
      <c r="AT147" s="165" t="s">
        <v>154</v>
      </c>
      <c r="AU147" s="165" t="s">
        <v>73</v>
      </c>
      <c r="AV147" s="8" t="s">
        <v>81</v>
      </c>
      <c r="AW147" s="8" t="s">
        <v>35</v>
      </c>
      <c r="AX147" s="8" t="s">
        <v>73</v>
      </c>
      <c r="AY147" s="165" t="s">
        <v>135</v>
      </c>
    </row>
    <row r="148" spans="2:65" s="9" customFormat="1" ht="11.25">
      <c r="B148" s="166"/>
      <c r="C148" s="167"/>
      <c r="D148" s="152" t="s">
        <v>154</v>
      </c>
      <c r="E148" s="168" t="s">
        <v>1</v>
      </c>
      <c r="F148" s="169" t="s">
        <v>81</v>
      </c>
      <c r="G148" s="167"/>
      <c r="H148" s="170">
        <v>1</v>
      </c>
      <c r="I148" s="171"/>
      <c r="J148" s="167"/>
      <c r="K148" s="167"/>
      <c r="L148" s="172"/>
      <c r="M148" s="173"/>
      <c r="N148" s="174"/>
      <c r="O148" s="174"/>
      <c r="P148" s="174"/>
      <c r="Q148" s="174"/>
      <c r="R148" s="174"/>
      <c r="S148" s="174"/>
      <c r="T148" s="175"/>
      <c r="AT148" s="176" t="s">
        <v>154</v>
      </c>
      <c r="AU148" s="176" t="s">
        <v>73</v>
      </c>
      <c r="AV148" s="9" t="s">
        <v>83</v>
      </c>
      <c r="AW148" s="9" t="s">
        <v>35</v>
      </c>
      <c r="AX148" s="9" t="s">
        <v>73</v>
      </c>
      <c r="AY148" s="176" t="s">
        <v>135</v>
      </c>
    </row>
    <row r="149" spans="2:65" s="10" customFormat="1" ht="11.25">
      <c r="B149" s="177"/>
      <c r="C149" s="178"/>
      <c r="D149" s="152" t="s">
        <v>154</v>
      </c>
      <c r="E149" s="179" t="s">
        <v>1</v>
      </c>
      <c r="F149" s="180" t="s">
        <v>159</v>
      </c>
      <c r="G149" s="178"/>
      <c r="H149" s="181">
        <v>2</v>
      </c>
      <c r="I149" s="182"/>
      <c r="J149" s="178"/>
      <c r="K149" s="178"/>
      <c r="L149" s="183"/>
      <c r="M149" s="184"/>
      <c r="N149" s="185"/>
      <c r="O149" s="185"/>
      <c r="P149" s="185"/>
      <c r="Q149" s="185"/>
      <c r="R149" s="185"/>
      <c r="S149" s="185"/>
      <c r="T149" s="186"/>
      <c r="AT149" s="187" t="s">
        <v>154</v>
      </c>
      <c r="AU149" s="187" t="s">
        <v>73</v>
      </c>
      <c r="AV149" s="10" t="s">
        <v>129</v>
      </c>
      <c r="AW149" s="10" t="s">
        <v>35</v>
      </c>
      <c r="AX149" s="10" t="s">
        <v>81</v>
      </c>
      <c r="AY149" s="187" t="s">
        <v>135</v>
      </c>
    </row>
    <row r="150" spans="2:65" s="1" customFormat="1" ht="22.5" customHeight="1">
      <c r="B150" s="30"/>
      <c r="C150" s="140" t="s">
        <v>182</v>
      </c>
      <c r="D150" s="140" t="s">
        <v>130</v>
      </c>
      <c r="E150" s="141" t="s">
        <v>519</v>
      </c>
      <c r="F150" s="142" t="s">
        <v>520</v>
      </c>
      <c r="G150" s="143" t="s">
        <v>150</v>
      </c>
      <c r="H150" s="144">
        <v>329.67</v>
      </c>
      <c r="I150" s="145"/>
      <c r="J150" s="146">
        <f>ROUND(I150*H150,2)</f>
        <v>0</v>
      </c>
      <c r="K150" s="142" t="s">
        <v>134</v>
      </c>
      <c r="L150" s="34"/>
      <c r="M150" s="147" t="s">
        <v>1</v>
      </c>
      <c r="N150" s="148" t="s">
        <v>44</v>
      </c>
      <c r="O150" s="56"/>
      <c r="P150" s="149">
        <f>O150*H150</f>
        <v>0</v>
      </c>
      <c r="Q150" s="149">
        <v>0</v>
      </c>
      <c r="R150" s="149">
        <f>Q150*H150</f>
        <v>0</v>
      </c>
      <c r="S150" s="149">
        <v>0</v>
      </c>
      <c r="T150" s="150">
        <f>S150*H150</f>
        <v>0</v>
      </c>
      <c r="AR150" s="13" t="s">
        <v>278</v>
      </c>
      <c r="AT150" s="13" t="s">
        <v>130</v>
      </c>
      <c r="AU150" s="13" t="s">
        <v>73</v>
      </c>
      <c r="AY150" s="13" t="s">
        <v>135</v>
      </c>
      <c r="BE150" s="151">
        <f>IF(N150="základní",J150,0)</f>
        <v>0</v>
      </c>
      <c r="BF150" s="151">
        <f>IF(N150="snížená",J150,0)</f>
        <v>0</v>
      </c>
      <c r="BG150" s="151">
        <f>IF(N150="zákl. přenesená",J150,0)</f>
        <v>0</v>
      </c>
      <c r="BH150" s="151">
        <f>IF(N150="sníž. přenesená",J150,0)</f>
        <v>0</v>
      </c>
      <c r="BI150" s="151">
        <f>IF(N150="nulová",J150,0)</f>
        <v>0</v>
      </c>
      <c r="BJ150" s="13" t="s">
        <v>81</v>
      </c>
      <c r="BK150" s="151">
        <f>ROUND(I150*H150,2)</f>
        <v>0</v>
      </c>
      <c r="BL150" s="13" t="s">
        <v>278</v>
      </c>
      <c r="BM150" s="13" t="s">
        <v>880</v>
      </c>
    </row>
    <row r="151" spans="2:65" s="1" customFormat="1" ht="29.25">
      <c r="B151" s="30"/>
      <c r="C151" s="31"/>
      <c r="D151" s="152" t="s">
        <v>137</v>
      </c>
      <c r="E151" s="31"/>
      <c r="F151" s="153" t="s">
        <v>522</v>
      </c>
      <c r="G151" s="31"/>
      <c r="H151" s="31"/>
      <c r="I151" s="99"/>
      <c r="J151" s="31"/>
      <c r="K151" s="31"/>
      <c r="L151" s="34"/>
      <c r="M151" s="154"/>
      <c r="N151" s="56"/>
      <c r="O151" s="56"/>
      <c r="P151" s="56"/>
      <c r="Q151" s="56"/>
      <c r="R151" s="56"/>
      <c r="S151" s="56"/>
      <c r="T151" s="57"/>
      <c r="AT151" s="13" t="s">
        <v>137</v>
      </c>
      <c r="AU151" s="13" t="s">
        <v>73</v>
      </c>
    </row>
    <row r="152" spans="2:65" s="1" customFormat="1" ht="19.5">
      <c r="B152" s="30"/>
      <c r="C152" s="31"/>
      <c r="D152" s="152" t="s">
        <v>139</v>
      </c>
      <c r="E152" s="31"/>
      <c r="F152" s="155" t="s">
        <v>881</v>
      </c>
      <c r="G152" s="31"/>
      <c r="H152" s="31"/>
      <c r="I152" s="99"/>
      <c r="J152" s="31"/>
      <c r="K152" s="31"/>
      <c r="L152" s="34"/>
      <c r="M152" s="154"/>
      <c r="N152" s="56"/>
      <c r="O152" s="56"/>
      <c r="P152" s="56"/>
      <c r="Q152" s="56"/>
      <c r="R152" s="56"/>
      <c r="S152" s="56"/>
      <c r="T152" s="57"/>
      <c r="AT152" s="13" t="s">
        <v>139</v>
      </c>
      <c r="AU152" s="13" t="s">
        <v>73</v>
      </c>
    </row>
    <row r="153" spans="2:65" s="8" customFormat="1" ht="11.25">
      <c r="B153" s="156"/>
      <c r="C153" s="157"/>
      <c r="D153" s="152" t="s">
        <v>154</v>
      </c>
      <c r="E153" s="158" t="s">
        <v>1</v>
      </c>
      <c r="F153" s="159" t="s">
        <v>882</v>
      </c>
      <c r="G153" s="157"/>
      <c r="H153" s="158" t="s">
        <v>1</v>
      </c>
      <c r="I153" s="160"/>
      <c r="J153" s="157"/>
      <c r="K153" s="157"/>
      <c r="L153" s="161"/>
      <c r="M153" s="162"/>
      <c r="N153" s="163"/>
      <c r="O153" s="163"/>
      <c r="P153" s="163"/>
      <c r="Q153" s="163"/>
      <c r="R153" s="163"/>
      <c r="S153" s="163"/>
      <c r="T153" s="164"/>
      <c r="AT153" s="165" t="s">
        <v>154</v>
      </c>
      <c r="AU153" s="165" t="s">
        <v>73</v>
      </c>
      <c r="AV153" s="8" t="s">
        <v>81</v>
      </c>
      <c r="AW153" s="8" t="s">
        <v>35</v>
      </c>
      <c r="AX153" s="8" t="s">
        <v>73</v>
      </c>
      <c r="AY153" s="165" t="s">
        <v>135</v>
      </c>
    </row>
    <row r="154" spans="2:65" s="9" customFormat="1" ht="11.25">
      <c r="B154" s="166"/>
      <c r="C154" s="167"/>
      <c r="D154" s="152" t="s">
        <v>154</v>
      </c>
      <c r="E154" s="168" t="s">
        <v>1</v>
      </c>
      <c r="F154" s="169" t="s">
        <v>883</v>
      </c>
      <c r="G154" s="167"/>
      <c r="H154" s="170">
        <v>329.67</v>
      </c>
      <c r="I154" s="171"/>
      <c r="J154" s="167"/>
      <c r="K154" s="167"/>
      <c r="L154" s="172"/>
      <c r="M154" s="173"/>
      <c r="N154" s="174"/>
      <c r="O154" s="174"/>
      <c r="P154" s="174"/>
      <c r="Q154" s="174"/>
      <c r="R154" s="174"/>
      <c r="S154" s="174"/>
      <c r="T154" s="175"/>
      <c r="AT154" s="176" t="s">
        <v>154</v>
      </c>
      <c r="AU154" s="176" t="s">
        <v>73</v>
      </c>
      <c r="AV154" s="9" t="s">
        <v>83</v>
      </c>
      <c r="AW154" s="9" t="s">
        <v>35</v>
      </c>
      <c r="AX154" s="9" t="s">
        <v>73</v>
      </c>
      <c r="AY154" s="176" t="s">
        <v>135</v>
      </c>
    </row>
    <row r="155" spans="2:65" s="10" customFormat="1" ht="11.25">
      <c r="B155" s="177"/>
      <c r="C155" s="178"/>
      <c r="D155" s="152" t="s">
        <v>154</v>
      </c>
      <c r="E155" s="179" t="s">
        <v>1</v>
      </c>
      <c r="F155" s="180" t="s">
        <v>159</v>
      </c>
      <c r="G155" s="178"/>
      <c r="H155" s="181">
        <v>329.67</v>
      </c>
      <c r="I155" s="182"/>
      <c r="J155" s="178"/>
      <c r="K155" s="178"/>
      <c r="L155" s="183"/>
      <c r="M155" s="184"/>
      <c r="N155" s="185"/>
      <c r="O155" s="185"/>
      <c r="P155" s="185"/>
      <c r="Q155" s="185"/>
      <c r="R155" s="185"/>
      <c r="S155" s="185"/>
      <c r="T155" s="186"/>
      <c r="AT155" s="187" t="s">
        <v>154</v>
      </c>
      <c r="AU155" s="187" t="s">
        <v>73</v>
      </c>
      <c r="AV155" s="10" t="s">
        <v>129</v>
      </c>
      <c r="AW155" s="10" t="s">
        <v>35</v>
      </c>
      <c r="AX155" s="10" t="s">
        <v>81</v>
      </c>
      <c r="AY155" s="187" t="s">
        <v>135</v>
      </c>
    </row>
    <row r="156" spans="2:65" s="1" customFormat="1" ht="22.5" customHeight="1">
      <c r="B156" s="30"/>
      <c r="C156" s="140" t="s">
        <v>187</v>
      </c>
      <c r="D156" s="140" t="s">
        <v>130</v>
      </c>
      <c r="E156" s="141" t="s">
        <v>528</v>
      </c>
      <c r="F156" s="142" t="s">
        <v>529</v>
      </c>
      <c r="G156" s="143" t="s">
        <v>150</v>
      </c>
      <c r="H156" s="144">
        <v>1.68</v>
      </c>
      <c r="I156" s="145"/>
      <c r="J156" s="146">
        <f>ROUND(I156*H156,2)</f>
        <v>0</v>
      </c>
      <c r="K156" s="142" t="s">
        <v>134</v>
      </c>
      <c r="L156" s="34"/>
      <c r="M156" s="147" t="s">
        <v>1</v>
      </c>
      <c r="N156" s="148" t="s">
        <v>44</v>
      </c>
      <c r="O156" s="56"/>
      <c r="P156" s="149">
        <f>O156*H156</f>
        <v>0</v>
      </c>
      <c r="Q156" s="149">
        <v>0</v>
      </c>
      <c r="R156" s="149">
        <f>Q156*H156</f>
        <v>0</v>
      </c>
      <c r="S156" s="149">
        <v>0</v>
      </c>
      <c r="T156" s="150">
        <f>S156*H156</f>
        <v>0</v>
      </c>
      <c r="AR156" s="13" t="s">
        <v>278</v>
      </c>
      <c r="AT156" s="13" t="s">
        <v>130</v>
      </c>
      <c r="AU156" s="13" t="s">
        <v>73</v>
      </c>
      <c r="AY156" s="13" t="s">
        <v>135</v>
      </c>
      <c r="BE156" s="151">
        <f>IF(N156="základní",J156,0)</f>
        <v>0</v>
      </c>
      <c r="BF156" s="151">
        <f>IF(N156="snížená",J156,0)</f>
        <v>0</v>
      </c>
      <c r="BG156" s="151">
        <f>IF(N156="zákl. přenesená",J156,0)</f>
        <v>0</v>
      </c>
      <c r="BH156" s="151">
        <f>IF(N156="sníž. přenesená",J156,0)</f>
        <v>0</v>
      </c>
      <c r="BI156" s="151">
        <f>IF(N156="nulová",J156,0)</f>
        <v>0</v>
      </c>
      <c r="BJ156" s="13" t="s">
        <v>81</v>
      </c>
      <c r="BK156" s="151">
        <f>ROUND(I156*H156,2)</f>
        <v>0</v>
      </c>
      <c r="BL156" s="13" t="s">
        <v>278</v>
      </c>
      <c r="BM156" s="13" t="s">
        <v>884</v>
      </c>
    </row>
    <row r="157" spans="2:65" s="1" customFormat="1" ht="29.25">
      <c r="B157" s="30"/>
      <c r="C157" s="31"/>
      <c r="D157" s="152" t="s">
        <v>137</v>
      </c>
      <c r="E157" s="31"/>
      <c r="F157" s="153" t="s">
        <v>531</v>
      </c>
      <c r="G157" s="31"/>
      <c r="H157" s="31"/>
      <c r="I157" s="99"/>
      <c r="J157" s="31"/>
      <c r="K157" s="31"/>
      <c r="L157" s="34"/>
      <c r="M157" s="154"/>
      <c r="N157" s="56"/>
      <c r="O157" s="56"/>
      <c r="P157" s="56"/>
      <c r="Q157" s="56"/>
      <c r="R157" s="56"/>
      <c r="S157" s="56"/>
      <c r="T157" s="57"/>
      <c r="AT157" s="13" t="s">
        <v>137</v>
      </c>
      <c r="AU157" s="13" t="s">
        <v>73</v>
      </c>
    </row>
    <row r="158" spans="2:65" s="1" customFormat="1" ht="29.25">
      <c r="B158" s="30"/>
      <c r="C158" s="31"/>
      <c r="D158" s="152" t="s">
        <v>139</v>
      </c>
      <c r="E158" s="31"/>
      <c r="F158" s="155" t="s">
        <v>885</v>
      </c>
      <c r="G158" s="31"/>
      <c r="H158" s="31"/>
      <c r="I158" s="99"/>
      <c r="J158" s="31"/>
      <c r="K158" s="31"/>
      <c r="L158" s="34"/>
      <c r="M158" s="154"/>
      <c r="N158" s="56"/>
      <c r="O158" s="56"/>
      <c r="P158" s="56"/>
      <c r="Q158" s="56"/>
      <c r="R158" s="56"/>
      <c r="S158" s="56"/>
      <c r="T158" s="57"/>
      <c r="AT158" s="13" t="s">
        <v>139</v>
      </c>
      <c r="AU158" s="13" t="s">
        <v>73</v>
      </c>
    </row>
    <row r="159" spans="2:65" s="1" customFormat="1" ht="22.5" customHeight="1">
      <c r="B159" s="30"/>
      <c r="C159" s="140" t="s">
        <v>192</v>
      </c>
      <c r="D159" s="140" t="s">
        <v>130</v>
      </c>
      <c r="E159" s="141" t="s">
        <v>543</v>
      </c>
      <c r="F159" s="142" t="s">
        <v>544</v>
      </c>
      <c r="G159" s="143" t="s">
        <v>150</v>
      </c>
      <c r="H159" s="144">
        <v>505.79500000000002</v>
      </c>
      <c r="I159" s="145"/>
      <c r="J159" s="146">
        <f>ROUND(I159*H159,2)</f>
        <v>0</v>
      </c>
      <c r="K159" s="142" t="s">
        <v>134</v>
      </c>
      <c r="L159" s="34"/>
      <c r="M159" s="147" t="s">
        <v>1</v>
      </c>
      <c r="N159" s="148" t="s">
        <v>44</v>
      </c>
      <c r="O159" s="56"/>
      <c r="P159" s="149">
        <f>O159*H159</f>
        <v>0</v>
      </c>
      <c r="Q159" s="149">
        <v>0</v>
      </c>
      <c r="R159" s="149">
        <f>Q159*H159</f>
        <v>0</v>
      </c>
      <c r="S159" s="149">
        <v>0</v>
      </c>
      <c r="T159" s="150">
        <f>S159*H159</f>
        <v>0</v>
      </c>
      <c r="AR159" s="13" t="s">
        <v>129</v>
      </c>
      <c r="AT159" s="13" t="s">
        <v>130</v>
      </c>
      <c r="AU159" s="13" t="s">
        <v>73</v>
      </c>
      <c r="AY159" s="13" t="s">
        <v>135</v>
      </c>
      <c r="BE159" s="151">
        <f>IF(N159="základní",J159,0)</f>
        <v>0</v>
      </c>
      <c r="BF159" s="151">
        <f>IF(N159="snížená",J159,0)</f>
        <v>0</v>
      </c>
      <c r="BG159" s="151">
        <f>IF(N159="zákl. přenesená",J159,0)</f>
        <v>0</v>
      </c>
      <c r="BH159" s="151">
        <f>IF(N159="sníž. přenesená",J159,0)</f>
        <v>0</v>
      </c>
      <c r="BI159" s="151">
        <f>IF(N159="nulová",J159,0)</f>
        <v>0</v>
      </c>
      <c r="BJ159" s="13" t="s">
        <v>81</v>
      </c>
      <c r="BK159" s="151">
        <f>ROUND(I159*H159,2)</f>
        <v>0</v>
      </c>
      <c r="BL159" s="13" t="s">
        <v>129</v>
      </c>
      <c r="BM159" s="13" t="s">
        <v>886</v>
      </c>
    </row>
    <row r="160" spans="2:65" s="1" customFormat="1" ht="58.5">
      <c r="B160" s="30"/>
      <c r="C160" s="31"/>
      <c r="D160" s="152" t="s">
        <v>137</v>
      </c>
      <c r="E160" s="31"/>
      <c r="F160" s="153" t="s">
        <v>546</v>
      </c>
      <c r="G160" s="31"/>
      <c r="H160" s="31"/>
      <c r="I160" s="99"/>
      <c r="J160" s="31"/>
      <c r="K160" s="31"/>
      <c r="L160" s="34"/>
      <c r="M160" s="154"/>
      <c r="N160" s="56"/>
      <c r="O160" s="56"/>
      <c r="P160" s="56"/>
      <c r="Q160" s="56"/>
      <c r="R160" s="56"/>
      <c r="S160" s="56"/>
      <c r="T160" s="57"/>
      <c r="AT160" s="13" t="s">
        <v>137</v>
      </c>
      <c r="AU160" s="13" t="s">
        <v>73</v>
      </c>
    </row>
    <row r="161" spans="2:51" s="1" customFormat="1" ht="29.25">
      <c r="B161" s="30"/>
      <c r="C161" s="31"/>
      <c r="D161" s="152" t="s">
        <v>139</v>
      </c>
      <c r="E161" s="31"/>
      <c r="F161" s="155" t="s">
        <v>887</v>
      </c>
      <c r="G161" s="31"/>
      <c r="H161" s="31"/>
      <c r="I161" s="99"/>
      <c r="J161" s="31"/>
      <c r="K161" s="31"/>
      <c r="L161" s="34"/>
      <c r="M161" s="154"/>
      <c r="N161" s="56"/>
      <c r="O161" s="56"/>
      <c r="P161" s="56"/>
      <c r="Q161" s="56"/>
      <c r="R161" s="56"/>
      <c r="S161" s="56"/>
      <c r="T161" s="57"/>
      <c r="AT161" s="13" t="s">
        <v>139</v>
      </c>
      <c r="AU161" s="13" t="s">
        <v>73</v>
      </c>
    </row>
    <row r="162" spans="2:51" s="8" customFormat="1" ht="11.25">
      <c r="B162" s="156"/>
      <c r="C162" s="157"/>
      <c r="D162" s="152" t="s">
        <v>154</v>
      </c>
      <c r="E162" s="158" t="s">
        <v>1</v>
      </c>
      <c r="F162" s="159" t="s">
        <v>888</v>
      </c>
      <c r="G162" s="157"/>
      <c r="H162" s="158" t="s">
        <v>1</v>
      </c>
      <c r="I162" s="160"/>
      <c r="J162" s="157"/>
      <c r="K162" s="157"/>
      <c r="L162" s="161"/>
      <c r="M162" s="162"/>
      <c r="N162" s="163"/>
      <c r="O162" s="163"/>
      <c r="P162" s="163"/>
      <c r="Q162" s="163"/>
      <c r="R162" s="163"/>
      <c r="S162" s="163"/>
      <c r="T162" s="164"/>
      <c r="AT162" s="165" t="s">
        <v>154</v>
      </c>
      <c r="AU162" s="165" t="s">
        <v>73</v>
      </c>
      <c r="AV162" s="8" t="s">
        <v>81</v>
      </c>
      <c r="AW162" s="8" t="s">
        <v>35</v>
      </c>
      <c r="AX162" s="8" t="s">
        <v>73</v>
      </c>
      <c r="AY162" s="165" t="s">
        <v>135</v>
      </c>
    </row>
    <row r="163" spans="2:51" s="8" customFormat="1" ht="11.25">
      <c r="B163" s="156"/>
      <c r="C163" s="157"/>
      <c r="D163" s="152" t="s">
        <v>154</v>
      </c>
      <c r="E163" s="158" t="s">
        <v>1</v>
      </c>
      <c r="F163" s="159" t="s">
        <v>889</v>
      </c>
      <c r="G163" s="157"/>
      <c r="H163" s="158" t="s">
        <v>1</v>
      </c>
      <c r="I163" s="160"/>
      <c r="J163" s="157"/>
      <c r="K163" s="157"/>
      <c r="L163" s="161"/>
      <c r="M163" s="162"/>
      <c r="N163" s="163"/>
      <c r="O163" s="163"/>
      <c r="P163" s="163"/>
      <c r="Q163" s="163"/>
      <c r="R163" s="163"/>
      <c r="S163" s="163"/>
      <c r="T163" s="164"/>
      <c r="AT163" s="165" t="s">
        <v>154</v>
      </c>
      <c r="AU163" s="165" t="s">
        <v>73</v>
      </c>
      <c r="AV163" s="8" t="s">
        <v>81</v>
      </c>
      <c r="AW163" s="8" t="s">
        <v>35</v>
      </c>
      <c r="AX163" s="8" t="s">
        <v>73</v>
      </c>
      <c r="AY163" s="165" t="s">
        <v>135</v>
      </c>
    </row>
    <row r="164" spans="2:51" s="9" customFormat="1" ht="11.25">
      <c r="B164" s="166"/>
      <c r="C164" s="167"/>
      <c r="D164" s="152" t="s">
        <v>154</v>
      </c>
      <c r="E164" s="168" t="s">
        <v>1</v>
      </c>
      <c r="F164" s="169" t="s">
        <v>890</v>
      </c>
      <c r="G164" s="167"/>
      <c r="H164" s="170">
        <v>49.725000000000001</v>
      </c>
      <c r="I164" s="171"/>
      <c r="J164" s="167"/>
      <c r="K164" s="167"/>
      <c r="L164" s="172"/>
      <c r="M164" s="173"/>
      <c r="N164" s="174"/>
      <c r="O164" s="174"/>
      <c r="P164" s="174"/>
      <c r="Q164" s="174"/>
      <c r="R164" s="174"/>
      <c r="S164" s="174"/>
      <c r="T164" s="175"/>
      <c r="AT164" s="176" t="s">
        <v>154</v>
      </c>
      <c r="AU164" s="176" t="s">
        <v>73</v>
      </c>
      <c r="AV164" s="9" t="s">
        <v>83</v>
      </c>
      <c r="AW164" s="9" t="s">
        <v>35</v>
      </c>
      <c r="AX164" s="9" t="s">
        <v>73</v>
      </c>
      <c r="AY164" s="176" t="s">
        <v>135</v>
      </c>
    </row>
    <row r="165" spans="2:51" s="8" customFormat="1" ht="11.25">
      <c r="B165" s="156"/>
      <c r="C165" s="157"/>
      <c r="D165" s="152" t="s">
        <v>154</v>
      </c>
      <c r="E165" s="158" t="s">
        <v>1</v>
      </c>
      <c r="F165" s="159" t="s">
        <v>891</v>
      </c>
      <c r="G165" s="157"/>
      <c r="H165" s="158" t="s">
        <v>1</v>
      </c>
      <c r="I165" s="160"/>
      <c r="J165" s="157"/>
      <c r="K165" s="157"/>
      <c r="L165" s="161"/>
      <c r="M165" s="162"/>
      <c r="N165" s="163"/>
      <c r="O165" s="163"/>
      <c r="P165" s="163"/>
      <c r="Q165" s="163"/>
      <c r="R165" s="163"/>
      <c r="S165" s="163"/>
      <c r="T165" s="164"/>
      <c r="AT165" s="165" t="s">
        <v>154</v>
      </c>
      <c r="AU165" s="165" t="s">
        <v>73</v>
      </c>
      <c r="AV165" s="8" t="s">
        <v>81</v>
      </c>
      <c r="AW165" s="8" t="s">
        <v>35</v>
      </c>
      <c r="AX165" s="8" t="s">
        <v>73</v>
      </c>
      <c r="AY165" s="165" t="s">
        <v>135</v>
      </c>
    </row>
    <row r="166" spans="2:51" s="9" customFormat="1" ht="11.25">
      <c r="B166" s="166"/>
      <c r="C166" s="167"/>
      <c r="D166" s="152" t="s">
        <v>154</v>
      </c>
      <c r="E166" s="168" t="s">
        <v>1</v>
      </c>
      <c r="F166" s="169" t="s">
        <v>440</v>
      </c>
      <c r="G166" s="167"/>
      <c r="H166" s="170">
        <v>85</v>
      </c>
      <c r="I166" s="171"/>
      <c r="J166" s="167"/>
      <c r="K166" s="167"/>
      <c r="L166" s="172"/>
      <c r="M166" s="173"/>
      <c r="N166" s="174"/>
      <c r="O166" s="174"/>
      <c r="P166" s="174"/>
      <c r="Q166" s="174"/>
      <c r="R166" s="174"/>
      <c r="S166" s="174"/>
      <c r="T166" s="175"/>
      <c r="AT166" s="176" t="s">
        <v>154</v>
      </c>
      <c r="AU166" s="176" t="s">
        <v>73</v>
      </c>
      <c r="AV166" s="9" t="s">
        <v>83</v>
      </c>
      <c r="AW166" s="9" t="s">
        <v>35</v>
      </c>
      <c r="AX166" s="9" t="s">
        <v>73</v>
      </c>
      <c r="AY166" s="176" t="s">
        <v>135</v>
      </c>
    </row>
    <row r="167" spans="2:51" s="8" customFormat="1" ht="11.25">
      <c r="B167" s="156"/>
      <c r="C167" s="157"/>
      <c r="D167" s="152" t="s">
        <v>154</v>
      </c>
      <c r="E167" s="158" t="s">
        <v>1</v>
      </c>
      <c r="F167" s="159" t="s">
        <v>442</v>
      </c>
      <c r="G167" s="157"/>
      <c r="H167" s="158" t="s">
        <v>1</v>
      </c>
      <c r="I167" s="160"/>
      <c r="J167" s="157"/>
      <c r="K167" s="157"/>
      <c r="L167" s="161"/>
      <c r="M167" s="162"/>
      <c r="N167" s="163"/>
      <c r="O167" s="163"/>
      <c r="P167" s="163"/>
      <c r="Q167" s="163"/>
      <c r="R167" s="163"/>
      <c r="S167" s="163"/>
      <c r="T167" s="164"/>
      <c r="AT167" s="165" t="s">
        <v>154</v>
      </c>
      <c r="AU167" s="165" t="s">
        <v>73</v>
      </c>
      <c r="AV167" s="8" t="s">
        <v>81</v>
      </c>
      <c r="AW167" s="8" t="s">
        <v>35</v>
      </c>
      <c r="AX167" s="8" t="s">
        <v>73</v>
      </c>
      <c r="AY167" s="165" t="s">
        <v>135</v>
      </c>
    </row>
    <row r="168" spans="2:51" s="9" customFormat="1" ht="11.25">
      <c r="B168" s="166"/>
      <c r="C168" s="167"/>
      <c r="D168" s="152" t="s">
        <v>154</v>
      </c>
      <c r="E168" s="168" t="s">
        <v>1</v>
      </c>
      <c r="F168" s="169" t="s">
        <v>892</v>
      </c>
      <c r="G168" s="167"/>
      <c r="H168" s="170">
        <v>9.9</v>
      </c>
      <c r="I168" s="171"/>
      <c r="J168" s="167"/>
      <c r="K168" s="167"/>
      <c r="L168" s="172"/>
      <c r="M168" s="173"/>
      <c r="N168" s="174"/>
      <c r="O168" s="174"/>
      <c r="P168" s="174"/>
      <c r="Q168" s="174"/>
      <c r="R168" s="174"/>
      <c r="S168" s="174"/>
      <c r="T168" s="175"/>
      <c r="AT168" s="176" t="s">
        <v>154</v>
      </c>
      <c r="AU168" s="176" t="s">
        <v>73</v>
      </c>
      <c r="AV168" s="9" t="s">
        <v>83</v>
      </c>
      <c r="AW168" s="9" t="s">
        <v>35</v>
      </c>
      <c r="AX168" s="9" t="s">
        <v>73</v>
      </c>
      <c r="AY168" s="176" t="s">
        <v>135</v>
      </c>
    </row>
    <row r="169" spans="2:51" s="8" customFormat="1" ht="11.25">
      <c r="B169" s="156"/>
      <c r="C169" s="157"/>
      <c r="D169" s="152" t="s">
        <v>154</v>
      </c>
      <c r="E169" s="158" t="s">
        <v>1</v>
      </c>
      <c r="F169" s="159" t="s">
        <v>893</v>
      </c>
      <c r="G169" s="157"/>
      <c r="H169" s="158" t="s">
        <v>1</v>
      </c>
      <c r="I169" s="160"/>
      <c r="J169" s="157"/>
      <c r="K169" s="157"/>
      <c r="L169" s="161"/>
      <c r="M169" s="162"/>
      <c r="N169" s="163"/>
      <c r="O169" s="163"/>
      <c r="P169" s="163"/>
      <c r="Q169" s="163"/>
      <c r="R169" s="163"/>
      <c r="S169" s="163"/>
      <c r="T169" s="164"/>
      <c r="AT169" s="165" t="s">
        <v>154</v>
      </c>
      <c r="AU169" s="165" t="s">
        <v>73</v>
      </c>
      <c r="AV169" s="8" t="s">
        <v>81</v>
      </c>
      <c r="AW169" s="8" t="s">
        <v>35</v>
      </c>
      <c r="AX169" s="8" t="s">
        <v>73</v>
      </c>
      <c r="AY169" s="165" t="s">
        <v>135</v>
      </c>
    </row>
    <row r="170" spans="2:51" s="9" customFormat="1" ht="11.25">
      <c r="B170" s="166"/>
      <c r="C170" s="167"/>
      <c r="D170" s="152" t="s">
        <v>154</v>
      </c>
      <c r="E170" s="168" t="s">
        <v>1</v>
      </c>
      <c r="F170" s="169" t="s">
        <v>894</v>
      </c>
      <c r="G170" s="167"/>
      <c r="H170" s="170">
        <v>11.1</v>
      </c>
      <c r="I170" s="171"/>
      <c r="J170" s="167"/>
      <c r="K170" s="167"/>
      <c r="L170" s="172"/>
      <c r="M170" s="173"/>
      <c r="N170" s="174"/>
      <c r="O170" s="174"/>
      <c r="P170" s="174"/>
      <c r="Q170" s="174"/>
      <c r="R170" s="174"/>
      <c r="S170" s="174"/>
      <c r="T170" s="175"/>
      <c r="AT170" s="176" t="s">
        <v>154</v>
      </c>
      <c r="AU170" s="176" t="s">
        <v>73</v>
      </c>
      <c r="AV170" s="9" t="s">
        <v>83</v>
      </c>
      <c r="AW170" s="9" t="s">
        <v>35</v>
      </c>
      <c r="AX170" s="9" t="s">
        <v>73</v>
      </c>
      <c r="AY170" s="176" t="s">
        <v>135</v>
      </c>
    </row>
    <row r="171" spans="2:51" s="8" customFormat="1" ht="11.25">
      <c r="B171" s="156"/>
      <c r="C171" s="157"/>
      <c r="D171" s="152" t="s">
        <v>154</v>
      </c>
      <c r="E171" s="158" t="s">
        <v>1</v>
      </c>
      <c r="F171" s="159" t="s">
        <v>895</v>
      </c>
      <c r="G171" s="157"/>
      <c r="H171" s="158" t="s">
        <v>1</v>
      </c>
      <c r="I171" s="160"/>
      <c r="J171" s="157"/>
      <c r="K171" s="157"/>
      <c r="L171" s="161"/>
      <c r="M171" s="162"/>
      <c r="N171" s="163"/>
      <c r="O171" s="163"/>
      <c r="P171" s="163"/>
      <c r="Q171" s="163"/>
      <c r="R171" s="163"/>
      <c r="S171" s="163"/>
      <c r="T171" s="164"/>
      <c r="AT171" s="165" t="s">
        <v>154</v>
      </c>
      <c r="AU171" s="165" t="s">
        <v>73</v>
      </c>
      <c r="AV171" s="8" t="s">
        <v>81</v>
      </c>
      <c r="AW171" s="8" t="s">
        <v>35</v>
      </c>
      <c r="AX171" s="8" t="s">
        <v>73</v>
      </c>
      <c r="AY171" s="165" t="s">
        <v>135</v>
      </c>
    </row>
    <row r="172" spans="2:51" s="9" customFormat="1" ht="11.25">
      <c r="B172" s="166"/>
      <c r="C172" s="167"/>
      <c r="D172" s="152" t="s">
        <v>154</v>
      </c>
      <c r="E172" s="168" t="s">
        <v>1</v>
      </c>
      <c r="F172" s="169" t="s">
        <v>896</v>
      </c>
      <c r="G172" s="167"/>
      <c r="H172" s="170">
        <v>20.399999999999999</v>
      </c>
      <c r="I172" s="171"/>
      <c r="J172" s="167"/>
      <c r="K172" s="167"/>
      <c r="L172" s="172"/>
      <c r="M172" s="173"/>
      <c r="N172" s="174"/>
      <c r="O172" s="174"/>
      <c r="P172" s="174"/>
      <c r="Q172" s="174"/>
      <c r="R172" s="174"/>
      <c r="S172" s="174"/>
      <c r="T172" s="175"/>
      <c r="AT172" s="176" t="s">
        <v>154</v>
      </c>
      <c r="AU172" s="176" t="s">
        <v>73</v>
      </c>
      <c r="AV172" s="9" t="s">
        <v>83</v>
      </c>
      <c r="AW172" s="9" t="s">
        <v>35</v>
      </c>
      <c r="AX172" s="9" t="s">
        <v>73</v>
      </c>
      <c r="AY172" s="176" t="s">
        <v>135</v>
      </c>
    </row>
    <row r="173" spans="2:51" s="11" customFormat="1" ht="11.25">
      <c r="B173" s="201"/>
      <c r="C173" s="202"/>
      <c r="D173" s="152" t="s">
        <v>154</v>
      </c>
      <c r="E173" s="203" t="s">
        <v>1</v>
      </c>
      <c r="F173" s="204" t="s">
        <v>541</v>
      </c>
      <c r="G173" s="202"/>
      <c r="H173" s="205">
        <v>176.125</v>
      </c>
      <c r="I173" s="206"/>
      <c r="J173" s="202"/>
      <c r="K173" s="202"/>
      <c r="L173" s="207"/>
      <c r="M173" s="208"/>
      <c r="N173" s="209"/>
      <c r="O173" s="209"/>
      <c r="P173" s="209"/>
      <c r="Q173" s="209"/>
      <c r="R173" s="209"/>
      <c r="S173" s="209"/>
      <c r="T173" s="210"/>
      <c r="AT173" s="211" t="s">
        <v>154</v>
      </c>
      <c r="AU173" s="211" t="s">
        <v>73</v>
      </c>
      <c r="AV173" s="11" t="s">
        <v>307</v>
      </c>
      <c r="AW173" s="11" t="s">
        <v>35</v>
      </c>
      <c r="AX173" s="11" t="s">
        <v>73</v>
      </c>
      <c r="AY173" s="211" t="s">
        <v>135</v>
      </c>
    </row>
    <row r="174" spans="2:51" s="8" customFormat="1" ht="11.25">
      <c r="B174" s="156"/>
      <c r="C174" s="157"/>
      <c r="D174" s="152" t="s">
        <v>154</v>
      </c>
      <c r="E174" s="158" t="s">
        <v>1</v>
      </c>
      <c r="F174" s="159" t="s">
        <v>897</v>
      </c>
      <c r="G174" s="157"/>
      <c r="H174" s="158" t="s">
        <v>1</v>
      </c>
      <c r="I174" s="160"/>
      <c r="J174" s="157"/>
      <c r="K174" s="157"/>
      <c r="L174" s="161"/>
      <c r="M174" s="162"/>
      <c r="N174" s="163"/>
      <c r="O174" s="163"/>
      <c r="P174" s="163"/>
      <c r="Q174" s="163"/>
      <c r="R174" s="163"/>
      <c r="S174" s="163"/>
      <c r="T174" s="164"/>
      <c r="AT174" s="165" t="s">
        <v>154</v>
      </c>
      <c r="AU174" s="165" t="s">
        <v>73</v>
      </c>
      <c r="AV174" s="8" t="s">
        <v>81</v>
      </c>
      <c r="AW174" s="8" t="s">
        <v>35</v>
      </c>
      <c r="AX174" s="8" t="s">
        <v>73</v>
      </c>
      <c r="AY174" s="165" t="s">
        <v>135</v>
      </c>
    </row>
    <row r="175" spans="2:51" s="9" customFormat="1" ht="11.25">
      <c r="B175" s="166"/>
      <c r="C175" s="167"/>
      <c r="D175" s="152" t="s">
        <v>154</v>
      </c>
      <c r="E175" s="168" t="s">
        <v>1</v>
      </c>
      <c r="F175" s="169" t="s">
        <v>898</v>
      </c>
      <c r="G175" s="167"/>
      <c r="H175" s="170">
        <v>329.67</v>
      </c>
      <c r="I175" s="171"/>
      <c r="J175" s="167"/>
      <c r="K175" s="167"/>
      <c r="L175" s="172"/>
      <c r="M175" s="173"/>
      <c r="N175" s="174"/>
      <c r="O175" s="174"/>
      <c r="P175" s="174"/>
      <c r="Q175" s="174"/>
      <c r="R175" s="174"/>
      <c r="S175" s="174"/>
      <c r="T175" s="175"/>
      <c r="AT175" s="176" t="s">
        <v>154</v>
      </c>
      <c r="AU175" s="176" t="s">
        <v>73</v>
      </c>
      <c r="AV175" s="9" t="s">
        <v>83</v>
      </c>
      <c r="AW175" s="9" t="s">
        <v>35</v>
      </c>
      <c r="AX175" s="9" t="s">
        <v>73</v>
      </c>
      <c r="AY175" s="176" t="s">
        <v>135</v>
      </c>
    </row>
    <row r="176" spans="2:51" s="11" customFormat="1" ht="11.25">
      <c r="B176" s="201"/>
      <c r="C176" s="202"/>
      <c r="D176" s="152" t="s">
        <v>154</v>
      </c>
      <c r="E176" s="203" t="s">
        <v>1</v>
      </c>
      <c r="F176" s="204" t="s">
        <v>541</v>
      </c>
      <c r="G176" s="202"/>
      <c r="H176" s="205">
        <v>329.67</v>
      </c>
      <c r="I176" s="206"/>
      <c r="J176" s="202"/>
      <c r="K176" s="202"/>
      <c r="L176" s="207"/>
      <c r="M176" s="208"/>
      <c r="N176" s="209"/>
      <c r="O176" s="209"/>
      <c r="P176" s="209"/>
      <c r="Q176" s="209"/>
      <c r="R176" s="209"/>
      <c r="S176" s="209"/>
      <c r="T176" s="210"/>
      <c r="AT176" s="211" t="s">
        <v>154</v>
      </c>
      <c r="AU176" s="211" t="s">
        <v>73</v>
      </c>
      <c r="AV176" s="11" t="s">
        <v>307</v>
      </c>
      <c r="AW176" s="11" t="s">
        <v>35</v>
      </c>
      <c r="AX176" s="11" t="s">
        <v>73</v>
      </c>
      <c r="AY176" s="211" t="s">
        <v>135</v>
      </c>
    </row>
    <row r="177" spans="2:65" s="10" customFormat="1" ht="11.25">
      <c r="B177" s="177"/>
      <c r="C177" s="178"/>
      <c r="D177" s="152" t="s">
        <v>154</v>
      </c>
      <c r="E177" s="179" t="s">
        <v>1</v>
      </c>
      <c r="F177" s="180" t="s">
        <v>159</v>
      </c>
      <c r="G177" s="178"/>
      <c r="H177" s="181">
        <v>505.79500000000002</v>
      </c>
      <c r="I177" s="182"/>
      <c r="J177" s="178"/>
      <c r="K177" s="178"/>
      <c r="L177" s="183"/>
      <c r="M177" s="184"/>
      <c r="N177" s="185"/>
      <c r="O177" s="185"/>
      <c r="P177" s="185"/>
      <c r="Q177" s="185"/>
      <c r="R177" s="185"/>
      <c r="S177" s="185"/>
      <c r="T177" s="186"/>
      <c r="AT177" s="187" t="s">
        <v>154</v>
      </c>
      <c r="AU177" s="187" t="s">
        <v>73</v>
      </c>
      <c r="AV177" s="10" t="s">
        <v>129</v>
      </c>
      <c r="AW177" s="10" t="s">
        <v>35</v>
      </c>
      <c r="AX177" s="10" t="s">
        <v>81</v>
      </c>
      <c r="AY177" s="187" t="s">
        <v>135</v>
      </c>
    </row>
    <row r="178" spans="2:65" s="1" customFormat="1" ht="22.5" customHeight="1">
      <c r="B178" s="30"/>
      <c r="C178" s="140" t="s">
        <v>198</v>
      </c>
      <c r="D178" s="140" t="s">
        <v>130</v>
      </c>
      <c r="E178" s="141" t="s">
        <v>844</v>
      </c>
      <c r="F178" s="142" t="s">
        <v>845</v>
      </c>
      <c r="G178" s="143" t="s">
        <v>150</v>
      </c>
      <c r="H178" s="144">
        <v>1.68</v>
      </c>
      <c r="I178" s="145"/>
      <c r="J178" s="146">
        <f>ROUND(I178*H178,2)</f>
        <v>0</v>
      </c>
      <c r="K178" s="142" t="s">
        <v>134</v>
      </c>
      <c r="L178" s="34"/>
      <c r="M178" s="147" t="s">
        <v>1</v>
      </c>
      <c r="N178" s="148" t="s">
        <v>44</v>
      </c>
      <c r="O178" s="56"/>
      <c r="P178" s="149">
        <f>O178*H178</f>
        <v>0</v>
      </c>
      <c r="Q178" s="149">
        <v>0</v>
      </c>
      <c r="R178" s="149">
        <f>Q178*H178</f>
        <v>0</v>
      </c>
      <c r="S178" s="149">
        <v>0</v>
      </c>
      <c r="T178" s="150">
        <f>S178*H178</f>
        <v>0</v>
      </c>
      <c r="AR178" s="13" t="s">
        <v>278</v>
      </c>
      <c r="AT178" s="13" t="s">
        <v>130</v>
      </c>
      <c r="AU178" s="13" t="s">
        <v>73</v>
      </c>
      <c r="AY178" s="13" t="s">
        <v>135</v>
      </c>
      <c r="BE178" s="151">
        <f>IF(N178="základní",J178,0)</f>
        <v>0</v>
      </c>
      <c r="BF178" s="151">
        <f>IF(N178="snížená",J178,0)</f>
        <v>0</v>
      </c>
      <c r="BG178" s="151">
        <f>IF(N178="zákl. přenesená",J178,0)</f>
        <v>0</v>
      </c>
      <c r="BH178" s="151">
        <f>IF(N178="sníž. přenesená",J178,0)</f>
        <v>0</v>
      </c>
      <c r="BI178" s="151">
        <f>IF(N178="nulová",J178,0)</f>
        <v>0</v>
      </c>
      <c r="BJ178" s="13" t="s">
        <v>81</v>
      </c>
      <c r="BK178" s="151">
        <f>ROUND(I178*H178,2)</f>
        <v>0</v>
      </c>
      <c r="BL178" s="13" t="s">
        <v>278</v>
      </c>
      <c r="BM178" s="13" t="s">
        <v>899</v>
      </c>
    </row>
    <row r="179" spans="2:65" s="1" customFormat="1" ht="58.5">
      <c r="B179" s="30"/>
      <c r="C179" s="31"/>
      <c r="D179" s="152" t="s">
        <v>137</v>
      </c>
      <c r="E179" s="31"/>
      <c r="F179" s="153" t="s">
        <v>847</v>
      </c>
      <c r="G179" s="31"/>
      <c r="H179" s="31"/>
      <c r="I179" s="99"/>
      <c r="J179" s="31"/>
      <c r="K179" s="31"/>
      <c r="L179" s="34"/>
      <c r="M179" s="154"/>
      <c r="N179" s="56"/>
      <c r="O179" s="56"/>
      <c r="P179" s="56"/>
      <c r="Q179" s="56"/>
      <c r="R179" s="56"/>
      <c r="S179" s="56"/>
      <c r="T179" s="57"/>
      <c r="AT179" s="13" t="s">
        <v>137</v>
      </c>
      <c r="AU179" s="13" t="s">
        <v>73</v>
      </c>
    </row>
    <row r="180" spans="2:65" s="1" customFormat="1" ht="39">
      <c r="B180" s="30"/>
      <c r="C180" s="31"/>
      <c r="D180" s="152" t="s">
        <v>139</v>
      </c>
      <c r="E180" s="31"/>
      <c r="F180" s="155" t="s">
        <v>900</v>
      </c>
      <c r="G180" s="31"/>
      <c r="H180" s="31"/>
      <c r="I180" s="99"/>
      <c r="J180" s="31"/>
      <c r="K180" s="31"/>
      <c r="L180" s="34"/>
      <c r="M180" s="154"/>
      <c r="N180" s="56"/>
      <c r="O180" s="56"/>
      <c r="P180" s="56"/>
      <c r="Q180" s="56"/>
      <c r="R180" s="56"/>
      <c r="S180" s="56"/>
      <c r="T180" s="57"/>
      <c r="AT180" s="13" t="s">
        <v>139</v>
      </c>
      <c r="AU180" s="13" t="s">
        <v>73</v>
      </c>
    </row>
    <row r="181" spans="2:65" s="1" customFormat="1" ht="22.5" customHeight="1">
      <c r="B181" s="30"/>
      <c r="C181" s="140" t="s">
        <v>205</v>
      </c>
      <c r="D181" s="140" t="s">
        <v>130</v>
      </c>
      <c r="E181" s="141" t="s">
        <v>901</v>
      </c>
      <c r="F181" s="142" t="s">
        <v>902</v>
      </c>
      <c r="G181" s="143" t="s">
        <v>133</v>
      </c>
      <c r="H181" s="144">
        <v>3</v>
      </c>
      <c r="I181" s="145"/>
      <c r="J181" s="146">
        <f>ROUND(I181*H181,2)</f>
        <v>0</v>
      </c>
      <c r="K181" s="142" t="s">
        <v>134</v>
      </c>
      <c r="L181" s="34"/>
      <c r="M181" s="147" t="s">
        <v>1</v>
      </c>
      <c r="N181" s="148" t="s">
        <v>44</v>
      </c>
      <c r="O181" s="56"/>
      <c r="P181" s="149">
        <f>O181*H181</f>
        <v>0</v>
      </c>
      <c r="Q181" s="149">
        <v>0</v>
      </c>
      <c r="R181" s="149">
        <f>Q181*H181</f>
        <v>0</v>
      </c>
      <c r="S181" s="149">
        <v>0</v>
      </c>
      <c r="T181" s="150">
        <f>S181*H181</f>
        <v>0</v>
      </c>
      <c r="AR181" s="13" t="s">
        <v>278</v>
      </c>
      <c r="AT181" s="13" t="s">
        <v>130</v>
      </c>
      <c r="AU181" s="13" t="s">
        <v>73</v>
      </c>
      <c r="AY181" s="13" t="s">
        <v>135</v>
      </c>
      <c r="BE181" s="151">
        <f>IF(N181="základní",J181,0)</f>
        <v>0</v>
      </c>
      <c r="BF181" s="151">
        <f>IF(N181="snížená",J181,0)</f>
        <v>0</v>
      </c>
      <c r="BG181" s="151">
        <f>IF(N181="zákl. přenesená",J181,0)</f>
        <v>0</v>
      </c>
      <c r="BH181" s="151">
        <f>IF(N181="sníž. přenesená",J181,0)</f>
        <v>0</v>
      </c>
      <c r="BI181" s="151">
        <f>IF(N181="nulová",J181,0)</f>
        <v>0</v>
      </c>
      <c r="BJ181" s="13" t="s">
        <v>81</v>
      </c>
      <c r="BK181" s="151">
        <f>ROUND(I181*H181,2)</f>
        <v>0</v>
      </c>
      <c r="BL181" s="13" t="s">
        <v>278</v>
      </c>
      <c r="BM181" s="13" t="s">
        <v>903</v>
      </c>
    </row>
    <row r="182" spans="2:65" s="1" customFormat="1" ht="58.5">
      <c r="B182" s="30"/>
      <c r="C182" s="31"/>
      <c r="D182" s="152" t="s">
        <v>137</v>
      </c>
      <c r="E182" s="31"/>
      <c r="F182" s="153" t="s">
        <v>904</v>
      </c>
      <c r="G182" s="31"/>
      <c r="H182" s="31"/>
      <c r="I182" s="99"/>
      <c r="J182" s="31"/>
      <c r="K182" s="31"/>
      <c r="L182" s="34"/>
      <c r="M182" s="154"/>
      <c r="N182" s="56"/>
      <c r="O182" s="56"/>
      <c r="P182" s="56"/>
      <c r="Q182" s="56"/>
      <c r="R182" s="56"/>
      <c r="S182" s="56"/>
      <c r="T182" s="57"/>
      <c r="AT182" s="13" t="s">
        <v>137</v>
      </c>
      <c r="AU182" s="13" t="s">
        <v>73</v>
      </c>
    </row>
    <row r="183" spans="2:65" s="1" customFormat="1" ht="29.25">
      <c r="B183" s="30"/>
      <c r="C183" s="31"/>
      <c r="D183" s="152" t="s">
        <v>139</v>
      </c>
      <c r="E183" s="31"/>
      <c r="F183" s="155" t="s">
        <v>905</v>
      </c>
      <c r="G183" s="31"/>
      <c r="H183" s="31"/>
      <c r="I183" s="99"/>
      <c r="J183" s="31"/>
      <c r="K183" s="31"/>
      <c r="L183" s="34"/>
      <c r="M183" s="154"/>
      <c r="N183" s="56"/>
      <c r="O183" s="56"/>
      <c r="P183" s="56"/>
      <c r="Q183" s="56"/>
      <c r="R183" s="56"/>
      <c r="S183" s="56"/>
      <c r="T183" s="57"/>
      <c r="AT183" s="13" t="s">
        <v>139</v>
      </c>
      <c r="AU183" s="13" t="s">
        <v>73</v>
      </c>
    </row>
    <row r="184" spans="2:65" s="8" customFormat="1" ht="11.25">
      <c r="B184" s="156"/>
      <c r="C184" s="157"/>
      <c r="D184" s="152" t="s">
        <v>154</v>
      </c>
      <c r="E184" s="158" t="s">
        <v>1</v>
      </c>
      <c r="F184" s="159" t="s">
        <v>888</v>
      </c>
      <c r="G184" s="157"/>
      <c r="H184" s="158" t="s">
        <v>1</v>
      </c>
      <c r="I184" s="160"/>
      <c r="J184" s="157"/>
      <c r="K184" s="157"/>
      <c r="L184" s="161"/>
      <c r="M184" s="162"/>
      <c r="N184" s="163"/>
      <c r="O184" s="163"/>
      <c r="P184" s="163"/>
      <c r="Q184" s="163"/>
      <c r="R184" s="163"/>
      <c r="S184" s="163"/>
      <c r="T184" s="164"/>
      <c r="AT184" s="165" t="s">
        <v>154</v>
      </c>
      <c r="AU184" s="165" t="s">
        <v>73</v>
      </c>
      <c r="AV184" s="8" t="s">
        <v>81</v>
      </c>
      <c r="AW184" s="8" t="s">
        <v>35</v>
      </c>
      <c r="AX184" s="8" t="s">
        <v>73</v>
      </c>
      <c r="AY184" s="165" t="s">
        <v>135</v>
      </c>
    </row>
    <row r="185" spans="2:65" s="8" customFormat="1" ht="11.25">
      <c r="B185" s="156"/>
      <c r="C185" s="157"/>
      <c r="D185" s="152" t="s">
        <v>154</v>
      </c>
      <c r="E185" s="158" t="s">
        <v>1</v>
      </c>
      <c r="F185" s="159" t="s">
        <v>906</v>
      </c>
      <c r="G185" s="157"/>
      <c r="H185" s="158" t="s">
        <v>1</v>
      </c>
      <c r="I185" s="160"/>
      <c r="J185" s="157"/>
      <c r="K185" s="157"/>
      <c r="L185" s="161"/>
      <c r="M185" s="162"/>
      <c r="N185" s="163"/>
      <c r="O185" s="163"/>
      <c r="P185" s="163"/>
      <c r="Q185" s="163"/>
      <c r="R185" s="163"/>
      <c r="S185" s="163"/>
      <c r="T185" s="164"/>
      <c r="AT185" s="165" t="s">
        <v>154</v>
      </c>
      <c r="AU185" s="165" t="s">
        <v>73</v>
      </c>
      <c r="AV185" s="8" t="s">
        <v>81</v>
      </c>
      <c r="AW185" s="8" t="s">
        <v>35</v>
      </c>
      <c r="AX185" s="8" t="s">
        <v>73</v>
      </c>
      <c r="AY185" s="165" t="s">
        <v>135</v>
      </c>
    </row>
    <row r="186" spans="2:65" s="9" customFormat="1" ht="11.25">
      <c r="B186" s="166"/>
      <c r="C186" s="167"/>
      <c r="D186" s="152" t="s">
        <v>154</v>
      </c>
      <c r="E186" s="168" t="s">
        <v>1</v>
      </c>
      <c r="F186" s="169" t="s">
        <v>81</v>
      </c>
      <c r="G186" s="167"/>
      <c r="H186" s="170">
        <v>1</v>
      </c>
      <c r="I186" s="171"/>
      <c r="J186" s="167"/>
      <c r="K186" s="167"/>
      <c r="L186" s="172"/>
      <c r="M186" s="173"/>
      <c r="N186" s="174"/>
      <c r="O186" s="174"/>
      <c r="P186" s="174"/>
      <c r="Q186" s="174"/>
      <c r="R186" s="174"/>
      <c r="S186" s="174"/>
      <c r="T186" s="175"/>
      <c r="AT186" s="176" t="s">
        <v>154</v>
      </c>
      <c r="AU186" s="176" t="s">
        <v>73</v>
      </c>
      <c r="AV186" s="9" t="s">
        <v>83</v>
      </c>
      <c r="AW186" s="9" t="s">
        <v>35</v>
      </c>
      <c r="AX186" s="9" t="s">
        <v>73</v>
      </c>
      <c r="AY186" s="176" t="s">
        <v>135</v>
      </c>
    </row>
    <row r="187" spans="2:65" s="8" customFormat="1" ht="11.25">
      <c r="B187" s="156"/>
      <c r="C187" s="157"/>
      <c r="D187" s="152" t="s">
        <v>154</v>
      </c>
      <c r="E187" s="158" t="s">
        <v>1</v>
      </c>
      <c r="F187" s="159" t="s">
        <v>907</v>
      </c>
      <c r="G187" s="157"/>
      <c r="H187" s="158" t="s">
        <v>1</v>
      </c>
      <c r="I187" s="160"/>
      <c r="J187" s="157"/>
      <c r="K187" s="157"/>
      <c r="L187" s="161"/>
      <c r="M187" s="162"/>
      <c r="N187" s="163"/>
      <c r="O187" s="163"/>
      <c r="P187" s="163"/>
      <c r="Q187" s="163"/>
      <c r="R187" s="163"/>
      <c r="S187" s="163"/>
      <c r="T187" s="164"/>
      <c r="AT187" s="165" t="s">
        <v>154</v>
      </c>
      <c r="AU187" s="165" t="s">
        <v>73</v>
      </c>
      <c r="AV187" s="8" t="s">
        <v>81</v>
      </c>
      <c r="AW187" s="8" t="s">
        <v>35</v>
      </c>
      <c r="AX187" s="8" t="s">
        <v>73</v>
      </c>
      <c r="AY187" s="165" t="s">
        <v>135</v>
      </c>
    </row>
    <row r="188" spans="2:65" s="9" customFormat="1" ht="11.25">
      <c r="B188" s="166"/>
      <c r="C188" s="167"/>
      <c r="D188" s="152" t="s">
        <v>154</v>
      </c>
      <c r="E188" s="168" t="s">
        <v>1</v>
      </c>
      <c r="F188" s="169" t="s">
        <v>81</v>
      </c>
      <c r="G188" s="167"/>
      <c r="H188" s="170">
        <v>1</v>
      </c>
      <c r="I188" s="171"/>
      <c r="J188" s="167"/>
      <c r="K188" s="167"/>
      <c r="L188" s="172"/>
      <c r="M188" s="173"/>
      <c r="N188" s="174"/>
      <c r="O188" s="174"/>
      <c r="P188" s="174"/>
      <c r="Q188" s="174"/>
      <c r="R188" s="174"/>
      <c r="S188" s="174"/>
      <c r="T188" s="175"/>
      <c r="AT188" s="176" t="s">
        <v>154</v>
      </c>
      <c r="AU188" s="176" t="s">
        <v>73</v>
      </c>
      <c r="AV188" s="9" t="s">
        <v>83</v>
      </c>
      <c r="AW188" s="9" t="s">
        <v>35</v>
      </c>
      <c r="AX188" s="9" t="s">
        <v>73</v>
      </c>
      <c r="AY188" s="176" t="s">
        <v>135</v>
      </c>
    </row>
    <row r="189" spans="2:65" s="8" customFormat="1" ht="11.25">
      <c r="B189" s="156"/>
      <c r="C189" s="157"/>
      <c r="D189" s="152" t="s">
        <v>154</v>
      </c>
      <c r="E189" s="158" t="s">
        <v>1</v>
      </c>
      <c r="F189" s="159" t="s">
        <v>908</v>
      </c>
      <c r="G189" s="157"/>
      <c r="H189" s="158" t="s">
        <v>1</v>
      </c>
      <c r="I189" s="160"/>
      <c r="J189" s="157"/>
      <c r="K189" s="157"/>
      <c r="L189" s="161"/>
      <c r="M189" s="162"/>
      <c r="N189" s="163"/>
      <c r="O189" s="163"/>
      <c r="P189" s="163"/>
      <c r="Q189" s="163"/>
      <c r="R189" s="163"/>
      <c r="S189" s="163"/>
      <c r="T189" s="164"/>
      <c r="AT189" s="165" t="s">
        <v>154</v>
      </c>
      <c r="AU189" s="165" t="s">
        <v>73</v>
      </c>
      <c r="AV189" s="8" t="s">
        <v>81</v>
      </c>
      <c r="AW189" s="8" t="s">
        <v>35</v>
      </c>
      <c r="AX189" s="8" t="s">
        <v>73</v>
      </c>
      <c r="AY189" s="165" t="s">
        <v>135</v>
      </c>
    </row>
    <row r="190" spans="2:65" s="9" customFormat="1" ht="11.25">
      <c r="B190" s="166"/>
      <c r="C190" s="167"/>
      <c r="D190" s="152" t="s">
        <v>154</v>
      </c>
      <c r="E190" s="168" t="s">
        <v>1</v>
      </c>
      <c r="F190" s="169" t="s">
        <v>81</v>
      </c>
      <c r="G190" s="167"/>
      <c r="H190" s="170">
        <v>1</v>
      </c>
      <c r="I190" s="171"/>
      <c r="J190" s="167"/>
      <c r="K190" s="167"/>
      <c r="L190" s="172"/>
      <c r="M190" s="173"/>
      <c r="N190" s="174"/>
      <c r="O190" s="174"/>
      <c r="P190" s="174"/>
      <c r="Q190" s="174"/>
      <c r="R190" s="174"/>
      <c r="S190" s="174"/>
      <c r="T190" s="175"/>
      <c r="AT190" s="176" t="s">
        <v>154</v>
      </c>
      <c r="AU190" s="176" t="s">
        <v>73</v>
      </c>
      <c r="AV190" s="9" t="s">
        <v>83</v>
      </c>
      <c r="AW190" s="9" t="s">
        <v>35</v>
      </c>
      <c r="AX190" s="9" t="s">
        <v>73</v>
      </c>
      <c r="AY190" s="176" t="s">
        <v>135</v>
      </c>
    </row>
    <row r="191" spans="2:65" s="10" customFormat="1" ht="11.25">
      <c r="B191" s="177"/>
      <c r="C191" s="178"/>
      <c r="D191" s="152" t="s">
        <v>154</v>
      </c>
      <c r="E191" s="179" t="s">
        <v>1</v>
      </c>
      <c r="F191" s="180" t="s">
        <v>159</v>
      </c>
      <c r="G191" s="178"/>
      <c r="H191" s="181">
        <v>3</v>
      </c>
      <c r="I191" s="182"/>
      <c r="J191" s="178"/>
      <c r="K191" s="178"/>
      <c r="L191" s="183"/>
      <c r="M191" s="213"/>
      <c r="N191" s="214"/>
      <c r="O191" s="214"/>
      <c r="P191" s="214"/>
      <c r="Q191" s="214"/>
      <c r="R191" s="214"/>
      <c r="S191" s="214"/>
      <c r="T191" s="215"/>
      <c r="AT191" s="187" t="s">
        <v>154</v>
      </c>
      <c r="AU191" s="187" t="s">
        <v>73</v>
      </c>
      <c r="AV191" s="10" t="s">
        <v>129</v>
      </c>
      <c r="AW191" s="10" t="s">
        <v>35</v>
      </c>
      <c r="AX191" s="10" t="s">
        <v>81</v>
      </c>
      <c r="AY191" s="187" t="s">
        <v>135</v>
      </c>
    </row>
    <row r="192" spans="2:65" s="1" customFormat="1" ht="6.95" customHeight="1">
      <c r="B192" s="42"/>
      <c r="C192" s="43"/>
      <c r="D192" s="43"/>
      <c r="E192" s="43"/>
      <c r="F192" s="43"/>
      <c r="G192" s="43"/>
      <c r="H192" s="43"/>
      <c r="I192" s="121"/>
      <c r="J192" s="43"/>
      <c r="K192" s="43"/>
      <c r="L192" s="34"/>
    </row>
  </sheetData>
  <sheetProtection algorithmName="SHA-512" hashValue="YUFkSYngdiymmLL2DGcBgEwg3mpuOEbKspLc4Rx8djkfVS/N9Yw0fIAUBISDnEih4rM2vYgTOzL0CKcyTq/OKQ==" saltValue="UieOXmd7mrkY7/UfRnhBQyhPLoyQIkRLT+9zOnLkQctmwpgaE2nElFzIzAQxMLjL6CaolUs+o9DlNl8RkDrgSw==" spinCount="100000" sheet="1" objects="1" scenarios="1" formatColumns="0" formatRows="0" autoFilter="0"/>
  <autoFilter ref="C78:K191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A.1 - Práce na ŽSv (Sborn...</vt:lpstr>
      <vt:lpstr>A.2 - Materiál zajištěný ...</vt:lpstr>
      <vt:lpstr>A.3 - Práce na ŽSp (Sborn...</vt:lpstr>
      <vt:lpstr>A.4 - Práce na přejezdu k...</vt:lpstr>
      <vt:lpstr>A.5 - Provizorní komunika...</vt:lpstr>
      <vt:lpstr>A.6 - Ochrana inženýrskýc...</vt:lpstr>
      <vt:lpstr>A.7 - Úprava železničního...</vt:lpstr>
      <vt:lpstr>A.8 - Přepravy a manipula...</vt:lpstr>
      <vt:lpstr>A.9 - VON</vt:lpstr>
      <vt:lpstr>'A.1 - Práce na ŽSv (Sborn...'!Názvy_tisku</vt:lpstr>
      <vt:lpstr>'A.2 - Materiál zajištěný ...'!Názvy_tisku</vt:lpstr>
      <vt:lpstr>'A.3 - Práce na ŽSp (Sborn...'!Názvy_tisku</vt:lpstr>
      <vt:lpstr>'A.4 - Práce na přejezdu k...'!Názvy_tisku</vt:lpstr>
      <vt:lpstr>'A.5 - Provizorní komunika...'!Názvy_tisku</vt:lpstr>
      <vt:lpstr>'A.6 - Ochrana inženýrskýc...'!Názvy_tisku</vt:lpstr>
      <vt:lpstr>'A.7 - Úprava železničního...'!Názvy_tisku</vt:lpstr>
      <vt:lpstr>'A.8 - Přepravy a manipula...'!Názvy_tisku</vt:lpstr>
      <vt:lpstr>'A.9 - VON'!Názvy_tisku</vt:lpstr>
      <vt:lpstr>'Rekapitulace stavby'!Názvy_tisku</vt:lpstr>
      <vt:lpstr>'A.1 - Práce na ŽSv (Sborn...'!Oblast_tisku</vt:lpstr>
      <vt:lpstr>'A.2 - Materiál zajištěný ...'!Oblast_tisku</vt:lpstr>
      <vt:lpstr>'A.3 - Práce na ŽSp (Sborn...'!Oblast_tisku</vt:lpstr>
      <vt:lpstr>'A.4 - Práce na přejezdu k...'!Oblast_tisku</vt:lpstr>
      <vt:lpstr>'A.5 - Provizorní komunika...'!Oblast_tisku</vt:lpstr>
      <vt:lpstr>'A.6 - Ochrana inženýrskýc...'!Oblast_tisku</vt:lpstr>
      <vt:lpstr>'A.7 - Úprava železničního...'!Oblast_tisku</vt:lpstr>
      <vt:lpstr>'A.8 - Přepravy a manipula...'!Oblast_tisku</vt:lpstr>
      <vt:lpstr>'A.9 - VON'!Oblast_tisku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Roztočilová Monika, Ing., DiS.</dc:creator>
  <cp:lastModifiedBy>Hajná Monika, Ing., DiS.</cp:lastModifiedBy>
  <dcterms:created xsi:type="dcterms:W3CDTF">2019-03-28T14:02:02Z</dcterms:created>
  <dcterms:modified xsi:type="dcterms:W3CDTF">2019-04-02T10:47:08Z</dcterms:modified>
</cp:coreProperties>
</file>