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Oprava fasády a vým..." sheetId="2" r:id="rId2"/>
    <sheet name="002 - Oprava střech" sheetId="3" r:id="rId3"/>
    <sheet name="003 - Ostatní venkovní op..." sheetId="4" r:id="rId4"/>
    <sheet name="004 - Oprava čekárny pro ..." sheetId="5" r:id="rId5"/>
    <sheet name="005 - Oprava prostor DK" sheetId="6" r:id="rId6"/>
    <sheet name="006 - Ostatní vnitřní opr..." sheetId="7" r:id="rId7"/>
    <sheet name="007 - Elektroinstalace (SEE)" sheetId="8" r:id="rId8"/>
    <sheet name="008 - Vedlejší a ostatní ..." sheetId="9" r:id="rId9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'001 - Oprava fasády a vým...'!$C$97:$K$292</definedName>
    <definedName name="_xlnm.Print_Area" localSheetId="1">'001 - Oprava fasády a vým...'!$C$4:$J$39,'001 - Oprava fasády a vým...'!$C$45:$J$79,'001 - Oprava fasády a vým...'!$C$85:$K$292</definedName>
    <definedName name="_xlnm.Print_Titles" localSheetId="1">'001 - Oprava fasády a vým...'!$97:$97</definedName>
    <definedName name="_xlnm._FilterDatabase" localSheetId="2" hidden="1">'002 - Oprava střech'!$C$91:$K$265</definedName>
    <definedName name="_xlnm.Print_Area" localSheetId="2">'002 - Oprava střech'!$C$4:$J$39,'002 - Oprava střech'!$C$45:$J$73,'002 - Oprava střech'!$C$79:$K$265</definedName>
    <definedName name="_xlnm.Print_Titles" localSheetId="2">'002 - Oprava střech'!$91:$91</definedName>
    <definedName name="_xlnm._FilterDatabase" localSheetId="3" hidden="1">'003 - Ostatní venkovní op...'!$C$90:$K$243</definedName>
    <definedName name="_xlnm.Print_Area" localSheetId="3">'003 - Ostatní venkovní op...'!$C$4:$J$39,'003 - Ostatní venkovní op...'!$C$45:$J$72,'003 - Ostatní venkovní op...'!$C$78:$K$243</definedName>
    <definedName name="_xlnm.Print_Titles" localSheetId="3">'003 - Ostatní venkovní op...'!$90:$90</definedName>
    <definedName name="_xlnm._FilterDatabase" localSheetId="4" hidden="1">'004 - Oprava čekárny pro ...'!$C$98:$K$233</definedName>
    <definedName name="_xlnm.Print_Area" localSheetId="4">'004 - Oprava čekárny pro ...'!$C$4:$J$39,'004 - Oprava čekárny pro ...'!$C$45:$J$80,'004 - Oprava čekárny pro ...'!$C$86:$K$233</definedName>
    <definedName name="_xlnm.Print_Titles" localSheetId="4">'004 - Oprava čekárny pro ...'!$98:$98</definedName>
    <definedName name="_xlnm._FilterDatabase" localSheetId="5" hidden="1">'005 - Oprava prostor DK'!$C$104:$K$379</definedName>
    <definedName name="_xlnm.Print_Area" localSheetId="5">'005 - Oprava prostor DK'!$C$4:$J$39,'005 - Oprava prostor DK'!$C$45:$J$86,'005 - Oprava prostor DK'!$C$92:$K$379</definedName>
    <definedName name="_xlnm.Print_Titles" localSheetId="5">'005 - Oprava prostor DK'!$104:$104</definedName>
    <definedName name="_xlnm._FilterDatabase" localSheetId="6" hidden="1">'006 - Ostatní vnitřní opr...'!$C$87:$K$163</definedName>
    <definedName name="_xlnm.Print_Area" localSheetId="6">'006 - Ostatní vnitřní opr...'!$C$4:$J$39,'006 - Ostatní vnitřní opr...'!$C$45:$J$69,'006 - Ostatní vnitřní opr...'!$C$75:$K$163</definedName>
    <definedName name="_xlnm.Print_Titles" localSheetId="6">'006 - Ostatní vnitřní opr...'!$87:$87</definedName>
    <definedName name="_xlnm._FilterDatabase" localSheetId="7" hidden="1">'007 - Elektroinstalace (SEE)'!$C$89:$K$279</definedName>
    <definedName name="_xlnm.Print_Area" localSheetId="7">'007 - Elektroinstalace (SEE)'!$C$4:$J$39,'007 - Elektroinstalace (SEE)'!$C$45:$J$71,'007 - Elektroinstalace (SEE)'!$C$77:$K$279</definedName>
    <definedName name="_xlnm.Print_Titles" localSheetId="7">'007 - Elektroinstalace (SEE)'!$89:$89</definedName>
    <definedName name="_xlnm._FilterDatabase" localSheetId="8" hidden="1">'008 - Vedlejší a ostatní ...'!$C$82:$K$92</definedName>
    <definedName name="_xlnm.Print_Area" localSheetId="8">'008 - Vedlejší a ostatní ...'!$C$4:$J$39,'008 - Vedlejší a ostatní ...'!$C$45:$J$64,'008 - Vedlejší a ostatní ...'!$C$70:$K$92</definedName>
    <definedName name="_xlnm.Print_Titles" localSheetId="8">'008 - Vedlejší a ostatní ...'!$82:$82</definedName>
  </definedNames>
  <calcPr/>
</workbook>
</file>

<file path=xl/calcChain.xml><?xml version="1.0" encoding="utf-8"?>
<calcChain xmlns="http://schemas.openxmlformats.org/spreadsheetml/2006/main">
  <c i="9" r="J37"/>
  <c r="J36"/>
  <c i="1" r="AY62"/>
  <c i="9" r="J35"/>
  <c i="1" r="AX62"/>
  <c i="9" r="BI92"/>
  <c r="BH92"/>
  <c r="BG92"/>
  <c r="BF92"/>
  <c r="T92"/>
  <c r="T91"/>
  <c r="R92"/>
  <c r="R91"/>
  <c r="P92"/>
  <c r="P91"/>
  <c r="BK92"/>
  <c r="BK91"/>
  <c r="J91"/>
  <c r="J92"/>
  <c r="BE92"/>
  <c r="J63"/>
  <c r="BI89"/>
  <c r="BH89"/>
  <c r="BG89"/>
  <c r="BF89"/>
  <c r="T89"/>
  <c r="T88"/>
  <c r="R89"/>
  <c r="R88"/>
  <c r="P89"/>
  <c r="P88"/>
  <c r="BK89"/>
  <c r="BK88"/>
  <c r="J88"/>
  <c r="J89"/>
  <c r="BE89"/>
  <c r="J62"/>
  <c r="BI86"/>
  <c r="F37"/>
  <c i="1" r="BD62"/>
  <c i="9" r="BH86"/>
  <c r="F36"/>
  <c i="1" r="BC62"/>
  <c i="9" r="BG86"/>
  <c r="F35"/>
  <c i="1" r="BB62"/>
  <c i="9" r="BF86"/>
  <c r="J34"/>
  <c i="1" r="AW62"/>
  <c i="9" r="F34"/>
  <c i="1" r="BA62"/>
  <c i="9" r="T86"/>
  <c r="T85"/>
  <c r="T84"/>
  <c r="T83"/>
  <c r="R86"/>
  <c r="R85"/>
  <c r="R84"/>
  <c r="R83"/>
  <c r="P86"/>
  <c r="P85"/>
  <c r="P84"/>
  <c r="P83"/>
  <c i="1" r="AU62"/>
  <c i="9" r="BK86"/>
  <c r="BK85"/>
  <c r="J85"/>
  <c r="BK84"/>
  <c r="J84"/>
  <c r="BK83"/>
  <c r="J83"/>
  <c r="J59"/>
  <c r="J30"/>
  <c i="1" r="AG62"/>
  <c i="9" r="J86"/>
  <c r="BE86"/>
  <c r="J33"/>
  <c i="1" r="AV62"/>
  <c i="9" r="F33"/>
  <c i="1" r="AZ62"/>
  <c i="9" r="J61"/>
  <c r="J60"/>
  <c r="J80"/>
  <c r="F79"/>
  <c r="F77"/>
  <c r="E75"/>
  <c r="J55"/>
  <c r="F54"/>
  <c r="F52"/>
  <c r="E50"/>
  <c r="J39"/>
  <c r="J21"/>
  <c r="E21"/>
  <c r="J79"/>
  <c r="J54"/>
  <c r="J20"/>
  <c r="J18"/>
  <c r="E18"/>
  <c r="F80"/>
  <c r="F55"/>
  <c r="J17"/>
  <c r="J12"/>
  <c r="J77"/>
  <c r="J52"/>
  <c r="E7"/>
  <c r="E73"/>
  <c r="E48"/>
  <c i="8" r="J37"/>
  <c r="J36"/>
  <c i="1" r="AY61"/>
  <c i="8" r="J35"/>
  <c i="1" r="AX61"/>
  <c i="8"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T269"/>
  <c r="R270"/>
  <c r="R269"/>
  <c r="P270"/>
  <c r="P269"/>
  <c r="BK270"/>
  <c r="BK269"/>
  <c r="J269"/>
  <c r="J270"/>
  <c r="BE270"/>
  <c r="J70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T262"/>
  <c r="R263"/>
  <c r="R262"/>
  <c r="P263"/>
  <c r="P262"/>
  <c r="BK263"/>
  <c r="BK262"/>
  <c r="J262"/>
  <c r="J263"/>
  <c r="BE263"/>
  <c r="J69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T227"/>
  <c r="R228"/>
  <c r="R227"/>
  <c r="P228"/>
  <c r="P227"/>
  <c r="BK228"/>
  <c r="BK227"/>
  <c r="J227"/>
  <c r="J228"/>
  <c r="BE228"/>
  <c r="J6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T219"/>
  <c r="R220"/>
  <c r="R219"/>
  <c r="P220"/>
  <c r="P219"/>
  <c r="BK220"/>
  <c r="BK219"/>
  <c r="J219"/>
  <c r="J220"/>
  <c r="BE220"/>
  <c r="J67"/>
  <c r="BI218"/>
  <c r="BH218"/>
  <c r="BG218"/>
  <c r="BF218"/>
  <c r="T218"/>
  <c r="R218"/>
  <c r="P218"/>
  <c r="BK218"/>
  <c r="J218"/>
  <c r="BE218"/>
  <c r="BI217"/>
  <c r="BH217"/>
  <c r="BG217"/>
  <c r="BF217"/>
  <c r="T217"/>
  <c r="T216"/>
  <c r="R217"/>
  <c r="R216"/>
  <c r="P217"/>
  <c r="P216"/>
  <c r="BK217"/>
  <c r="BK216"/>
  <c r="J216"/>
  <c r="J217"/>
  <c r="BE217"/>
  <c r="J6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T208"/>
  <c r="T207"/>
  <c r="R209"/>
  <c r="R208"/>
  <c r="R207"/>
  <c r="P209"/>
  <c r="P208"/>
  <c r="P207"/>
  <c r="BK209"/>
  <c r="BK208"/>
  <c r="J208"/>
  <c r="BK207"/>
  <c r="J207"/>
  <c r="J209"/>
  <c r="BE209"/>
  <c r="J65"/>
  <c r="J64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T180"/>
  <c r="R181"/>
  <c r="R180"/>
  <c r="P181"/>
  <c r="P180"/>
  <c r="BK181"/>
  <c r="BK180"/>
  <c r="J180"/>
  <c r="J181"/>
  <c r="BE181"/>
  <c r="J63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T166"/>
  <c r="R168"/>
  <c r="R167"/>
  <c r="R166"/>
  <c r="P168"/>
  <c r="P167"/>
  <c r="P166"/>
  <c r="BK168"/>
  <c r="BK167"/>
  <c r="J167"/>
  <c r="BK166"/>
  <c r="J166"/>
  <c r="J168"/>
  <c r="BE168"/>
  <c r="J62"/>
  <c r="J61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7"/>
  <c i="1" r="BD61"/>
  <c i="8" r="BH92"/>
  <c r="F36"/>
  <c i="1" r="BC61"/>
  <c i="8" r="BG92"/>
  <c r="F35"/>
  <c i="1" r="BB61"/>
  <c i="8" r="BF92"/>
  <c r="J34"/>
  <c i="1" r="AW61"/>
  <c i="8" r="F34"/>
  <c i="1" r="BA61"/>
  <c i="8" r="T92"/>
  <c r="T91"/>
  <c r="T90"/>
  <c r="R92"/>
  <c r="R91"/>
  <c r="R90"/>
  <c r="P92"/>
  <c r="P91"/>
  <c r="P90"/>
  <c i="1" r="AU61"/>
  <c i="8" r="BK92"/>
  <c r="BK91"/>
  <c r="J91"/>
  <c r="BK90"/>
  <c r="J90"/>
  <c r="J59"/>
  <c r="J30"/>
  <c i="1" r="AG61"/>
  <c i="8" r="J92"/>
  <c r="BE92"/>
  <c r="J33"/>
  <c i="1" r="AV61"/>
  <c i="8" r="F33"/>
  <c i="1" r="AZ61"/>
  <c i="8" r="J60"/>
  <c r="F84"/>
  <c r="E82"/>
  <c r="F52"/>
  <c r="E50"/>
  <c r="J39"/>
  <c r="J24"/>
  <c r="E24"/>
  <c r="J87"/>
  <c r="J55"/>
  <c r="J23"/>
  <c r="J21"/>
  <c r="E21"/>
  <c r="J86"/>
  <c r="J54"/>
  <c r="J20"/>
  <c r="J18"/>
  <c r="E18"/>
  <c r="F87"/>
  <c r="F55"/>
  <c r="J17"/>
  <c r="J15"/>
  <c r="E15"/>
  <c r="F86"/>
  <c r="F54"/>
  <c r="J14"/>
  <c r="J12"/>
  <c r="J84"/>
  <c r="J52"/>
  <c r="E7"/>
  <c r="E80"/>
  <c r="E48"/>
  <c i="7" r="J37"/>
  <c r="J36"/>
  <c i="1" r="AY60"/>
  <c i="7" r="J35"/>
  <c i="1" r="AX60"/>
  <c i="7"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44"/>
  <c r="BH144"/>
  <c r="BG144"/>
  <c r="BF144"/>
  <c r="T144"/>
  <c r="T143"/>
  <c r="R144"/>
  <c r="R143"/>
  <c r="P144"/>
  <c r="P143"/>
  <c r="BK144"/>
  <c r="BK143"/>
  <c r="J143"/>
  <c r="J144"/>
  <c r="BE144"/>
  <c r="J68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7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66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4"/>
  <c r="BH124"/>
  <c r="BG124"/>
  <c r="BF124"/>
  <c r="T124"/>
  <c r="T123"/>
  <c r="R124"/>
  <c r="R123"/>
  <c r="P124"/>
  <c r="P123"/>
  <c r="BK124"/>
  <c r="BK123"/>
  <c r="J123"/>
  <c r="J124"/>
  <c r="BE124"/>
  <c r="J65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5"/>
  <c r="BH115"/>
  <c r="BG115"/>
  <c r="BF115"/>
  <c r="T115"/>
  <c r="T114"/>
  <c r="T113"/>
  <c r="R115"/>
  <c r="R114"/>
  <c r="R113"/>
  <c r="P115"/>
  <c r="P114"/>
  <c r="P113"/>
  <c r="BK115"/>
  <c r="BK114"/>
  <c r="J114"/>
  <c r="BK113"/>
  <c r="J113"/>
  <c r="J115"/>
  <c r="BE115"/>
  <c r="J64"/>
  <c r="J63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2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F37"/>
  <c i="1" r="BD60"/>
  <c i="7" r="BH91"/>
  <c r="F36"/>
  <c i="1" r="BC60"/>
  <c i="7" r="BG91"/>
  <c r="F35"/>
  <c i="1" r="BB60"/>
  <c i="7" r="BF91"/>
  <c r="J34"/>
  <c i="1" r="AW60"/>
  <c i="7" r="F34"/>
  <c i="1" r="BA60"/>
  <c i="7" r="T91"/>
  <c r="T90"/>
  <c r="T89"/>
  <c r="T88"/>
  <c r="R91"/>
  <c r="R90"/>
  <c r="R89"/>
  <c r="R88"/>
  <c r="P91"/>
  <c r="P90"/>
  <c r="P89"/>
  <c r="P88"/>
  <c i="1" r="AU60"/>
  <c i="7" r="BK91"/>
  <c r="BK90"/>
  <c r="J90"/>
  <c r="BK89"/>
  <c r="J89"/>
  <c r="BK88"/>
  <c r="J88"/>
  <c r="J59"/>
  <c r="J30"/>
  <c i="1" r="AG60"/>
  <c i="7" r="J91"/>
  <c r="BE91"/>
  <c r="J33"/>
  <c i="1" r="AV60"/>
  <c i="7" r="F33"/>
  <c i="1" r="AZ60"/>
  <c i="7" r="J61"/>
  <c r="J60"/>
  <c r="J85"/>
  <c r="F84"/>
  <c r="F82"/>
  <c r="E80"/>
  <c r="J55"/>
  <c r="F54"/>
  <c r="F52"/>
  <c r="E50"/>
  <c r="J39"/>
  <c r="J21"/>
  <c r="E21"/>
  <c r="J84"/>
  <c r="J54"/>
  <c r="J20"/>
  <c r="J18"/>
  <c r="E18"/>
  <c r="F85"/>
  <c r="F55"/>
  <c r="J17"/>
  <c r="J12"/>
  <c r="J82"/>
  <c r="J52"/>
  <c r="E7"/>
  <c r="E78"/>
  <c r="E48"/>
  <c i="6" r="J37"/>
  <c r="J36"/>
  <c i="1" r="AY59"/>
  <c i="6" r="J35"/>
  <c i="1" r="AX59"/>
  <c i="6" r="BI378"/>
  <c r="BH378"/>
  <c r="BG378"/>
  <c r="BF378"/>
  <c r="T378"/>
  <c r="T377"/>
  <c r="R378"/>
  <c r="R377"/>
  <c r="P378"/>
  <c r="P377"/>
  <c r="BK378"/>
  <c r="BK377"/>
  <c r="J377"/>
  <c r="J378"/>
  <c r="BE378"/>
  <c r="J85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T370"/>
  <c r="R371"/>
  <c r="R370"/>
  <c r="P371"/>
  <c r="P370"/>
  <c r="BK371"/>
  <c r="BK370"/>
  <c r="J370"/>
  <c r="J371"/>
  <c r="BE371"/>
  <c r="J84"/>
  <c r="BI369"/>
  <c r="BH369"/>
  <c r="BG369"/>
  <c r="BF369"/>
  <c r="T369"/>
  <c r="R369"/>
  <c r="P369"/>
  <c r="BK369"/>
  <c r="J369"/>
  <c r="BE369"/>
  <c r="BI367"/>
  <c r="BH367"/>
  <c r="BG367"/>
  <c r="BF367"/>
  <c r="T367"/>
  <c r="T366"/>
  <c r="R367"/>
  <c r="R366"/>
  <c r="P367"/>
  <c r="P366"/>
  <c r="BK367"/>
  <c r="BK366"/>
  <c r="J366"/>
  <c r="J367"/>
  <c r="BE367"/>
  <c r="J83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1"/>
  <c r="BH351"/>
  <c r="BG351"/>
  <c r="BF351"/>
  <c r="T351"/>
  <c r="T350"/>
  <c r="R351"/>
  <c r="R350"/>
  <c r="P351"/>
  <c r="P350"/>
  <c r="BK351"/>
  <c r="BK350"/>
  <c r="J350"/>
  <c r="J351"/>
  <c r="BE351"/>
  <c r="J82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0"/>
  <c r="BH340"/>
  <c r="BG340"/>
  <c r="BF340"/>
  <c r="T340"/>
  <c r="T339"/>
  <c r="R340"/>
  <c r="R339"/>
  <c r="P340"/>
  <c r="P339"/>
  <c r="BK340"/>
  <c r="BK339"/>
  <c r="J339"/>
  <c r="J340"/>
  <c r="BE340"/>
  <c r="J81"/>
  <c r="BI338"/>
  <c r="BH338"/>
  <c r="BG338"/>
  <c r="BF338"/>
  <c r="T338"/>
  <c r="R338"/>
  <c r="P338"/>
  <c r="BK338"/>
  <c r="J338"/>
  <c r="BE338"/>
  <c r="BI337"/>
  <c r="BH337"/>
  <c r="BG337"/>
  <c r="BF337"/>
  <c r="T337"/>
  <c r="T336"/>
  <c r="R337"/>
  <c r="R336"/>
  <c r="P337"/>
  <c r="P336"/>
  <c r="BK337"/>
  <c r="BK336"/>
  <c r="J336"/>
  <c r="J337"/>
  <c r="BE337"/>
  <c r="J80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5"/>
  <c r="BH325"/>
  <c r="BG325"/>
  <c r="BF325"/>
  <c r="T325"/>
  <c r="T324"/>
  <c r="R325"/>
  <c r="R324"/>
  <c r="P325"/>
  <c r="P324"/>
  <c r="BK325"/>
  <c r="BK324"/>
  <c r="J324"/>
  <c r="J325"/>
  <c r="BE325"/>
  <c r="J79"/>
  <c r="BI323"/>
  <c r="BH323"/>
  <c r="BG323"/>
  <c r="BF323"/>
  <c r="T323"/>
  <c r="R323"/>
  <c r="P323"/>
  <c r="BK323"/>
  <c r="J323"/>
  <c r="BE323"/>
  <c r="BI322"/>
  <c r="BH322"/>
  <c r="BG322"/>
  <c r="BF322"/>
  <c r="T322"/>
  <c r="T321"/>
  <c r="R322"/>
  <c r="R321"/>
  <c r="P322"/>
  <c r="P321"/>
  <c r="BK322"/>
  <c r="BK321"/>
  <c r="J321"/>
  <c r="J322"/>
  <c r="BE322"/>
  <c r="J78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T311"/>
  <c r="R312"/>
  <c r="R311"/>
  <c r="P312"/>
  <c r="P311"/>
  <c r="BK312"/>
  <c r="BK311"/>
  <c r="J311"/>
  <c r="J312"/>
  <c r="BE312"/>
  <c r="J77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7"/>
  <c r="BH297"/>
  <c r="BG297"/>
  <c r="BF297"/>
  <c r="T297"/>
  <c r="T296"/>
  <c r="R297"/>
  <c r="R296"/>
  <c r="P297"/>
  <c r="P296"/>
  <c r="BK297"/>
  <c r="BK296"/>
  <c r="J296"/>
  <c r="J297"/>
  <c r="BE297"/>
  <c r="J76"/>
  <c r="BI295"/>
  <c r="BH295"/>
  <c r="BG295"/>
  <c r="BF295"/>
  <c r="T295"/>
  <c r="R295"/>
  <c r="P295"/>
  <c r="BK295"/>
  <c r="J295"/>
  <c r="BE295"/>
  <c r="BI294"/>
  <c r="BH294"/>
  <c r="BG294"/>
  <c r="BF294"/>
  <c r="T294"/>
  <c r="T293"/>
  <c r="R294"/>
  <c r="R293"/>
  <c r="P294"/>
  <c r="P293"/>
  <c r="BK294"/>
  <c r="BK293"/>
  <c r="J293"/>
  <c r="J294"/>
  <c r="BE294"/>
  <c r="J75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T287"/>
  <c r="R288"/>
  <c r="R287"/>
  <c r="P288"/>
  <c r="P287"/>
  <c r="BK288"/>
  <c r="BK287"/>
  <c r="J287"/>
  <c r="J288"/>
  <c r="BE288"/>
  <c r="J74"/>
  <c r="BI286"/>
  <c r="BH286"/>
  <c r="BG286"/>
  <c r="BF286"/>
  <c r="T286"/>
  <c r="R286"/>
  <c r="P286"/>
  <c r="BK286"/>
  <c r="J286"/>
  <c r="BE286"/>
  <c r="BI285"/>
  <c r="BH285"/>
  <c r="BG285"/>
  <c r="BF285"/>
  <c r="T285"/>
  <c r="T284"/>
  <c r="R285"/>
  <c r="R284"/>
  <c r="P285"/>
  <c r="P284"/>
  <c r="BK285"/>
  <c r="BK284"/>
  <c r="J284"/>
  <c r="J285"/>
  <c r="BE285"/>
  <c r="J73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T254"/>
  <c r="R255"/>
  <c r="R254"/>
  <c r="P255"/>
  <c r="P254"/>
  <c r="BK255"/>
  <c r="BK254"/>
  <c r="J254"/>
  <c r="J255"/>
  <c r="BE255"/>
  <c r="J72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7"/>
  <c r="BH247"/>
  <c r="BG247"/>
  <c r="BF247"/>
  <c r="T247"/>
  <c r="T246"/>
  <c r="R247"/>
  <c r="R246"/>
  <c r="P247"/>
  <c r="P246"/>
  <c r="BK247"/>
  <c r="BK246"/>
  <c r="J246"/>
  <c r="J247"/>
  <c r="BE247"/>
  <c r="J71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T240"/>
  <c r="R241"/>
  <c r="R240"/>
  <c r="P241"/>
  <c r="P240"/>
  <c r="BK241"/>
  <c r="BK240"/>
  <c r="J240"/>
  <c r="J241"/>
  <c r="BE241"/>
  <c r="J70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6"/>
  <c r="BH236"/>
  <c r="BG236"/>
  <c r="BF236"/>
  <c r="T236"/>
  <c r="T235"/>
  <c r="R236"/>
  <c r="R235"/>
  <c r="P236"/>
  <c r="P235"/>
  <c r="BK236"/>
  <c r="BK235"/>
  <c r="J235"/>
  <c r="J236"/>
  <c r="BE236"/>
  <c r="J69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T201"/>
  <c r="T200"/>
  <c r="R202"/>
  <c r="R201"/>
  <c r="R200"/>
  <c r="P202"/>
  <c r="P201"/>
  <c r="P200"/>
  <c r="BK202"/>
  <c r="BK201"/>
  <c r="J201"/>
  <c r="BK200"/>
  <c r="J200"/>
  <c r="J202"/>
  <c r="BE202"/>
  <c r="J68"/>
  <c r="J67"/>
  <c r="BI199"/>
  <c r="BH199"/>
  <c r="BG199"/>
  <c r="BF199"/>
  <c r="T199"/>
  <c r="T198"/>
  <c r="R199"/>
  <c r="R198"/>
  <c r="P199"/>
  <c r="P198"/>
  <c r="BK199"/>
  <c r="BK198"/>
  <c r="J198"/>
  <c r="J199"/>
  <c r="BE199"/>
  <c r="J66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T188"/>
  <c r="R189"/>
  <c r="R188"/>
  <c r="P189"/>
  <c r="P188"/>
  <c r="BK189"/>
  <c r="BK188"/>
  <c r="J188"/>
  <c r="J189"/>
  <c r="BE189"/>
  <c r="J65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6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4"/>
  <c r="BH124"/>
  <c r="BG124"/>
  <c r="BF124"/>
  <c r="T124"/>
  <c r="R124"/>
  <c r="P124"/>
  <c r="BK124"/>
  <c r="J124"/>
  <c r="BE124"/>
  <c r="BI122"/>
  <c r="BH122"/>
  <c r="BG122"/>
  <c r="BF122"/>
  <c r="T122"/>
  <c r="T121"/>
  <c r="R122"/>
  <c r="R121"/>
  <c r="P122"/>
  <c r="P121"/>
  <c r="BK122"/>
  <c r="BK121"/>
  <c r="J121"/>
  <c r="J122"/>
  <c r="BE122"/>
  <c r="J63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T115"/>
  <c r="R116"/>
  <c r="R115"/>
  <c r="P116"/>
  <c r="P115"/>
  <c r="BK116"/>
  <c r="BK115"/>
  <c r="J115"/>
  <c r="J116"/>
  <c r="BE116"/>
  <c r="J62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F37"/>
  <c i="1" r="BD59"/>
  <c i="6" r="BH108"/>
  <c r="F36"/>
  <c i="1" r="BC59"/>
  <c i="6" r="BG108"/>
  <c r="F35"/>
  <c i="1" r="BB59"/>
  <c i="6" r="BF108"/>
  <c r="J34"/>
  <c i="1" r="AW59"/>
  <c i="6" r="F34"/>
  <c i="1" r="BA59"/>
  <c i="6" r="T108"/>
  <c r="T107"/>
  <c r="T106"/>
  <c r="T105"/>
  <c r="R108"/>
  <c r="R107"/>
  <c r="R106"/>
  <c r="R105"/>
  <c r="P108"/>
  <c r="P107"/>
  <c r="P106"/>
  <c r="P105"/>
  <c i="1" r="AU59"/>
  <c i="6" r="BK108"/>
  <c r="BK107"/>
  <c r="J107"/>
  <c r="BK106"/>
  <c r="J106"/>
  <c r="BK105"/>
  <c r="J105"/>
  <c r="J59"/>
  <c r="J30"/>
  <c i="1" r="AG59"/>
  <c i="6" r="J108"/>
  <c r="BE108"/>
  <c r="J33"/>
  <c i="1" r="AV59"/>
  <c i="6" r="F33"/>
  <c i="1" r="AZ59"/>
  <c i="6" r="J61"/>
  <c r="J60"/>
  <c r="J102"/>
  <c r="F101"/>
  <c r="F99"/>
  <c r="E97"/>
  <c r="J55"/>
  <c r="F54"/>
  <c r="F52"/>
  <c r="E50"/>
  <c r="J39"/>
  <c r="J21"/>
  <c r="E21"/>
  <c r="J101"/>
  <c r="J54"/>
  <c r="J20"/>
  <c r="J18"/>
  <c r="E18"/>
  <c r="F102"/>
  <c r="F55"/>
  <c r="J17"/>
  <c r="J12"/>
  <c r="J99"/>
  <c r="J52"/>
  <c r="E7"/>
  <c r="E95"/>
  <c r="E48"/>
  <c i="5" r="J37"/>
  <c r="J36"/>
  <c i="1" r="AY58"/>
  <c i="5" r="J35"/>
  <c i="1" r="AX58"/>
  <c i="5" r="BI232"/>
  <c r="BH232"/>
  <c r="BG232"/>
  <c r="BF232"/>
  <c r="T232"/>
  <c r="R232"/>
  <c r="P232"/>
  <c r="BK232"/>
  <c r="J232"/>
  <c r="BE232"/>
  <c r="BI230"/>
  <c r="BH230"/>
  <c r="BG230"/>
  <c r="BF230"/>
  <c r="T230"/>
  <c r="T229"/>
  <c r="R230"/>
  <c r="R229"/>
  <c r="P230"/>
  <c r="P229"/>
  <c r="BK230"/>
  <c r="BK229"/>
  <c r="J229"/>
  <c r="J230"/>
  <c r="BE230"/>
  <c r="J79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5"/>
  <c r="BH225"/>
  <c r="BG225"/>
  <c r="BF225"/>
  <c r="T225"/>
  <c r="T224"/>
  <c r="R225"/>
  <c r="R224"/>
  <c r="P225"/>
  <c r="P224"/>
  <c r="BK225"/>
  <c r="BK224"/>
  <c r="J224"/>
  <c r="J225"/>
  <c r="BE225"/>
  <c r="J78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T216"/>
  <c r="R217"/>
  <c r="R216"/>
  <c r="P217"/>
  <c r="P216"/>
  <c r="BK217"/>
  <c r="BK216"/>
  <c r="J216"/>
  <c r="J217"/>
  <c r="BE217"/>
  <c r="J77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2"/>
  <c r="BH212"/>
  <c r="BG212"/>
  <c r="BF212"/>
  <c r="T212"/>
  <c r="T211"/>
  <c r="R212"/>
  <c r="R211"/>
  <c r="P212"/>
  <c r="P211"/>
  <c r="BK212"/>
  <c r="BK211"/>
  <c r="J211"/>
  <c r="J212"/>
  <c r="BE212"/>
  <c r="J76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T207"/>
  <c r="R208"/>
  <c r="R207"/>
  <c r="P208"/>
  <c r="P207"/>
  <c r="BK208"/>
  <c r="BK207"/>
  <c r="J207"/>
  <c r="J208"/>
  <c r="BE208"/>
  <c r="J75"/>
  <c r="BI206"/>
  <c r="BH206"/>
  <c r="BG206"/>
  <c r="BF206"/>
  <c r="T206"/>
  <c r="R206"/>
  <c r="P206"/>
  <c r="BK206"/>
  <c r="J206"/>
  <c r="BE206"/>
  <c r="BI205"/>
  <c r="BH205"/>
  <c r="BG205"/>
  <c r="BF205"/>
  <c r="T205"/>
  <c r="T204"/>
  <c r="R205"/>
  <c r="R204"/>
  <c r="P205"/>
  <c r="P204"/>
  <c r="BK205"/>
  <c r="BK204"/>
  <c r="J204"/>
  <c r="J205"/>
  <c r="BE205"/>
  <c r="J7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73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T184"/>
  <c r="R185"/>
  <c r="R184"/>
  <c r="P185"/>
  <c r="P184"/>
  <c r="BK185"/>
  <c r="BK184"/>
  <c r="J184"/>
  <c r="J185"/>
  <c r="BE185"/>
  <c r="J72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T178"/>
  <c r="R179"/>
  <c r="R178"/>
  <c r="P179"/>
  <c r="P178"/>
  <c r="BK179"/>
  <c r="BK178"/>
  <c r="J178"/>
  <c r="J179"/>
  <c r="BE179"/>
  <c r="J71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T173"/>
  <c r="R174"/>
  <c r="R173"/>
  <c r="P174"/>
  <c r="P173"/>
  <c r="BK174"/>
  <c r="BK173"/>
  <c r="J173"/>
  <c r="J174"/>
  <c r="BE174"/>
  <c r="J70"/>
  <c r="BI172"/>
  <c r="BH172"/>
  <c r="BG172"/>
  <c r="BF172"/>
  <c r="T172"/>
  <c r="R172"/>
  <c r="P172"/>
  <c r="BK172"/>
  <c r="J172"/>
  <c r="BE172"/>
  <c r="BI171"/>
  <c r="BH171"/>
  <c r="BG171"/>
  <c r="BF171"/>
  <c r="T171"/>
  <c r="T170"/>
  <c r="R171"/>
  <c r="R170"/>
  <c r="P171"/>
  <c r="P170"/>
  <c r="BK171"/>
  <c r="BK170"/>
  <c r="J170"/>
  <c r="J171"/>
  <c r="BE171"/>
  <c r="J69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8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T145"/>
  <c r="R147"/>
  <c r="R146"/>
  <c r="R145"/>
  <c r="P147"/>
  <c r="P146"/>
  <c r="P145"/>
  <c r="BK147"/>
  <c r="BK146"/>
  <c r="J146"/>
  <c r="BK145"/>
  <c r="J145"/>
  <c r="J147"/>
  <c r="BE147"/>
  <c r="J67"/>
  <c r="J66"/>
  <c r="BI144"/>
  <c r="BH144"/>
  <c r="BG144"/>
  <c r="BF144"/>
  <c r="T144"/>
  <c r="T143"/>
  <c r="R144"/>
  <c r="R143"/>
  <c r="P144"/>
  <c r="P143"/>
  <c r="BK144"/>
  <c r="BK143"/>
  <c r="J143"/>
  <c r="J144"/>
  <c r="BE144"/>
  <c r="J65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6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3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T104"/>
  <c r="R105"/>
  <c r="R104"/>
  <c r="P105"/>
  <c r="P104"/>
  <c r="BK105"/>
  <c r="BK104"/>
  <c r="J104"/>
  <c r="J105"/>
  <c r="BE105"/>
  <c r="J62"/>
  <c r="BI102"/>
  <c r="F37"/>
  <c i="1" r="BD58"/>
  <c i="5" r="BH102"/>
  <c r="F36"/>
  <c i="1" r="BC58"/>
  <c i="5" r="BG102"/>
  <c r="F35"/>
  <c i="1" r="BB58"/>
  <c i="5" r="BF102"/>
  <c r="J34"/>
  <c i="1" r="AW58"/>
  <c i="5" r="F34"/>
  <c i="1" r="BA58"/>
  <c i="5" r="T102"/>
  <c r="T101"/>
  <c r="T100"/>
  <c r="T99"/>
  <c r="R102"/>
  <c r="R101"/>
  <c r="R100"/>
  <c r="R99"/>
  <c r="P102"/>
  <c r="P101"/>
  <c r="P100"/>
  <c r="P99"/>
  <c i="1" r="AU58"/>
  <c i="5" r="BK102"/>
  <c r="BK101"/>
  <c r="J101"/>
  <c r="BK100"/>
  <c r="J100"/>
  <c r="BK99"/>
  <c r="J99"/>
  <c r="J59"/>
  <c r="J30"/>
  <c i="1" r="AG58"/>
  <c i="5" r="J102"/>
  <c r="BE102"/>
  <c r="J33"/>
  <c i="1" r="AV58"/>
  <c i="5" r="F33"/>
  <c i="1" r="AZ58"/>
  <c i="5" r="J61"/>
  <c r="J60"/>
  <c r="J96"/>
  <c r="F95"/>
  <c r="F93"/>
  <c r="E91"/>
  <c r="J55"/>
  <c r="F54"/>
  <c r="F52"/>
  <c r="E50"/>
  <c r="J39"/>
  <c r="J21"/>
  <c r="E21"/>
  <c r="J95"/>
  <c r="J54"/>
  <c r="J20"/>
  <c r="J18"/>
  <c r="E18"/>
  <c r="F96"/>
  <c r="F55"/>
  <c r="J17"/>
  <c r="J12"/>
  <c r="J93"/>
  <c r="J52"/>
  <c r="E7"/>
  <c r="E89"/>
  <c r="E48"/>
  <c i="4" r="J37"/>
  <c r="J36"/>
  <c i="1" r="AY57"/>
  <c i="4" r="J35"/>
  <c i="1" r="AX57"/>
  <c i="4" r="BI243"/>
  <c r="BH243"/>
  <c r="BG243"/>
  <c r="BF243"/>
  <c r="T243"/>
  <c r="R243"/>
  <c r="P243"/>
  <c r="BK243"/>
  <c r="J243"/>
  <c r="BE243"/>
  <c r="BI241"/>
  <c r="BH241"/>
  <c r="BG241"/>
  <c r="BF241"/>
  <c r="T241"/>
  <c r="T240"/>
  <c r="T239"/>
  <c r="R241"/>
  <c r="R240"/>
  <c r="R239"/>
  <c r="P241"/>
  <c r="P240"/>
  <c r="P239"/>
  <c r="BK241"/>
  <c r="BK240"/>
  <c r="J240"/>
  <c r="BK239"/>
  <c r="J239"/>
  <c r="J241"/>
  <c r="BE241"/>
  <c r="J71"/>
  <c r="J70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1"/>
  <c r="BH221"/>
  <c r="BG221"/>
  <c r="BF221"/>
  <c r="T221"/>
  <c r="T220"/>
  <c r="R221"/>
  <c r="R220"/>
  <c r="P221"/>
  <c r="P220"/>
  <c r="BK221"/>
  <c r="BK220"/>
  <c r="J220"/>
  <c r="J221"/>
  <c r="BE221"/>
  <c r="J69"/>
  <c r="BI219"/>
  <c r="BH219"/>
  <c r="BG219"/>
  <c r="BF219"/>
  <c r="T219"/>
  <c r="T218"/>
  <c r="R219"/>
  <c r="R218"/>
  <c r="P219"/>
  <c r="P218"/>
  <c r="BK219"/>
  <c r="BK218"/>
  <c r="J218"/>
  <c r="J219"/>
  <c r="BE219"/>
  <c r="J6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T191"/>
  <c r="R192"/>
  <c r="R191"/>
  <c r="P192"/>
  <c r="P191"/>
  <c r="BK192"/>
  <c r="BK191"/>
  <c r="J191"/>
  <c r="J192"/>
  <c r="BE192"/>
  <c r="J67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66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65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3"/>
  <c r="BH133"/>
  <c r="BG133"/>
  <c r="BF133"/>
  <c r="T133"/>
  <c r="T132"/>
  <c r="R133"/>
  <c r="R132"/>
  <c r="P133"/>
  <c r="P132"/>
  <c r="BK133"/>
  <c r="BK132"/>
  <c r="J132"/>
  <c r="J133"/>
  <c r="BE133"/>
  <c r="J64"/>
  <c r="BI130"/>
  <c r="BH130"/>
  <c r="BG130"/>
  <c r="BF130"/>
  <c r="T130"/>
  <c r="R130"/>
  <c r="P130"/>
  <c r="BK130"/>
  <c r="J130"/>
  <c r="BE130"/>
  <c r="BI128"/>
  <c r="BH128"/>
  <c r="BG128"/>
  <c r="BF128"/>
  <c r="T128"/>
  <c r="T127"/>
  <c r="R128"/>
  <c r="R127"/>
  <c r="P128"/>
  <c r="P127"/>
  <c r="BK128"/>
  <c r="BK127"/>
  <c r="J127"/>
  <c r="J128"/>
  <c r="BE128"/>
  <c r="J63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62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F37"/>
  <c i="1" r="BD57"/>
  <c i="4" r="BH94"/>
  <c r="F36"/>
  <c i="1" r="BC57"/>
  <c i="4" r="BG94"/>
  <c r="F35"/>
  <c i="1" r="BB57"/>
  <c i="4" r="BF94"/>
  <c r="J34"/>
  <c i="1" r="AW57"/>
  <c i="4" r="F34"/>
  <c i="1" r="BA57"/>
  <c i="4" r="T94"/>
  <c r="T93"/>
  <c r="T92"/>
  <c r="T91"/>
  <c r="R94"/>
  <c r="R93"/>
  <c r="R92"/>
  <c r="R91"/>
  <c r="P94"/>
  <c r="P93"/>
  <c r="P92"/>
  <c r="P91"/>
  <c i="1" r="AU57"/>
  <c i="4" r="BK94"/>
  <c r="BK93"/>
  <c r="J93"/>
  <c r="BK92"/>
  <c r="J92"/>
  <c r="BK91"/>
  <c r="J91"/>
  <c r="J59"/>
  <c r="J30"/>
  <c i="1" r="AG57"/>
  <c i="4" r="J94"/>
  <c r="BE94"/>
  <c r="J33"/>
  <c i="1" r="AV57"/>
  <c i="4" r="F33"/>
  <c i="1" r="AZ57"/>
  <c i="4" r="J61"/>
  <c r="J60"/>
  <c r="J88"/>
  <c r="F87"/>
  <c r="F85"/>
  <c r="E83"/>
  <c r="J55"/>
  <c r="F54"/>
  <c r="F52"/>
  <c r="E50"/>
  <c r="J39"/>
  <c r="J21"/>
  <c r="E21"/>
  <c r="J87"/>
  <c r="J54"/>
  <c r="J20"/>
  <c r="J18"/>
  <c r="E18"/>
  <c r="F88"/>
  <c r="F55"/>
  <c r="J17"/>
  <c r="J12"/>
  <c r="J85"/>
  <c r="J52"/>
  <c r="E7"/>
  <c r="E81"/>
  <c r="E48"/>
  <c i="3" r="J37"/>
  <c r="J36"/>
  <c i="1" r="AY56"/>
  <c i="3" r="J35"/>
  <c i="1" r="AX56"/>
  <c i="3"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2"/>
  <c r="BH252"/>
  <c r="BG252"/>
  <c r="BF252"/>
  <c r="T252"/>
  <c r="T251"/>
  <c r="R252"/>
  <c r="R251"/>
  <c r="P252"/>
  <c r="P251"/>
  <c r="BK252"/>
  <c r="BK251"/>
  <c r="J251"/>
  <c r="J252"/>
  <c r="BE252"/>
  <c r="J7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T245"/>
  <c r="R246"/>
  <c r="R245"/>
  <c r="P246"/>
  <c r="P245"/>
  <c r="BK246"/>
  <c r="BK245"/>
  <c r="J245"/>
  <c r="J246"/>
  <c r="BE246"/>
  <c r="J71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3"/>
  <c r="BH233"/>
  <c r="BG233"/>
  <c r="BF233"/>
  <c r="T233"/>
  <c r="T232"/>
  <c r="R233"/>
  <c r="R232"/>
  <c r="P233"/>
  <c r="P232"/>
  <c r="BK233"/>
  <c r="BK232"/>
  <c r="J232"/>
  <c r="J233"/>
  <c r="BE233"/>
  <c r="J70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T188"/>
  <c r="R189"/>
  <c r="R188"/>
  <c r="P189"/>
  <c r="P188"/>
  <c r="BK189"/>
  <c r="BK188"/>
  <c r="J188"/>
  <c r="J189"/>
  <c r="BE189"/>
  <c r="J6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2"/>
  <c r="BH132"/>
  <c r="BG132"/>
  <c r="BF132"/>
  <c r="T132"/>
  <c r="T131"/>
  <c r="R132"/>
  <c r="R131"/>
  <c r="P132"/>
  <c r="P131"/>
  <c r="BK132"/>
  <c r="BK131"/>
  <c r="J131"/>
  <c r="J132"/>
  <c r="BE132"/>
  <c r="J68"/>
  <c r="BI130"/>
  <c r="BH130"/>
  <c r="BG130"/>
  <c r="BF130"/>
  <c r="T130"/>
  <c r="R130"/>
  <c r="P130"/>
  <c r="BK130"/>
  <c r="J130"/>
  <c r="BE130"/>
  <c r="BI129"/>
  <c r="BH129"/>
  <c r="BG129"/>
  <c r="BF129"/>
  <c r="T129"/>
  <c r="T128"/>
  <c r="T127"/>
  <c r="R129"/>
  <c r="R128"/>
  <c r="R127"/>
  <c r="P129"/>
  <c r="P128"/>
  <c r="P127"/>
  <c r="BK129"/>
  <c r="BK128"/>
  <c r="J128"/>
  <c r="BK127"/>
  <c r="J127"/>
  <c r="J129"/>
  <c r="BE129"/>
  <c r="J67"/>
  <c r="J66"/>
  <c r="BI126"/>
  <c r="BH126"/>
  <c r="BG126"/>
  <c r="BF126"/>
  <c r="T126"/>
  <c r="T125"/>
  <c r="R126"/>
  <c r="R125"/>
  <c r="P126"/>
  <c r="P125"/>
  <c r="BK126"/>
  <c r="BK125"/>
  <c r="J125"/>
  <c r="J126"/>
  <c r="BE126"/>
  <c r="J6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T111"/>
  <c r="R112"/>
  <c r="R111"/>
  <c r="P112"/>
  <c r="P111"/>
  <c r="BK112"/>
  <c r="BK111"/>
  <c r="J111"/>
  <c r="J112"/>
  <c r="BE112"/>
  <c r="J64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63"/>
  <c r="BI100"/>
  <c r="BH100"/>
  <c r="BG100"/>
  <c r="BF100"/>
  <c r="T100"/>
  <c r="R100"/>
  <c r="P100"/>
  <c r="BK100"/>
  <c r="J100"/>
  <c r="BE100"/>
  <c r="BI98"/>
  <c r="BH98"/>
  <c r="BG98"/>
  <c r="BF98"/>
  <c r="T98"/>
  <c r="T97"/>
  <c r="T96"/>
  <c r="R98"/>
  <c r="R97"/>
  <c r="R96"/>
  <c r="P98"/>
  <c r="P97"/>
  <c r="P96"/>
  <c r="BK98"/>
  <c r="BK97"/>
  <c r="J97"/>
  <c r="BK96"/>
  <c r="J96"/>
  <c r="J98"/>
  <c r="BE98"/>
  <c r="J62"/>
  <c r="J61"/>
  <c r="BI94"/>
  <c r="F37"/>
  <c i="1" r="BD56"/>
  <c i="3" r="BH94"/>
  <c r="F36"/>
  <c i="1" r="BC56"/>
  <c i="3" r="BG94"/>
  <c r="F35"/>
  <c i="1" r="BB56"/>
  <c i="3" r="BF94"/>
  <c r="J34"/>
  <c i="1" r="AW56"/>
  <c i="3" r="F34"/>
  <c i="1" r="BA56"/>
  <c i="3" r="T94"/>
  <c r="T93"/>
  <c r="T92"/>
  <c r="R94"/>
  <c r="R93"/>
  <c r="R92"/>
  <c r="P94"/>
  <c r="P93"/>
  <c r="P92"/>
  <c i="1" r="AU56"/>
  <c i="3" r="BK94"/>
  <c r="BK93"/>
  <c r="J93"/>
  <c r="BK92"/>
  <c r="J92"/>
  <c r="J59"/>
  <c r="J30"/>
  <c i="1" r="AG56"/>
  <c i="3" r="J94"/>
  <c r="BE94"/>
  <c r="J33"/>
  <c i="1" r="AV56"/>
  <c i="3" r="F33"/>
  <c i="1" r="AZ56"/>
  <c i="3" r="J60"/>
  <c r="J89"/>
  <c r="F88"/>
  <c r="F86"/>
  <c r="E84"/>
  <c r="J55"/>
  <c r="F54"/>
  <c r="F52"/>
  <c r="E50"/>
  <c r="J39"/>
  <c r="J21"/>
  <c r="E21"/>
  <c r="J88"/>
  <c r="J54"/>
  <c r="J20"/>
  <c r="J18"/>
  <c r="E18"/>
  <c r="F89"/>
  <c r="F55"/>
  <c r="J17"/>
  <c r="J12"/>
  <c r="J86"/>
  <c r="J52"/>
  <c r="E7"/>
  <c r="E82"/>
  <c r="E48"/>
  <c i="2" r="J108"/>
  <c r="J37"/>
  <c r="J36"/>
  <c i="1" r="AY55"/>
  <c i="2" r="J35"/>
  <c i="1" r="AX55"/>
  <c i="2"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T287"/>
  <c r="R288"/>
  <c r="R287"/>
  <c r="P288"/>
  <c r="P287"/>
  <c r="BK288"/>
  <c r="BK287"/>
  <c r="J287"/>
  <c r="J288"/>
  <c r="BE288"/>
  <c r="J7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T274"/>
  <c r="R275"/>
  <c r="R274"/>
  <c r="P275"/>
  <c r="P274"/>
  <c r="BK275"/>
  <c r="BK274"/>
  <c r="J274"/>
  <c r="J275"/>
  <c r="BE275"/>
  <c r="J77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68"/>
  <c r="BH268"/>
  <c r="BG268"/>
  <c r="BF268"/>
  <c r="T268"/>
  <c r="T267"/>
  <c r="R268"/>
  <c r="R267"/>
  <c r="P268"/>
  <c r="P267"/>
  <c r="BK268"/>
  <c r="BK267"/>
  <c r="J267"/>
  <c r="J268"/>
  <c r="BE268"/>
  <c r="J76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0"/>
  <c r="BH260"/>
  <c r="BG260"/>
  <c r="BF260"/>
  <c r="T260"/>
  <c r="T259"/>
  <c r="R260"/>
  <c r="R259"/>
  <c r="P260"/>
  <c r="P259"/>
  <c r="BK260"/>
  <c r="BK259"/>
  <c r="J259"/>
  <c r="J260"/>
  <c r="BE260"/>
  <c r="J75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T241"/>
  <c r="R242"/>
  <c r="R241"/>
  <c r="P242"/>
  <c r="P241"/>
  <c r="BK242"/>
  <c r="BK241"/>
  <c r="J241"/>
  <c r="J242"/>
  <c r="BE242"/>
  <c r="J74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6"/>
  <c r="BH216"/>
  <c r="BG216"/>
  <c r="BF216"/>
  <c r="T216"/>
  <c r="T215"/>
  <c r="R216"/>
  <c r="R215"/>
  <c r="P216"/>
  <c r="P215"/>
  <c r="BK216"/>
  <c r="BK215"/>
  <c r="J215"/>
  <c r="J216"/>
  <c r="BE216"/>
  <c r="J73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3"/>
  <c r="BH203"/>
  <c r="BG203"/>
  <c r="BF203"/>
  <c r="T203"/>
  <c r="T202"/>
  <c r="R203"/>
  <c r="R202"/>
  <c r="P203"/>
  <c r="P202"/>
  <c r="BK203"/>
  <c r="BK202"/>
  <c r="J202"/>
  <c r="J203"/>
  <c r="BE203"/>
  <c r="J72"/>
  <c r="BI201"/>
  <c r="BH201"/>
  <c r="BG201"/>
  <c r="BF201"/>
  <c r="T201"/>
  <c r="R201"/>
  <c r="P201"/>
  <c r="BK201"/>
  <c r="J201"/>
  <c r="BE201"/>
  <c r="BI200"/>
  <c r="BH200"/>
  <c r="BG200"/>
  <c r="BF200"/>
  <c r="T200"/>
  <c r="T199"/>
  <c r="R200"/>
  <c r="R199"/>
  <c r="P200"/>
  <c r="P199"/>
  <c r="BK200"/>
  <c r="BK199"/>
  <c r="J199"/>
  <c r="J200"/>
  <c r="BE200"/>
  <c r="J71"/>
  <c r="BI198"/>
  <c r="BH198"/>
  <c r="BG198"/>
  <c r="BF198"/>
  <c r="T198"/>
  <c r="T197"/>
  <c r="T196"/>
  <c r="R198"/>
  <c r="R197"/>
  <c r="R196"/>
  <c r="P198"/>
  <c r="P197"/>
  <c r="P196"/>
  <c r="BK198"/>
  <c r="BK197"/>
  <c r="J197"/>
  <c r="BK196"/>
  <c r="J196"/>
  <c r="J198"/>
  <c r="BE198"/>
  <c r="J70"/>
  <c r="J69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T185"/>
  <c r="R186"/>
  <c r="R185"/>
  <c r="P186"/>
  <c r="P185"/>
  <c r="BK186"/>
  <c r="BK185"/>
  <c r="J185"/>
  <c r="J186"/>
  <c r="BE186"/>
  <c r="J68"/>
  <c r="BI184"/>
  <c r="BH184"/>
  <c r="BG184"/>
  <c r="BF184"/>
  <c r="T184"/>
  <c r="T183"/>
  <c r="R184"/>
  <c r="R183"/>
  <c r="P184"/>
  <c r="P183"/>
  <c r="BK184"/>
  <c r="BK183"/>
  <c r="J183"/>
  <c r="J184"/>
  <c r="BE184"/>
  <c r="J67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66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6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0"/>
  <c r="BH110"/>
  <c r="BG110"/>
  <c r="BF110"/>
  <c r="T110"/>
  <c r="T109"/>
  <c r="R110"/>
  <c r="R109"/>
  <c r="P110"/>
  <c r="P109"/>
  <c r="BK110"/>
  <c r="BK109"/>
  <c r="J109"/>
  <c r="J110"/>
  <c r="BE110"/>
  <c r="J64"/>
  <c r="J63"/>
  <c r="BI105"/>
  <c r="BH105"/>
  <c r="BG105"/>
  <c r="BF105"/>
  <c r="T105"/>
  <c r="R105"/>
  <c r="P105"/>
  <c r="BK105"/>
  <c r="J105"/>
  <c r="BE105"/>
  <c r="BI103"/>
  <c r="BH103"/>
  <c r="BG103"/>
  <c r="BF103"/>
  <c r="T103"/>
  <c r="T102"/>
  <c r="T101"/>
  <c r="R103"/>
  <c r="R102"/>
  <c r="R101"/>
  <c r="P103"/>
  <c r="P102"/>
  <c r="P101"/>
  <c r="BK103"/>
  <c r="BK102"/>
  <c r="J102"/>
  <c r="BK101"/>
  <c r="J101"/>
  <c r="J103"/>
  <c r="BE103"/>
  <c r="J62"/>
  <c r="J61"/>
  <c r="BI100"/>
  <c r="F37"/>
  <c i="1" r="BD55"/>
  <c i="2" r="BH100"/>
  <c r="F36"/>
  <c i="1" r="BC55"/>
  <c i="2" r="BG100"/>
  <c r="F35"/>
  <c i="1" r="BB55"/>
  <c i="2" r="BF100"/>
  <c r="J34"/>
  <c i="1" r="AW55"/>
  <c i="2" r="F34"/>
  <c i="1" r="BA55"/>
  <c i="2" r="T100"/>
  <c r="T99"/>
  <c r="T98"/>
  <c r="R100"/>
  <c r="R99"/>
  <c r="R98"/>
  <c r="P100"/>
  <c r="P99"/>
  <c r="P98"/>
  <c i="1" r="AU55"/>
  <c i="2" r="BK100"/>
  <c r="BK99"/>
  <c r="J99"/>
  <c r="BK98"/>
  <c r="J98"/>
  <c r="J59"/>
  <c r="J30"/>
  <c i="1" r="AG55"/>
  <c i="2" r="J100"/>
  <c r="BE100"/>
  <c r="J33"/>
  <c i="1" r="AV55"/>
  <c i="2" r="F33"/>
  <c i="1" r="AZ55"/>
  <c i="2" r="J60"/>
  <c r="J95"/>
  <c r="F94"/>
  <c r="F92"/>
  <c r="E90"/>
  <c r="J55"/>
  <c r="F54"/>
  <c r="F52"/>
  <c r="E50"/>
  <c r="J39"/>
  <c r="J21"/>
  <c r="E21"/>
  <c r="J94"/>
  <c r="J54"/>
  <c r="J20"/>
  <c r="J18"/>
  <c r="E18"/>
  <c r="F95"/>
  <c r="F55"/>
  <c r="J17"/>
  <c r="J12"/>
  <c r="J92"/>
  <c r="J52"/>
  <c r="E7"/>
  <c r="E8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2"/>
  <c r="AN62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<sst xmlns="http://schemas.openxmlformats.org/spreadsheetml/2006/main">
  <si>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</si>
  <si>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</si>
  <si>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</si>
  <si>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</si>
  <si>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</si>
  <si>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{45b54f5c-ac67-49ca-aa94-c11f05ec1717}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</si>
  <si>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</si>
  <si>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</si>
  <si>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</si>
  <si>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</si>
  <si>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</si>
  <si>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</si>
  <si>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</si>
  <si>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</si>
  <si>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</si>
  <si>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Ledecko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</si>
  <si>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</si>
  <si>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0,01</t>
  </si>
  <si>
    <t>Stavba:</t>
  </si>
  <si>
    <t>Ledečko ON - Oprava</t>
  </si>
  <si>
    <t>KSO:</t>
  </si>
  <si>
    <t>CC-CZ:</t>
  </si>
  <si>
    <t>Místo:</t>
  </si>
  <si>
    <t>ŽST. Ledečko</t>
  </si>
  <si>
    <t>Datum:</t>
  </si>
  <si>
    <t>16. 2. 2019</t>
  </si>
  <si>
    <t>10</t>
  </si>
  <si>
    <t>100</t>
  </si>
  <si>
    <t>Zadavatel:</t>
  </si>
  <si>
    <t>IČ:</t>
  </si>
  <si>
    <t>70994234</t>
  </si>
  <si>
    <t>SŽDC,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</si>
  <si>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</si>
  <si>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</si>
  <si>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</si>
  <si>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</si>
  <si>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</si>
  <si>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</si>
  <si>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</si>
  <si>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</si>
  <si>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</si>
  <si>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</si>
  <si>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</si>
  <si>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</si>
  <si>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</si>
  <si>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</si>
  <si>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</si>
  <si>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</si>
  <si>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</si>
  <si>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</si>
  <si>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</si>
  <si>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</si>
  <si>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</si>
  <si>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</si>
  <si>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</si>
  <si>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</si>
  <si>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</si>
  <si>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</si>
  <si>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</si>
  <si>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</si>
  <si>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</si>
  <si>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</si>
  <si>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</si>
  <si>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</si>
  <si>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</si>
  <si>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</si>
  <si>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</si>
  <si>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</si>
  <si>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</si>
  <si>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</si>
  <si>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</si>
  <si>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</si>
  <si>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</si>
  <si>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</si>
  <si>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</si>
  <si>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</si>
  <si>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</si>
  <si>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</si>
  <si>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</si>
  <si>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</si>
  <si>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</si>
  <si>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</si>
  <si>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fasády a výměna otvorových výplní</t>
  </si>
  <si>
    <t>STA</t>
  </si>
  <si>
    <t>{e4f3b05f-036b-41c1-b038-88b7f622ebbd}</t>
  </si>
  <si>
    <t>2</t>
  </si>
  <si>
    <t>002</t>
  </si>
  <si>
    <t>Oprava střech</t>
  </si>
  <si>
    <t>{e4099aa1-eb2b-4ede-9037-78a91d1afacc}</t>
  </si>
  <si>
    <t>003</t>
  </si>
  <si>
    <t>Ostatní venkovní opravy, odstranění nepotřebných objektů, zpevněné plochy</t>
  </si>
  <si>
    <t>{2a2d48b6-25f5-483d-9b8c-b92d2af5370a}</t>
  </si>
  <si>
    <t>004</t>
  </si>
  <si>
    <t>Oprava čekárny pro cestující</t>
  </si>
  <si>
    <t>{e9031d1f-158b-48d2-81ac-49693015b176}</t>
  </si>
  <si>
    <t>005</t>
  </si>
  <si>
    <t>Oprava prostor DK</t>
  </si>
  <si>
    <t>{030678ab-451e-433c-b3a4-300a6bca7c22}</t>
  </si>
  <si>
    <t>006</t>
  </si>
  <si>
    <t>Ostatní vnitřní opravy, vyklízení</t>
  </si>
  <si>
    <t>{630a3374-4600-49b2-a3b4-7b42866bdea7}</t>
  </si>
  <si>
    <t>007</t>
  </si>
  <si>
    <t>Elektroinstalace (SEE)</t>
  </si>
  <si>
    <t>{9b26ba63-10f3-4d8b-8421-8a076883a49f}</t>
  </si>
  <si>
    <t>008</t>
  </si>
  <si>
    <t>Vedlejší a ostatní náklady</t>
  </si>
  <si>
    <t>VON</t>
  </si>
  <si>
    <t>{0491c007-092e-44ec-a676-fc168188553c}</t>
  </si>
  <si>
    <t>KRYCÍ LIST SOUPISU PRACÍ</t>
  </si>
  <si>
    <t>Objekt:</t>
  </si>
  <si>
    <t>001 - Oprava fasády a výměna otvorových výplní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</si>
  <si>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</si>
  <si>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</si>
  <si>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</si>
  <si>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</si>
  <si>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</si>
  <si>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</si>
  <si>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HSV - Práce a dodávky HSV</t>
  </si>
  <si>
    <t xml:space="preserve">    3 - Svislé a kompletní konstrukce</t>
  </si>
  <si>
    <t xml:space="preserve">    4 - Vodorovné konstrukce</t>
  </si>
  <si>
    <t xml:space="preserve">    6 -  Úpravy povrchů, podlahy a osazování výplní</t>
  </si>
  <si>
    <t xml:space="preserve">    8 - Trubní vedení</t>
  </si>
  <si>
    <t xml:space="preserve">    9 -  Ostatní konstrukce a práce, bourání</t>
  </si>
  <si>
    <t xml:space="preserve">    99 - Přesun hmot</t>
  </si>
  <si>
    <t xml:space="preserve">    997 - Přesun sutě</t>
  </si>
  <si>
    <t>PSV - Práce a dodávky PSV</t>
  </si>
  <si>
    <t xml:space="preserve">    741 - Elektroinstalace</t>
  </si>
  <si>
    <t xml:space="preserve">    748 - Elektromontáže - osvětlovací zařízení a svítidla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</si>
  <si>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</si>
  <si>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</si>
  <si>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</si>
  <si>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</si>
  <si>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786 - Dokončovací práce - čalounické úpravy</t>
  </si>
  <si>
    <t>22-M - Montáže oznam. a zabezp. zařízení</t>
  </si>
  <si>
    <t xml:space="preserve">    O01 -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</si>
  <si>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</si>
  <si>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</si>
  <si>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</si>
  <si>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</si>
  <si>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</si>
  <si>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</si>
  <si>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</si>
  <si>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</si>
  <si>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</si>
  <si>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</si>
  <si>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</si>
  <si>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</si>
  <si>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</si>
  <si>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</si>
  <si>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</si>
  <si>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</si>
  <si>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</si>
  <si>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</si>
  <si>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</si>
  <si>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512</t>
  </si>
  <si>
    <t>-602826282</t>
  </si>
  <si>
    <t>HSV</t>
  </si>
  <si>
    <t>Práce a dodávky HSV</t>
  </si>
  <si>
    <t>3</t>
  </si>
  <si>
    <t>Svislé a kompletní konstrukce</t>
  </si>
  <si>
    <t>317235811</t>
  </si>
  <si>
    <t>Reprofilace ozdobných prvků fasády s doplněním a dodáním hmot (římsy, ostatní ozdobné prvky)</t>
  </si>
  <si>
    <t>m3</t>
  </si>
  <si>
    <t>-2050501784</t>
  </si>
  <si>
    <t>VV</t>
  </si>
  <si>
    <t>2*(6+0,8+10,6+0,8+6+11+6+0,8+10,6+0,8+6+11)*0,55 *0,15*0,25"2NP-předpoklad opravy do 25%"</t>
  </si>
  <si>
    <t>34227224R</t>
  </si>
  <si>
    <t>Zednické přípomoci k výměně oken a dveří kompletní - dozdívky po dvojitých špaletových oknech a dveřích, omítky, povrchové úpravy vč. začištění vnitřní i vnější strany aj.</t>
  </si>
  <si>
    <t>kus</t>
  </si>
  <si>
    <t>1328289271</t>
  </si>
  <si>
    <t>P</t>
  </si>
  <si>
    <t>Poznámka k položce:_x000d_
Pozor - změna typu oken, nutno přizpůsobit otvor pro nová zdvojená okna dle situace po vybourání původních dvojitých špaletových oken!</t>
  </si>
  <si>
    <t>28+4+2+4</t>
  </si>
  <si>
    <t>Vodorovné konstrukce</t>
  </si>
  <si>
    <t>6</t>
  </si>
  <si>
    <t xml:space="preserve"> Úpravy povrchů, podlahy a osazování výplní</t>
  </si>
  <si>
    <t>629991011</t>
  </si>
  <si>
    <t>Zakrytí výplní otvorů a svislých ploch fólií přilepenou lepící páskou</t>
  </si>
  <si>
    <t>m2</t>
  </si>
  <si>
    <t>CS ÚRS 2019 01</t>
  </si>
  <si>
    <t>-731098000</t>
  </si>
  <si>
    <t>28*1,2*1,6+4*2,1*1,3+2*1*1,6"měněná okna"</t>
  </si>
  <si>
    <t>11*0,8*0,4"sklepní okna"</t>
  </si>
  <si>
    <t>3*1,4*2,6"dveře"</t>
  </si>
  <si>
    <t>Součet</t>
  </si>
  <si>
    <t>5</t>
  </si>
  <si>
    <t>629995101</t>
  </si>
  <si>
    <t>Očištění vnějších ploch omytím tlakovou vodou</t>
  </si>
  <si>
    <t>-229813699</t>
  </si>
  <si>
    <t>2*11*10"boky"</t>
  </si>
  <si>
    <t>2*10,6*8,5+4*(6+0,8)*10+4*3*1,5"čela"</t>
  </si>
  <si>
    <t>622131121</t>
  </si>
  <si>
    <t>Penetrace akrylát-silikon vnějších stěn nanášená ručně</t>
  </si>
  <si>
    <t>1154291173</t>
  </si>
  <si>
    <t>7</t>
  </si>
  <si>
    <t>622131101</t>
  </si>
  <si>
    <t>Cementový postřik vnějších stěn nanášený celoplošně ručně</t>
  </si>
  <si>
    <t>-1263065625</t>
  </si>
  <si>
    <t>8</t>
  </si>
  <si>
    <t>622325108</t>
  </si>
  <si>
    <t>Oprava vnější vápenocementové hladké omítky složitosti 1 stěn v rozsahu do 80%</t>
  </si>
  <si>
    <t>685740853</t>
  </si>
  <si>
    <t>Poznámka k položce:_x000d_
Veškeré nesoudržné a "odfouknuté" části stávající omítky budou oklepány a zapraveny</t>
  </si>
  <si>
    <t>9</t>
  </si>
  <si>
    <t>622135001</t>
  </si>
  <si>
    <t>Vyrovnání podkladu vnějších stěn maltou vápenocementovou tl do 10 mm</t>
  </si>
  <si>
    <t>409513289</t>
  </si>
  <si>
    <t>622142001</t>
  </si>
  <si>
    <t>Potažení vnějších stěn sklovláknitým pletivem vtlačeným do tenkovrstvé hmoty</t>
  </si>
  <si>
    <t>-861169578</t>
  </si>
  <si>
    <t>11</t>
  </si>
  <si>
    <t>629999031R</t>
  </si>
  <si>
    <t>Příplatek za použití omítkových plastových nebo pozinkovaných profilů s tkaninou</t>
  </si>
  <si>
    <t>98568322</t>
  </si>
  <si>
    <t>Poznámka k položce:_x000d_
Budou použity rohové Al. lišty, plastové parapetní profily, plastové okenní profily s okapnicí, zakončovací profil pod omítku s okapničkou - sokl, začišťovací profily s tkaninou (APU lišty) aj.</t>
  </si>
  <si>
    <t>12</t>
  </si>
  <si>
    <t>622321132</t>
  </si>
  <si>
    <t>Potažení vnějších stěn flexi štukem včetně penetrace( Cemix 043b - pro podklad z armovací vrstvy do lepidla )</t>
  </si>
  <si>
    <t>920662421</t>
  </si>
  <si>
    <t>13</t>
  </si>
  <si>
    <t>625681011</t>
  </si>
  <si>
    <t>Ochrana proti holubům hrotovým systémem jednořadým s účinnou šířkou 10 cm</t>
  </si>
  <si>
    <t>m</t>
  </si>
  <si>
    <t>-965969489</t>
  </si>
  <si>
    <t>10"kolena svodů, přečnívající tesařské kce"</t>
  </si>
  <si>
    <t>2*(6+0,8+10,6+0,8+6+11+6+0,8+10,6+0,8+6+11)"římsy"</t>
  </si>
  <si>
    <t>14</t>
  </si>
  <si>
    <t>625681014</t>
  </si>
  <si>
    <t>Ochrana proti holubům hrotový systém čtyřřadý, účinná šíře 25 cm</t>
  </si>
  <si>
    <t>764522994</t>
  </si>
  <si>
    <t>16*1,5+4*2,5"okna 2+3NP"</t>
  </si>
  <si>
    <t>628641115</t>
  </si>
  <si>
    <t>Kamenická oprava schodů, vytmelení, doplnění materiálu,vybroušení, reprofilační malta</t>
  </si>
  <si>
    <t>58972692</t>
  </si>
  <si>
    <t>3*1,4</t>
  </si>
  <si>
    <t>16</t>
  </si>
  <si>
    <t>985131211</t>
  </si>
  <si>
    <t>Očištění ploch stěn, rubu kleneb a podlah tryskání pískem sušeným</t>
  </si>
  <si>
    <t>328570039</t>
  </si>
  <si>
    <t>Poznámka k položce:_x000d_
Sokl</t>
  </si>
  <si>
    <t>(11+6+0,8+10,6+0,8+6+11+6+0,8+10,6+0,8+6)*0,4</t>
  </si>
  <si>
    <t>17</t>
  </si>
  <si>
    <t>985131311</t>
  </si>
  <si>
    <t>Ruční dočištění ploch stěn, rubu kleneb a podlah ocelových kartáči</t>
  </si>
  <si>
    <t>28629988</t>
  </si>
  <si>
    <t>18</t>
  </si>
  <si>
    <t>98522111R3</t>
  </si>
  <si>
    <t>Oprava a doplnění stávajícího soklu</t>
  </si>
  <si>
    <t>-992563154</t>
  </si>
  <si>
    <t>19</t>
  </si>
  <si>
    <t>985231111</t>
  </si>
  <si>
    <t>Spárování zdiva aktivovanou maltou spára hl do 40 mm dl do 6 m/m2</t>
  </si>
  <si>
    <t>489514772</t>
  </si>
  <si>
    <t>20</t>
  </si>
  <si>
    <t>98522111R</t>
  </si>
  <si>
    <t>Oprava stávajícího pískovcového základu včetně reprofilace a konečné povrchové úpravy</t>
  </si>
  <si>
    <t>447575523</t>
  </si>
  <si>
    <t>2*3,4*1,5"boky pod přístřeškem"</t>
  </si>
  <si>
    <t>622613101</t>
  </si>
  <si>
    <t>Hydrofobizační nátěr silikonový vnějších stěn z cihel nebo z přírodního kamene ručně</t>
  </si>
  <si>
    <t>CS ÚRS 2014 01</t>
  </si>
  <si>
    <t>1915271494</t>
  </si>
  <si>
    <t>28,16+10,2</t>
  </si>
  <si>
    <t>Trubní vedení</t>
  </si>
  <si>
    <t>22</t>
  </si>
  <si>
    <t>721140802</t>
  </si>
  <si>
    <t>Demontáž litinových dešťových svodů</t>
  </si>
  <si>
    <t>CS ÚRS 2016 02</t>
  </si>
  <si>
    <t>-1129594386</t>
  </si>
  <si>
    <t>23</t>
  </si>
  <si>
    <t>721242805</t>
  </si>
  <si>
    <t>Demontáž lapače střešních splavenin do DN 150</t>
  </si>
  <si>
    <t>-1009327038</t>
  </si>
  <si>
    <t>24</t>
  </si>
  <si>
    <t>721300941</t>
  </si>
  <si>
    <t>Pročištění a zprovoznění dešťových vpustí vč. odtokového potrubí</t>
  </si>
  <si>
    <t>288997441</t>
  </si>
  <si>
    <t>25</t>
  </si>
  <si>
    <t>877265271</t>
  </si>
  <si>
    <t>Montáž lapače střešních splavenin vč. dopojení</t>
  </si>
  <si>
    <t>1423943374</t>
  </si>
  <si>
    <t>26</t>
  </si>
  <si>
    <t>M</t>
  </si>
  <si>
    <t>552441020</t>
  </si>
  <si>
    <t>lapač střešních splavenin - geiger do DN 150 mm</t>
  </si>
  <si>
    <t>1857238006</t>
  </si>
  <si>
    <t xml:space="preserve"> Ostatní konstrukce a práce, bourání</t>
  </si>
  <si>
    <t>27</t>
  </si>
  <si>
    <t>000000001</t>
  </si>
  <si>
    <t>Ochrana a přijetí opatření k zabezpečení ptačích hnízd (jiřičky) nutno se řídit předpisy ochrany životního prostředí, včetně projednání</t>
  </si>
  <si>
    <t>kpl</t>
  </si>
  <si>
    <t>-340972385</t>
  </si>
  <si>
    <t>28</t>
  </si>
  <si>
    <t>000000001.1</t>
  </si>
  <si>
    <t>Opatření nutná k opravám v blízkosti elektrického vedení (převěs s napájecím kabelem) - kompletní vč. zabezpečení, projednání a objednání u provozovatele vedení</t>
  </si>
  <si>
    <t>-311222341</t>
  </si>
  <si>
    <t>29</t>
  </si>
  <si>
    <t>000000001.12</t>
  </si>
  <si>
    <t>Doplnění orientačního a informačního systému dle Směrnice SŽDC č. 118 a grafického manuálu (označení umístění čekárny, dopravní kanceláře, směru odjezdu vlaků, WC aj.)</t>
  </si>
  <si>
    <t>482439522</t>
  </si>
  <si>
    <t>30</t>
  </si>
  <si>
    <t>000000001.13</t>
  </si>
  <si>
    <t>Ochrana a úprava stávající antény u DK</t>
  </si>
  <si>
    <t>-1996895033</t>
  </si>
  <si>
    <t>31</t>
  </si>
  <si>
    <t>000000003.1.1</t>
  </si>
  <si>
    <t xml:space="preserve"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</si>
  <si>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205045071</t>
  </si>
  <si>
    <t>32</t>
  </si>
  <si>
    <t>000000004</t>
  </si>
  <si>
    <t xml:space="preserve">D+M doplňků fasády vč. povrchové úpravy - větrací mřížky, konzole, průvětrníky aj. vč. demontáže stávajících </t>
  </si>
  <si>
    <t>-559644892</t>
  </si>
  <si>
    <t>33</t>
  </si>
  <si>
    <t>915331111.1</t>
  </si>
  <si>
    <t>Předformátované vodorovné dopravní značení čára šířky 50mm - hrana</t>
  </si>
  <si>
    <t>-1673560739</t>
  </si>
  <si>
    <t>3*1,5"vstupy"</t>
  </si>
  <si>
    <t>34</t>
  </si>
  <si>
    <t>93694511</t>
  </si>
  <si>
    <t>Osazení smaltovaných plechových tabulek s číslem popisným</t>
  </si>
  <si>
    <t>-158106006</t>
  </si>
  <si>
    <t>35</t>
  </si>
  <si>
    <t>4041355R</t>
  </si>
  <si>
    <t>smaltovaná tabulka s číslem popisným</t>
  </si>
  <si>
    <t>2054792673</t>
  </si>
  <si>
    <t>36</t>
  </si>
  <si>
    <t>941111122</t>
  </si>
  <si>
    <t>Montáž lešení řadového trubkového lehkého s podlahami zatížení do 200 kg/m2 š do 1,2 m v do 25 m</t>
  </si>
  <si>
    <t>27042498</t>
  </si>
  <si>
    <t>2*10,6*8,5+4*7,2*11,5+2*11*10</t>
  </si>
  <si>
    <t>37</t>
  </si>
  <si>
    <t>941111222</t>
  </si>
  <si>
    <t>Příplatek k lešení řadovému trubkovému lehkému s podlahami š 1,2 m v 25 m za první a ZKD den použití</t>
  </si>
  <si>
    <t>300574041</t>
  </si>
  <si>
    <t>731*90 'Přepočtené koeficientem množství</t>
  </si>
  <si>
    <t>38</t>
  </si>
  <si>
    <t>941111822</t>
  </si>
  <si>
    <t>Demontáž lešení řadového trubkového lehkého s podlahami zatížení do 200 kg/m2 š do 1,2 m v do 25 m</t>
  </si>
  <si>
    <t>942204389</t>
  </si>
  <si>
    <t>39</t>
  </si>
  <si>
    <t>944511111</t>
  </si>
  <si>
    <t>Montáž ochranné sítě z textilie z umělých vláken</t>
  </si>
  <si>
    <t>-1657688915</t>
  </si>
  <si>
    <t>40</t>
  </si>
  <si>
    <t>944511211</t>
  </si>
  <si>
    <t>Příplatek k ochranné síti za první a ZKD den použití</t>
  </si>
  <si>
    <t>1888416931</t>
  </si>
  <si>
    <t>731,4*90 'Přepočtené koeficientem množství</t>
  </si>
  <si>
    <t>41</t>
  </si>
  <si>
    <t>944511811</t>
  </si>
  <si>
    <t>Demontáž ochranné sítě z textilie z umělých vláken</t>
  </si>
  <si>
    <t>-841183793</t>
  </si>
  <si>
    <t>42</t>
  </si>
  <si>
    <t>952901131</t>
  </si>
  <si>
    <t>Čištění budov omytí konstrukcí nebo prvků</t>
  </si>
  <si>
    <t>1860042842</t>
  </si>
  <si>
    <t>43</t>
  </si>
  <si>
    <t>962081141</t>
  </si>
  <si>
    <t>Bourání příček ze skleněných tvárnic tl do 150 mm</t>
  </si>
  <si>
    <t>433689535</t>
  </si>
  <si>
    <t>2*1*1,6"okna technologických místností"</t>
  </si>
  <si>
    <t>44</t>
  </si>
  <si>
    <t>968062356</t>
  </si>
  <si>
    <t>Vybourání dřevěných rámů oken dvojitých včetně křídel pl do 4 m2</t>
  </si>
  <si>
    <t>2055331497</t>
  </si>
  <si>
    <t>28*1,2*1,6+4*2,1*1,3</t>
  </si>
  <si>
    <t>45</t>
  </si>
  <si>
    <t>968072244</t>
  </si>
  <si>
    <t>Vybourání kovových rámů oken jednoduchých včetně křídel pl do 1 m2</t>
  </si>
  <si>
    <t>1169109011</t>
  </si>
  <si>
    <t>46</t>
  </si>
  <si>
    <t>968072456</t>
  </si>
  <si>
    <t>Vybourání kovových dveřních zárubní pl přes 2 m2 vč. křídel</t>
  </si>
  <si>
    <t>-1117839353</t>
  </si>
  <si>
    <t>3*1,4*2,6</t>
  </si>
  <si>
    <t>47</t>
  </si>
  <si>
    <t>978015381</t>
  </si>
  <si>
    <t>Otlučení vnější vápenné nebo vápenocementové vnější omítky stupně členitosti 1 a 2 rozsahu do 80%</t>
  </si>
  <si>
    <t>1238591782</t>
  </si>
  <si>
    <t>99</t>
  </si>
  <si>
    <t>Přesun hmot</t>
  </si>
  <si>
    <t>48</t>
  </si>
  <si>
    <t>998011002</t>
  </si>
  <si>
    <t>Přesun hmot pro budovy zděné v do 12 m</t>
  </si>
  <si>
    <t>t</t>
  </si>
  <si>
    <t>634470121</t>
  </si>
  <si>
    <t>997</t>
  </si>
  <si>
    <t>Přesun sutě</t>
  </si>
  <si>
    <t>49</t>
  </si>
  <si>
    <t>997013113</t>
  </si>
  <si>
    <t>Vnitrostaveništní doprava suti a vybouraných hmot pro budovy v do 12 m</t>
  </si>
  <si>
    <t>1734253358</t>
  </si>
  <si>
    <t>50</t>
  </si>
  <si>
    <t>997013501</t>
  </si>
  <si>
    <t>Odvoz suti na skládku a vybouraných hmot nebo meziskládku do 1 km se složením</t>
  </si>
  <si>
    <t>-631343712</t>
  </si>
  <si>
    <t>51</t>
  </si>
  <si>
    <t>997013509</t>
  </si>
  <si>
    <t>Příplatek k odvozu suti a vybouraných hmot na skládku ZKD 1 km přes 1 km</t>
  </si>
  <si>
    <t>-977434434</t>
  </si>
  <si>
    <t>38,623*19 'Přepočtené koeficientem množství</t>
  </si>
  <si>
    <t>52</t>
  </si>
  <si>
    <t>99701350R</t>
  </si>
  <si>
    <t>Odvoz výzisku z železného šrotu na místo určené objednatelem do 20 km se složením</t>
  </si>
  <si>
    <t>1154643951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</si>
  <si>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</si>
  <si>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0,498</t>
  </si>
  <si>
    <t>53</t>
  </si>
  <si>
    <t>171201211</t>
  </si>
  <si>
    <t>Poplatek za uložení odpadu ze sypkých materiálů na skládce - omítka (skládkovné)</t>
  </si>
  <si>
    <t>1415533387</t>
  </si>
  <si>
    <t>54</t>
  </si>
  <si>
    <t>997013831</t>
  </si>
  <si>
    <t>Poplatek za uložení stavebního směsného odpadu na skládce (skládkovné)</t>
  </si>
  <si>
    <t>1071385872</t>
  </si>
  <si>
    <t>38,623-0,498-31,749</t>
  </si>
  <si>
    <t>PSV</t>
  </si>
  <si>
    <t>Práce a dodávky PSV</t>
  </si>
  <si>
    <t>741</t>
  </si>
  <si>
    <t>Elektroinstalace</t>
  </si>
  <si>
    <t>55</t>
  </si>
  <si>
    <t>741-05.1</t>
  </si>
  <si>
    <t>Stavební přípomoce pro elektroinstalaci - drážky, průrazy, zapravení aj.</t>
  </si>
  <si>
    <t>-1919768621</t>
  </si>
  <si>
    <t>748</t>
  </si>
  <si>
    <t>Elektromontáže - osvětlovací zařízení a svítidla</t>
  </si>
  <si>
    <t>56</t>
  </si>
  <si>
    <t>2102030R0</t>
  </si>
  <si>
    <t>Informační systém - prosvětlený piktogram "Ledečko" uchycený na stěnu kompletní - provedení dle TNŽ 73 6390</t>
  </si>
  <si>
    <t>ks</t>
  </si>
  <si>
    <t>64</t>
  </si>
  <si>
    <t>-639423509</t>
  </si>
  <si>
    <t>57</t>
  </si>
  <si>
    <t>2102030R0.1</t>
  </si>
  <si>
    <t>Informační systém - prosvětlený piktogram "Ledečko" uchycení na střechu přístřešku kompletní - provedení dle TNŽ 73 6390</t>
  </si>
  <si>
    <t>2063893943</t>
  </si>
  <si>
    <t>764</t>
  </si>
  <si>
    <t>Konstrukce klempířské</t>
  </si>
  <si>
    <t>58</t>
  </si>
  <si>
    <t>764002851</t>
  </si>
  <si>
    <t>Demontáž oplechování parapetů do suti</t>
  </si>
  <si>
    <t>-882924858</t>
  </si>
  <si>
    <t>Poznámka k položce:_x000d_
Jedná se o orientační vnější rozměry otvoru, před realizací nutné přesné zaměření každého okna.</t>
  </si>
  <si>
    <t>28*1,4+4*2,3+2*1,2</t>
  </si>
  <si>
    <t>59</t>
  </si>
  <si>
    <t>764216604</t>
  </si>
  <si>
    <t>Oplechování rovných parapetů mechanicky kotvené z Pz s povrchovou úpravou rš 330 mm vč. přípravy a opravy podkladu</t>
  </si>
  <si>
    <t>-1783152663</t>
  </si>
  <si>
    <t>60</t>
  </si>
  <si>
    <t>764002861</t>
  </si>
  <si>
    <t>Demontáž oplechování říms a ozdobných prvků do suti</t>
  </si>
  <si>
    <t>-2093156566</t>
  </si>
  <si>
    <t>6+0,8+10,6+0,8+6+11+6+0,8+10,6+0,8+6+11</t>
  </si>
  <si>
    <t>61</t>
  </si>
  <si>
    <t>764218604</t>
  </si>
  <si>
    <t>Oplechování rovné římsy mechanicky kotvené z Pz s upraveným povrchem rš 330 mm</t>
  </si>
  <si>
    <t>-461477730</t>
  </si>
  <si>
    <t>62</t>
  </si>
  <si>
    <t>764004861</t>
  </si>
  <si>
    <t>Demontáž svodu do suti</t>
  </si>
  <si>
    <t>-121197662</t>
  </si>
  <si>
    <t>5*13</t>
  </si>
  <si>
    <t>63</t>
  </si>
  <si>
    <t>764548323</t>
  </si>
  <si>
    <t>Svody kruhové včetně objímek, kolen, odskoků z TiZn lesklého plechu průměru 100 mm</t>
  </si>
  <si>
    <t>-1868870648</t>
  </si>
  <si>
    <t>998764202</t>
  </si>
  <si>
    <t>Přesun hmot procentní pro konstrukce klempířské v objektech v do 12 m</t>
  </si>
  <si>
    <t>%</t>
  </si>
  <si>
    <t>1214379733</t>
  </si>
  <si>
    <t>766</t>
  </si>
  <si>
    <t>Konstrukce truhlářské</t>
  </si>
  <si>
    <t>65</t>
  </si>
  <si>
    <t>766622132</t>
  </si>
  <si>
    <t>Montáž plastových oken plochy přes 1 m2 otevíravých výšky do 2,5 m s rámem do zdiva</t>
  </si>
  <si>
    <t>58751509</t>
  </si>
  <si>
    <t>Poznámka k položce:_x000d_
Vč. parotěsných či kompresních pásek dle ČSN.</t>
  </si>
  <si>
    <t>28*1,2*1,6+3*1,2*1,6+1*1,6+4*2,1*1,3+1*1,6</t>
  </si>
  <si>
    <t>66</t>
  </si>
  <si>
    <t>6114393R31</t>
  </si>
  <si>
    <t>okno plastové 2křídlové s fixním nadsvětlíkem 120x160 cm O/OS, barva - imitace dřeva v oboustranném dekoru, celoobvodové kování ROTO NT - izolační dvojsklo, zasklení 4-16-4, Uw max 1,2 W/m2.K</t>
  </si>
  <si>
    <t>1999947442</t>
  </si>
  <si>
    <t>Poznámka k položce:_x000d_
Jedná se o orientační vnější rozměry otvoru! Před zadáním do výroby je nutné zaměření každého otvoru. Pozor - změna typu oken, nutno přizpůsobit dle situace po vybourání původních dvojitých špaletových oken!_x000d_
_x000d_
Zachovat členění dle stávajících oken.</t>
  </si>
  <si>
    <t>67</t>
  </si>
  <si>
    <t>6114393R312</t>
  </si>
  <si>
    <t>okno plastové 2křídlové s fixním nadsvětlíkem 120x160 cm O/OS, mléčné zasklení, barva - imitace dřeva v oboustranném dekoru, celoobvodové kování ROTO NT - izolační dvojsklo, zasklení 4-16-4, Uw max 1,2 W/m2.K</t>
  </si>
  <si>
    <t>866302096</t>
  </si>
  <si>
    <t>3"soc. zázemí"</t>
  </si>
  <si>
    <t>68</t>
  </si>
  <si>
    <t>6114393R318</t>
  </si>
  <si>
    <t>okno plastové 1křídlové fixní s O/OS nadsvětlíkem 100x160 cm, mléčné zasklení, barva - imitace dřeva v oboustranném dekoru, celoobvodové kování ROTO NT - izolační dvojsklo, zasklení 4-16-4, Uw max 1,2 W/m2.K</t>
  </si>
  <si>
    <t>-2126504896</t>
  </si>
  <si>
    <t>69</t>
  </si>
  <si>
    <t>611101263</t>
  </si>
  <si>
    <t>okno plastové čtyřkřídlové O, OS, O, OS se sloupkem barva imitace dřeva v oboustranném dekoru 210 x 130 cm celoobvodové kování ROTO NT - izolační dvojsklo, zasklení 4-16-4, Uw max 1,2 W/m2.K</t>
  </si>
  <si>
    <t>413255935</t>
  </si>
  <si>
    <t>70</t>
  </si>
  <si>
    <t>6114393R30</t>
  </si>
  <si>
    <t xml:space="preserve">Okno fixní do technologických místností s vloženou větrací mřížkou 100x160cm, barva - imitace dřeva, bezpečnostní zasklení s vloženou fólií, vnější sklo neprůhledné mléčné, barva imitace dřeva v oboustranném dekoru, Uw max  1,2 W/m2.K</t>
  </si>
  <si>
    <t>-1555959745</t>
  </si>
  <si>
    <t>Poznámka k položce:_x000d_
Jedná se o orientační vnější rozměry otvoru! Před zadáním do výroby je nutné zaměření každého otvoru. Pozor - změna typu oken, nutno přizpůsobit dle situace po vybourání původních skleněných tvárnic!_x000d_
_x000d_
V rámci položky nutno zakalkulovat i zabezpečení otvoru pro provedení prací (okna v místnostech s technologiemi), nutno koordinovat se správcem technologického zařízení - SSZT, ČD-Telematika aj.</t>
  </si>
  <si>
    <t>71</t>
  </si>
  <si>
    <t>766660461</t>
  </si>
  <si>
    <t>Montáž vchodových dveří 2křídlových s nadsvětlíkem do zdiva</t>
  </si>
  <si>
    <t>854533524</t>
  </si>
  <si>
    <t>72</t>
  </si>
  <si>
    <t>5534134R45</t>
  </si>
  <si>
    <t xml:space="preserve">dveře plastové vchodové bezpečnostní 2křídlové s proskleným fixním nadsvětlíkem otevíravé 140x260 cm, zasklení ze 2/3 - izolační bezpečnostní dvojsklo s vloženou fólií, kování bezp. celoobvodové vícebodové, oboustranný dekor dřeva v obvč. zámku a rámu </t>
  </si>
  <si>
    <t>204936239</t>
  </si>
  <si>
    <t>Poznámka k položce:_x000d_
Jedná se o orientační vnější rozměry otvoru, před realizací nutné přesné zaměření!_x000d_
_x000d_
Dveře budou dodány s dodatečným vyztužením ocelovými výztuhami a zpevněním rohů._x000d_
Výplň HPL z vyztužené lisované syntetické pryskyřice nepodléhající tepelné roztažnosti._x000d_
Vícebodové bezpečnostní kování._x000d_
_x000d_
Pozor - změna typu dveří, nutno přizpůsobit dle situace po vybourání původních dvojitých dveří!_x000d_
_x000d_
Zachovat členění dle stávajících dveří.</t>
  </si>
  <si>
    <t>73</t>
  </si>
  <si>
    <t>766441811</t>
  </si>
  <si>
    <t>Demontáž parapetních desek dřevěných, laminovaných šířky do 30 cm</t>
  </si>
  <si>
    <t>-1768658365</t>
  </si>
  <si>
    <t>74</t>
  </si>
  <si>
    <t>766694113</t>
  </si>
  <si>
    <t>Montáž parapetních desek dřevěných, laminovaných šířky do 30 cm délky do 2,6 m</t>
  </si>
  <si>
    <t>804212913</t>
  </si>
  <si>
    <t>75</t>
  </si>
  <si>
    <t>611444020</t>
  </si>
  <si>
    <t>parapet plastový vnitřní - Deceuninck komůrkový - šíře dle aktuální situace po osazení nových oken</t>
  </si>
  <si>
    <t>-1918444977</t>
  </si>
  <si>
    <t>Poznámka k položce:_x000d_
Jedná se o orientační vnější rozměry otvoru, před realizací nutné přesné zaměření.</t>
  </si>
  <si>
    <t>76</t>
  </si>
  <si>
    <t>611444150</t>
  </si>
  <si>
    <t>koncovka k parapetu plastovému vnitřnímu 1 pár</t>
  </si>
  <si>
    <t>141535392</t>
  </si>
  <si>
    <t>77</t>
  </si>
  <si>
    <t>998766202</t>
  </si>
  <si>
    <t>Přesun hmot procentní pro konstrukce truhlářské v objektech v do 12 m</t>
  </si>
  <si>
    <t>-1610335363</t>
  </si>
  <si>
    <t>767</t>
  </si>
  <si>
    <t>Konstrukce zámečnické</t>
  </si>
  <si>
    <t>78</t>
  </si>
  <si>
    <t>7675399</t>
  </si>
  <si>
    <t>Nové čistící zóny vč. přípravy podkladu, rámu a rohoží</t>
  </si>
  <si>
    <t>-13808942</t>
  </si>
  <si>
    <t>2*1,6*0,5"vstupy DK, čekárna"</t>
  </si>
  <si>
    <t>79</t>
  </si>
  <si>
    <t>767610115</t>
  </si>
  <si>
    <t>Montáž oken jednoduchých pevných do zdiva plochy do 0,6 m2</t>
  </si>
  <si>
    <t>1056871416</t>
  </si>
  <si>
    <t>11*0,8*0,4</t>
  </si>
  <si>
    <t>80</t>
  </si>
  <si>
    <t>767-06</t>
  </si>
  <si>
    <t>sklepní dvířka, ocelový rám, výplň mřížka z tahokovu vč povrchové úpravy žárovým zinkováním, kompletní konstrukce včetně kotvení</t>
  </si>
  <si>
    <t>-618812596</t>
  </si>
  <si>
    <t>Poznámka k položce:_x000d_
orientační vnější rozměry otvoru pro vsazení rámečku 80x40cm</t>
  </si>
  <si>
    <t>81</t>
  </si>
  <si>
    <t>767641110</t>
  </si>
  <si>
    <t>Montáž dokončení okování dveří otvíravých jednokřídlových</t>
  </si>
  <si>
    <t>1757801223</t>
  </si>
  <si>
    <t>82</t>
  </si>
  <si>
    <t>549146300</t>
  </si>
  <si>
    <t xml:space="preserve">kování bezpečnostní včetně štítu Golem nerez-  klika-klika</t>
  </si>
  <si>
    <t>-151051550</t>
  </si>
  <si>
    <t>Poznámka k položce:_x000d_
provedení dle upřesnění zástupce investora na místě u konkrétních dveří</t>
  </si>
  <si>
    <t>83</t>
  </si>
  <si>
    <t>549641500</t>
  </si>
  <si>
    <t>vložka zámková cylindrická oboustranná bezpečnostní FAB DYNAMIC + 4 klíče</t>
  </si>
  <si>
    <t>-199741185</t>
  </si>
  <si>
    <t>84</t>
  </si>
  <si>
    <t>767649191</t>
  </si>
  <si>
    <t>Montáž dveří - samozavírače hydraulického</t>
  </si>
  <si>
    <t>-1455233553</t>
  </si>
  <si>
    <t>85</t>
  </si>
  <si>
    <t>549172500</t>
  </si>
  <si>
    <t>samozavírač dveří hydraulický</t>
  </si>
  <si>
    <t>-1165446988</t>
  </si>
  <si>
    <t>86</t>
  </si>
  <si>
    <t>767662120-D</t>
  </si>
  <si>
    <t>Demontáž mříží pevných přivařených</t>
  </si>
  <si>
    <t>-36366988</t>
  </si>
  <si>
    <t>Poznámka k položce:_x000d_
Jedná se o orientační rozměry vnějšího otvoru. Pro realizaci je nutné přesné zaměření!</t>
  </si>
  <si>
    <t>5*1,2*1,6</t>
  </si>
  <si>
    <t>87</t>
  </si>
  <si>
    <t>767662120R</t>
  </si>
  <si>
    <t>Dodávka+Montáž mříží pevných přivařených vč.povrchové úpravy žárovým zinkováním a kotvícího mat.</t>
  </si>
  <si>
    <t>-1955550528</t>
  </si>
  <si>
    <t>88</t>
  </si>
  <si>
    <t>767996801</t>
  </si>
  <si>
    <t>Demontáž atypických zámečnických konstrukcí rozebráním hmotnosti jednotlivých dílů do 50 kg</t>
  </si>
  <si>
    <t>kg</t>
  </si>
  <si>
    <t>1260655032</t>
  </si>
  <si>
    <t>783</t>
  </si>
  <si>
    <t>Dokončovací práce - nátěry</t>
  </si>
  <si>
    <t>89</t>
  </si>
  <si>
    <t>783201821</t>
  </si>
  <si>
    <t>Odstranění nátěrů z KDK konstrukcí opálením s oškrábáním</t>
  </si>
  <si>
    <t>145381193</t>
  </si>
  <si>
    <t>30"ostatní pomocné konstrukce - konzole, dvířka, vent. mřížky aj."</t>
  </si>
  <si>
    <t>90</t>
  </si>
  <si>
    <t>783221112</t>
  </si>
  <si>
    <t>Nátěry syntetické KDK lesklý povrch 1x antikorozní, 1x základní, 2x email</t>
  </si>
  <si>
    <t>CS ÚRS 2013 02</t>
  </si>
  <si>
    <t>374338326</t>
  </si>
  <si>
    <t>91</t>
  </si>
  <si>
    <t>783823133</t>
  </si>
  <si>
    <t>Penetrační silikátový nátěr hladkých, tenkovrstvých zrnitých nebo štukových omítek</t>
  </si>
  <si>
    <t>-41915943</t>
  </si>
  <si>
    <t>92</t>
  </si>
  <si>
    <t>783827423</t>
  </si>
  <si>
    <t>Krycí dvojnásobný silikátový nátěr omítek stupně členitosti 1 a 2</t>
  </si>
  <si>
    <t>-124014063</t>
  </si>
  <si>
    <t>93</t>
  </si>
  <si>
    <t>783827429</t>
  </si>
  <si>
    <t>Příplatek k cenám dvojnásobného nátěru omítek stupně členitosti 1 a 2 za biocidní přísadu</t>
  </si>
  <si>
    <t>1437333633</t>
  </si>
  <si>
    <t>94</t>
  </si>
  <si>
    <t>783897603</t>
  </si>
  <si>
    <t>Příplatek k cenám dvojnásobného krycího nátěru omítek za provedení styku 2 barev</t>
  </si>
  <si>
    <t>1306890705</t>
  </si>
  <si>
    <t>786</t>
  </si>
  <si>
    <t>Dokončovací práce - čalounické úpravy</t>
  </si>
  <si>
    <t>95</t>
  </si>
  <si>
    <t>786624111</t>
  </si>
  <si>
    <t>Montáž lamelové žaluzie do oken zdvojených otevíravých, sklápěcích a vyklápěcích</t>
  </si>
  <si>
    <t>1593050582</t>
  </si>
  <si>
    <t>73,64-3*1,2*1,6-2*1*1,6"okna"</t>
  </si>
  <si>
    <t>3*1,4*1,2"dveře"</t>
  </si>
  <si>
    <t>96</t>
  </si>
  <si>
    <t>553462000</t>
  </si>
  <si>
    <t>žaluzie horizontální interiérové</t>
  </si>
  <si>
    <t>-467482846</t>
  </si>
  <si>
    <t>97</t>
  </si>
  <si>
    <t>998786202</t>
  </si>
  <si>
    <t>Přesun hmot procentní pro čalounické úpravy v objektech v do 12 m</t>
  </si>
  <si>
    <t>-1206292331</t>
  </si>
  <si>
    <t>22-M</t>
  </si>
  <si>
    <t>Montáže oznam. a zabezp. zařízení</t>
  </si>
  <si>
    <t>98</t>
  </si>
  <si>
    <t>220320021-D</t>
  </si>
  <si>
    <t>Demontáž hodin</t>
  </si>
  <si>
    <t>-1817483382</t>
  </si>
  <si>
    <t>220320021</t>
  </si>
  <si>
    <t>Montáž hodin venkovních</t>
  </si>
  <si>
    <t>-77568277</t>
  </si>
  <si>
    <t>3944525R2</t>
  </si>
  <si>
    <t xml:space="preserve">Čtvercové venkovní hodiny analogové dvoustranné na stěnu s boční konzolou METROLINE typ  242.A.60.D.B.C11.LLX</t>
  </si>
  <si>
    <t>128</t>
  </si>
  <si>
    <t>1946235807</t>
  </si>
  <si>
    <t>101</t>
  </si>
  <si>
    <t>220370440-D.1</t>
  </si>
  <si>
    <t>Demontáž reproduktoru vč. konzoly</t>
  </si>
  <si>
    <t>-906945838</t>
  </si>
  <si>
    <t>Poznámka k položce:_x000d_
Práce na těchto zařízeních je nutné koordinovat se správcem těchto zařízení - správou sdělovací a zabezpečovací techniky SSZT!</t>
  </si>
  <si>
    <t>102</t>
  </si>
  <si>
    <t>220370440</t>
  </si>
  <si>
    <t>Montáž reproduktoru vč. konzoly</t>
  </si>
  <si>
    <t>1400640203</t>
  </si>
  <si>
    <t>103</t>
  </si>
  <si>
    <t>22-M-000</t>
  </si>
  <si>
    <t>reproduktor DEXON SC20AH vč. konzoly kompletní</t>
  </si>
  <si>
    <t>256</t>
  </si>
  <si>
    <t>384738462</t>
  </si>
  <si>
    <t>104</t>
  </si>
  <si>
    <t>22037044R</t>
  </si>
  <si>
    <t>Úprava a výměna stávajícího venkovního vedení osazovaných koncových oznamovacích zařízení na fasádě</t>
  </si>
  <si>
    <t>1341133889</t>
  </si>
  <si>
    <t>Poznámka k položce:_x000d_
Zařízení budou napojena na stávající vedení s vhodným ukončením. Tj. část vedení od zařízení po vstup do objektu vč. průrazu dovnitř objektu bude vyměněna, uložena do chráničky a zapravena do fasády s vhodným ukončením a napojením na stávající vedení v krabici uvnitř objektu, tak aby byla možná výměna vnitřního přívodního vedení ze strany SSZT bez zásahu do nové fasády._x000d_
_x000d_
Práce na těchto zařízeních je nutné koordinovat se správcem těchto zařízení - správou sdělovací a zabezpečovací techniky SSZT!</t>
  </si>
  <si>
    <t>105</t>
  </si>
  <si>
    <t>220370101</t>
  </si>
  <si>
    <t>Funkční dodavatelské přezkoušení železničního rozhlasového zařízení reproduktoru</t>
  </si>
  <si>
    <t>396826068</t>
  </si>
  <si>
    <t>O01</t>
  </si>
  <si>
    <t>Mobiliář</t>
  </si>
  <si>
    <t>106</t>
  </si>
  <si>
    <t>O0013</t>
  </si>
  <si>
    <t>D+M venkovní lavice, vel. 1300/500, v. 420 mm, hliník/dřevo, vč povrchové úpravy</t>
  </si>
  <si>
    <t>1500097100</t>
  </si>
  <si>
    <t>Poznámka k položce:_x000d_
Lavice budou v antivandal provedení a zabezpečeny proti odcizení pevným přikotvením chem. kotvou do bet. podkladu.</t>
  </si>
  <si>
    <t>107</t>
  </si>
  <si>
    <t>O0014</t>
  </si>
  <si>
    <t>D+M odpadkové koše, ocelový plech, vel. 500x250 V=1100 mm</t>
  </si>
  <si>
    <t>992974794</t>
  </si>
  <si>
    <t>Poznámka k položce:_x000d_
koše budou v antivandal provedení a zabezpečeny proti krádeži ukotvením na chem. kotvu buď zavěšením na fasádě nebo k bet. podkladu - dle vyjádření zástupce investora na místě.</t>
  </si>
  <si>
    <t>108</t>
  </si>
  <si>
    <t>O0015</t>
  </si>
  <si>
    <t>Odvoz a likvidace stávajících venkovních lavic a košů</t>
  </si>
  <si>
    <t>105375765</t>
  </si>
  <si>
    <t>002 - Oprava střech</t>
  </si>
  <si>
    <t xml:space="preserve">    9 - Ostatní konstrukce a práce-bourání</t>
  </si>
  <si>
    <t xml:space="preserve">    997 -  Přesun sutě</t>
  </si>
  <si>
    <t xml:space="preserve">    998 - Přesun hmot</t>
  </si>
  <si>
    <t xml:space="preserve">    742 -  Elektroinstalace</t>
  </si>
  <si>
    <t xml:space="preserve">    762 - Konstrukce tesařské</t>
  </si>
  <si>
    <t xml:space="preserve">    765 -  Krytina skládaná</t>
  </si>
  <si>
    <t xml:space="preserve">    783 -  Dokončovací práce</t>
  </si>
  <si>
    <t>-301415568</t>
  </si>
  <si>
    <t>Poznámka k položce:_x000d_
Zadání je zpracováno v rozsahu a podrobnosti zadávací dokumentace v rozsahu omezeném technickou zprávou._x000d_
_x000d_
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zvlášť._x000d_
_x000d_
Pokud nejsou uvedeny montážní práce samostatně, je montáž součástí jednotkových cen!</t>
  </si>
  <si>
    <t>31427151R</t>
  </si>
  <si>
    <t>Přezdění nadstřešní části komínových těles kompletní vč. krycích desek, spárování a ochr. nátěru, případně nové povrchové úpravy</t>
  </si>
  <si>
    <t>-809198219</t>
  </si>
  <si>
    <t>1,6*0,6*1,7+4*0,85*0,6*1,7</t>
  </si>
  <si>
    <t>31638111R</t>
  </si>
  <si>
    <t>Zabezpečení komínových těles po odbourání nadstřešní části v prostoru půdy</t>
  </si>
  <si>
    <t>1921601728</t>
  </si>
  <si>
    <t>Ostatní konstrukce a práce-bourání</t>
  </si>
  <si>
    <t xml:space="preserve">D+M doplňků střechy vč. povrchové úpravy - konzole, antény, průchodky, držáky aj. vč. demontáže stávajících </t>
  </si>
  <si>
    <t>2139931562</t>
  </si>
  <si>
    <t>949101112</t>
  </si>
  <si>
    <t>Lešení pomocné pro objekty pozemních staveb s lešeňovou podlahou v do 3,5 m zatížení do 150 kg/m2</t>
  </si>
  <si>
    <t>-2005383991</t>
  </si>
  <si>
    <t>22,6*4,2"pod přístřeškem"</t>
  </si>
  <si>
    <t>962032631</t>
  </si>
  <si>
    <t>Bourání zdiva komínového nad střechou z cihel na MV nebo MVC</t>
  </si>
  <si>
    <t>-676115701</t>
  </si>
  <si>
    <t>5,1"přezdívané komíny"</t>
  </si>
  <si>
    <t>1*0,9*13"rušený komín od kotelny"</t>
  </si>
  <si>
    <t>976047231</t>
  </si>
  <si>
    <t>Vybourání betonových nebo ŽB krycích desek</t>
  </si>
  <si>
    <t>CS ÚRS 2013 01</t>
  </si>
  <si>
    <t>1015476210</t>
  </si>
  <si>
    <t>1,2*1,1+4*1,05*0,8+1,8*0,8</t>
  </si>
  <si>
    <t xml:space="preserve"> Přesun sutě</t>
  </si>
  <si>
    <t>CS ÚRS 2018 01</t>
  </si>
  <si>
    <t>-1316037115</t>
  </si>
  <si>
    <t>1,163+1,077+26,779+12,401+7,56+10</t>
  </si>
  <si>
    <t>-1497969452</t>
  </si>
  <si>
    <t>58,98-1,163</t>
  </si>
  <si>
    <t>1520800376</t>
  </si>
  <si>
    <t>57,817*19 'Přepočtené koeficientem množství</t>
  </si>
  <si>
    <t>-48068324</t>
  </si>
  <si>
    <t>997013801</t>
  </si>
  <si>
    <t>Poplatek za uložení stavebního betonového odpadu na skládce (skládkovné)</t>
  </si>
  <si>
    <t>92434249</t>
  </si>
  <si>
    <t>997013803</t>
  </si>
  <si>
    <t>Poplatek za uložení stavebního odpadu z keramických materiálů na skládce (skládkovné)</t>
  </si>
  <si>
    <t>1993078869</t>
  </si>
  <si>
    <t>997013811</t>
  </si>
  <si>
    <t>Poplatek za uložení stavebního dřevěného odpadu na skládce (skládkovné)</t>
  </si>
  <si>
    <t>-2061657738</t>
  </si>
  <si>
    <t>997013821</t>
  </si>
  <si>
    <t>Poplatek za uložení na skládce (skládkovné) stavebního odpadu s obsahem azbestu kód odpadu 170 605</t>
  </si>
  <si>
    <t>2145295388</t>
  </si>
  <si>
    <t>881467823</t>
  </si>
  <si>
    <t>998</t>
  </si>
  <si>
    <t>125718219</t>
  </si>
  <si>
    <t>742</t>
  </si>
  <si>
    <t xml:space="preserve"> Elektroinstalace</t>
  </si>
  <si>
    <t>742420021</t>
  </si>
  <si>
    <t>Montáž společné televizní antény antenního stožáru včetně upevňovacího materiálu</t>
  </si>
  <si>
    <t>-794775882</t>
  </si>
  <si>
    <t>31674068R</t>
  </si>
  <si>
    <t>stožár anténní Pz v 3m</t>
  </si>
  <si>
    <t>-1709875203</t>
  </si>
  <si>
    <t>762</t>
  </si>
  <si>
    <t>Konstrukce tesařské</t>
  </si>
  <si>
    <t>762081351</t>
  </si>
  <si>
    <t>Vyrovnání a příprava st. krovů pro novou krytinu</t>
  </si>
  <si>
    <t>1684093117</t>
  </si>
  <si>
    <t>2*15*10"kraje"</t>
  </si>
  <si>
    <t>13*14"střed"</t>
  </si>
  <si>
    <t>26*5,9"přístřešek"</t>
  </si>
  <si>
    <t>76233213R</t>
  </si>
  <si>
    <t>Výměna poškozených nosných částí krovů včetně profilace dle stávajícího vzhledu</t>
  </si>
  <si>
    <t>-565230813</t>
  </si>
  <si>
    <t>635,4*0,15"předpoklad výměny do 15%"</t>
  </si>
  <si>
    <t>762341811</t>
  </si>
  <si>
    <t>Demontáž bednění střech z prken</t>
  </si>
  <si>
    <t>2039329123</t>
  </si>
  <si>
    <t>2*13*10"kraje"</t>
  </si>
  <si>
    <t>11*14"střed"</t>
  </si>
  <si>
    <t>22,6*5,9"přístřešek"</t>
  </si>
  <si>
    <t>762341210</t>
  </si>
  <si>
    <t>Montáž bednění střech rovných a šikmých sklonu do 60° z hrubých prken na sraz</t>
  </si>
  <si>
    <t>-627708981</t>
  </si>
  <si>
    <t>547,34-274,34"odpočet přesahů a přístřešku z palubek"</t>
  </si>
  <si>
    <t>60515111</t>
  </si>
  <si>
    <t>řezivo jehličnaté boční prkno jakost I.-II. 2-3cm</t>
  </si>
  <si>
    <t>-2009432264</t>
  </si>
  <si>
    <t>273*0,02500</t>
  </si>
  <si>
    <t>6,825*1,1 'Přepočtené koeficientem množství</t>
  </si>
  <si>
    <t>762341260</t>
  </si>
  <si>
    <t>Montáž bednění střech rovných a šikmých sklonu do 60° z palubek</t>
  </si>
  <si>
    <t>-455366703</t>
  </si>
  <si>
    <t>2*(4+10+13+5+4)*1,5"přesahy kraje"</t>
  </si>
  <si>
    <t>2*11*1,5"přesahy střed"</t>
  </si>
  <si>
    <t>22,6*5,9"přístřešek</t>
  </si>
  <si>
    <t>61191125</t>
  </si>
  <si>
    <t>palubky obkladové smrk profil klasický 15x116 mm jakost A/B</t>
  </si>
  <si>
    <t>1161488523</t>
  </si>
  <si>
    <t>274,34*1,1 'Přepočtené koeficientem množství</t>
  </si>
  <si>
    <t>762341011</t>
  </si>
  <si>
    <t>Bednění střech rovných z desek OSB tl 10 mm na sraz šroubovaných na krokve</t>
  </si>
  <si>
    <t>1502142933</t>
  </si>
  <si>
    <t>274,34"dorovnání výšky prken nad palubky"</t>
  </si>
  <si>
    <t>762343811</t>
  </si>
  <si>
    <t>Demontáž štítových říms, včetně kostry, krajnice a závětrného prkna, z prken hrubých, hoblovaných tl. do 32 mm</t>
  </si>
  <si>
    <t>-409439827</t>
  </si>
  <si>
    <t>4*10*0,2"štítová prkna"</t>
  </si>
  <si>
    <t>762341650</t>
  </si>
  <si>
    <t>Bednění a laťování montáž bednění štítových okapových říms, krajnic, závětrných prken a žaluzií ve spádu nebo rovnoběžně s okapem z prken hoblovaných</t>
  </si>
  <si>
    <t>1841644453</t>
  </si>
  <si>
    <t>605151210</t>
  </si>
  <si>
    <t>řezivo jehličnaté boční prkno hoblované a profilované dle stávajícího vzhledu jakost I.-II. tl. 4 - 6 cm</t>
  </si>
  <si>
    <t>694152101</t>
  </si>
  <si>
    <t>8*0,06</t>
  </si>
  <si>
    <t>0,48*1,1 'Přepočtené koeficientem množství</t>
  </si>
  <si>
    <t>762083122</t>
  </si>
  <si>
    <t>Impregnace řeziva proti dřevokaznému hmyzu, houbám a plísním máčením třída ohrožení 3 a 4</t>
  </si>
  <si>
    <t>-1265942584</t>
  </si>
  <si>
    <t>7,508+301,774*0,015+0,528</t>
  </si>
  <si>
    <t>762342812</t>
  </si>
  <si>
    <t>Demontáž laťování střech z latí osové vzdálenosti do 0,50 m</t>
  </si>
  <si>
    <t>655983230</t>
  </si>
  <si>
    <t>762342214</t>
  </si>
  <si>
    <t>Montáž laťování na střechách jednoduchých sklonu do 60° osové vzdálenosti do 360 mm</t>
  </si>
  <si>
    <t>501562763</t>
  </si>
  <si>
    <t>605141140</t>
  </si>
  <si>
    <t>řezivo jehličnaté,střešní latě impregnované dl 4 - 5 m</t>
  </si>
  <si>
    <t>-1416194657</t>
  </si>
  <si>
    <t>2*390*0,04*0,06"kraje"</t>
  </si>
  <si>
    <t>462*0,04*0,06"střed"</t>
  </si>
  <si>
    <t>406,8*0,04*0,06"přístřešek"</t>
  </si>
  <si>
    <t>3,957*1,1 'Přepočtené koeficientem množství</t>
  </si>
  <si>
    <t>762342441</t>
  </si>
  <si>
    <t>Montáž lišt trojúhelníkových nebo kontralatí na střechách sklonu do 60°</t>
  </si>
  <si>
    <t>605425167</t>
  </si>
  <si>
    <t>-1516954037</t>
  </si>
  <si>
    <t>635,4*0,06*0,06</t>
  </si>
  <si>
    <t>2,287*1,1 'Přepočtené koeficientem množství</t>
  </si>
  <si>
    <t>762395000</t>
  </si>
  <si>
    <t>Spojovací prostředky pro montáž krovu, bednění, laťování, světlíky, klíny</t>
  </si>
  <si>
    <t>1846642900</t>
  </si>
  <si>
    <t>12,563+4,353+2,516</t>
  </si>
  <si>
    <t>76234391R</t>
  </si>
  <si>
    <t xml:space="preserve">Výměna stávajícící dřevěné stěny přístřešku včetně nosných sloupů - replika dle stávajícího vzhledu, příprava pro osazení 3ks fabrických oken </t>
  </si>
  <si>
    <t>343526492</t>
  </si>
  <si>
    <t>Poznámka k položce:_x000d_
Stávající stěna bude kompletně vyměněna včetně sloupů a připravena pro osazení 3ks nových fabrických oken (samostatná dodávka v jiné položce)._x000d_
_x000d_
Nutno zachovat vzhled dle stávající!</t>
  </si>
  <si>
    <t>2*3,4*4</t>
  </si>
  <si>
    <t>61144014</t>
  </si>
  <si>
    <t>okno fabrické pevně zasklené v kovovém rámu 90x200cm, členění dle stávajícího, bezpečnostní jednoduché zasklení s vloženou fólií (např. Stratobel 33.2)</t>
  </si>
  <si>
    <t>-370422620</t>
  </si>
  <si>
    <t>Poznámka k položce:_x000d_
boční stěna přístřešku</t>
  </si>
  <si>
    <t>76238101R</t>
  </si>
  <si>
    <t>Podchycení konstrukce přístřešku pro výměnu poškozených částí, zajištění proti posunu</t>
  </si>
  <si>
    <t>741773528</t>
  </si>
  <si>
    <t>Poznámka k položce:_x000d_
profil sloupu přístřešku 160/160mm, výška cca 4m</t>
  </si>
  <si>
    <t>998762202</t>
  </si>
  <si>
    <t>Přesun hmot procentní pro kce tesařské v objektech v do 12 m</t>
  </si>
  <si>
    <t>-65617381</t>
  </si>
  <si>
    <t>764001841</t>
  </si>
  <si>
    <t>Demontáž krytiny ze šablon do suti</t>
  </si>
  <si>
    <t>297208102</t>
  </si>
  <si>
    <t>764111641</t>
  </si>
  <si>
    <t>Krytina střechy rovné drážkováním ze svitků z Pz plechu s povrchovou úpravou rš 670 mm sklonu do 30°</t>
  </si>
  <si>
    <t>1748039628</t>
  </si>
  <si>
    <t xml:space="preserve">Poznámka k položce:_x000d_
Tl. plechu 0,6 mm -  varianta STRONG odolná proti prošlápnutí a krupobití, povrchová úprava DURAFROST, Předpokládaná barva 035 břidlicově šedá, kód barvy BRSE, NCS S 7502-B, RAL 7016, struktura matná, hrubá_x000d_
_x000d_
Barva bude finálně odsouhlasena na základě předložení vzorníku zástupcem ivestora na místě!_x000d_
_x000d_
</t>
  </si>
  <si>
    <t>76411165R</t>
  </si>
  <si>
    <t>Krytina střechy rovné z taškových tabulí z Pz plechu s povrchovou úpravou (poplastovaný plech) sklonu do 60°</t>
  </si>
  <si>
    <t>555318339</t>
  </si>
  <si>
    <t xml:space="preserve">Poznámka k položce:_x000d_
Tl. plechu 0,6 mm -  varianta STRONG odolná proti prošlápnutí a krupobití, povrchová úprava ELITE, Předpokládaná barva 088 břidlicově šedá matná, kód barvy BRSE, NCS S 7005-B20G, RAL 7016, struktura jemně strukturovaná._x000d_
_x000d_
Barva bude finálně odsouhlasena na základě předložení vzorníku zástupcem ivestora na místě!_x000d_
_x000d_
</t>
  </si>
  <si>
    <t>2*13*10+11*14"VB"</t>
  </si>
  <si>
    <t>764211625</t>
  </si>
  <si>
    <t>Oplechování větraného hřebene s větracím pásem z Pz s povrchovou úpravou (poplastovaný plech) rš 400 mm</t>
  </si>
  <si>
    <t>-1898591050</t>
  </si>
  <si>
    <t xml:space="preserve">Poznámka k položce:_x000d_
Příslušenství k taškovým tabulím nebo hladké drážkové falcované krytině, povrch Elite nebo Durafrost_x000d_
_x000d_
Předpokládaná barva 088 břidlicově šedá matná, kód barvy BRSE, NCS S 7005-B20G, RAL 7016, struktura jemně strukturovaná,  barva bude finálně odsouhlasena na základě předložení vzorníku zástupcem ivestora na místě.</t>
  </si>
  <si>
    <t>2*13+17</t>
  </si>
  <si>
    <t>764001891</t>
  </si>
  <si>
    <t>Demontáž úžlabí do suti</t>
  </si>
  <si>
    <t>-1233869780</t>
  </si>
  <si>
    <t>4*7</t>
  </si>
  <si>
    <t>76421260R</t>
  </si>
  <si>
    <t>Oplechování úžlabí z Pz s povrchovou úpravou rš 500 mm</t>
  </si>
  <si>
    <t>1352356281</t>
  </si>
  <si>
    <t>764002801</t>
  </si>
  <si>
    <t>Demontáž závětrné lišty do suti</t>
  </si>
  <si>
    <t>563855950</t>
  </si>
  <si>
    <t>4*10+2*5,9</t>
  </si>
  <si>
    <t>764212635</t>
  </si>
  <si>
    <t>Oplechování štítu závětrnou lištou z Pz s povrchovou úpravou (poplastovaný plech) rš 400 mm</t>
  </si>
  <si>
    <t>349441754</t>
  </si>
  <si>
    <t>764002812</t>
  </si>
  <si>
    <t>Demontáž okapového plechu do suti v krytině skládané</t>
  </si>
  <si>
    <t>-844794941</t>
  </si>
  <si>
    <t>2*13+4*4+2*11+22,6</t>
  </si>
  <si>
    <t>76421266R</t>
  </si>
  <si>
    <t>Oplechování rovné okapové hrany z Pz s povrchovou úpravou (poplastovaný plech) rš 400 mm</t>
  </si>
  <si>
    <t>735175635</t>
  </si>
  <si>
    <t>764002821</t>
  </si>
  <si>
    <t>Demontáž střešního výlezu do suti</t>
  </si>
  <si>
    <t>-1829895510</t>
  </si>
  <si>
    <t>764213652.1</t>
  </si>
  <si>
    <t>Oplechování střešních prvků z pozinkovaného plechu s povrchovou úpravou střešní výlez rozměru 600 x 600 mm, střechy s krytinou skládanou nebo plechovou</t>
  </si>
  <si>
    <t>-1862278394</t>
  </si>
  <si>
    <t>764002871</t>
  </si>
  <si>
    <t>Demontáž lemování zdí do suti</t>
  </si>
  <si>
    <t>1209826070</t>
  </si>
  <si>
    <t>4*5+22,6</t>
  </si>
  <si>
    <t>764311604</t>
  </si>
  <si>
    <t>Lemování rovných zdí střech z Pz s povrchovou úpravou rš 330 mm</t>
  </si>
  <si>
    <t>-1347150009</t>
  </si>
  <si>
    <t>764002881</t>
  </si>
  <si>
    <t>Demontáž lemování střešních prostupů do suti</t>
  </si>
  <si>
    <t>508513080</t>
  </si>
  <si>
    <t>4,4*0,5+4*2,9*0,5"komíny"</t>
  </si>
  <si>
    <t>764314612</t>
  </si>
  <si>
    <t>Lemování prostupů střech s krytinou skládanou nebo plechovou z Pz s povrchovou úpravou</t>
  </si>
  <si>
    <t>-909926318</t>
  </si>
  <si>
    <t>764003801</t>
  </si>
  <si>
    <t>Demontáž lemování trub, konzol, držáků, ventilačních nástavců a jiných kusových prvků do suti</t>
  </si>
  <si>
    <t>1986514988</t>
  </si>
  <si>
    <t>764315621</t>
  </si>
  <si>
    <t>Lemování trub, konzol,držáků z Pz s povrch úpravou (poplastovaný plech) střech s krytinou skládanou D do 75 mm</t>
  </si>
  <si>
    <t>-1948689206</t>
  </si>
  <si>
    <t>764004801</t>
  </si>
  <si>
    <t>Demontáž podokapního žlabu do suti</t>
  </si>
  <si>
    <t>-1570875640</t>
  </si>
  <si>
    <t>764541305</t>
  </si>
  <si>
    <t>Žlab podokapní půlkruhový z TiZn plechu rš 330 mm</t>
  </si>
  <si>
    <t>-623648231</t>
  </si>
  <si>
    <t>764541346</t>
  </si>
  <si>
    <t>Kotlík oválný (trychtýřový) pro podokapní žlaby z TiZn plechu 330/100 mm</t>
  </si>
  <si>
    <t>-34475183</t>
  </si>
  <si>
    <t>764213456</t>
  </si>
  <si>
    <t>Sněhový zachytávač krytiny z Pz plechu s povrchovou úpravou (poplastovaný plech) průběžný dvoutrubkový</t>
  </si>
  <si>
    <t>-183361752</t>
  </si>
  <si>
    <t>764316643</t>
  </si>
  <si>
    <t>Větrací komínek izolovaný s průchodkou na skládané krytině z taškových tabulí s povrch. úpravou (poplastovaný plech) D 110mm</t>
  </si>
  <si>
    <t>-71559476</t>
  </si>
  <si>
    <t>40784261</t>
  </si>
  <si>
    <t>765</t>
  </si>
  <si>
    <t xml:space="preserve"> Krytina skládaná</t>
  </si>
  <si>
    <t>7651R</t>
  </si>
  <si>
    <t>Opatření nutná k bezpečné demontáži a likvidaci krytiny obsahující azbest vč. splnění požadavků stanovisek dotčených orgánů</t>
  </si>
  <si>
    <t>soubor</t>
  </si>
  <si>
    <t>115081269</t>
  </si>
  <si>
    <t>765131801</t>
  </si>
  <si>
    <t>Demontáž vláknocementové skládané krytiny sklonu do 30° do suti</t>
  </si>
  <si>
    <t>1280978209</t>
  </si>
  <si>
    <t>2*13*10+11*14</t>
  </si>
  <si>
    <t>765131821</t>
  </si>
  <si>
    <t>Demontáž hřebene nebo nároží z hřebenáčů vláknocementové skládané krytiny sklonu do 30° do suti</t>
  </si>
  <si>
    <t>-1742065342</t>
  </si>
  <si>
    <t>765131841</t>
  </si>
  <si>
    <t>Příplatek k cenám demontáže skládané vláknocementové krytiny za sklon přes 30°</t>
  </si>
  <si>
    <t>157211469</t>
  </si>
  <si>
    <t>765131845</t>
  </si>
  <si>
    <t>Příplatek k cenám demontáže hřebene nebo nároží skládané vláknocementové krytiny za sklon přes 30°</t>
  </si>
  <si>
    <t>-2100511263</t>
  </si>
  <si>
    <t>765191023</t>
  </si>
  <si>
    <t>Montáž pojistné hydroizolační fólie kladené ve sklonu přes 20° s lepenými spoji na bednění</t>
  </si>
  <si>
    <t>-2041710256</t>
  </si>
  <si>
    <t>63150819.ISV</t>
  </si>
  <si>
    <t>TYVEK SOLID, 50 000 × 1500mm, role 75 m2, kontaktní pojistná hydroizolace určená pro šikmé střechy a aplikaci na bednění.</t>
  </si>
  <si>
    <t>-65459480</t>
  </si>
  <si>
    <t>547,34*1,15 'Přepočtené koeficientem množství</t>
  </si>
  <si>
    <t>765113121</t>
  </si>
  <si>
    <t>Okapová hrana s větrací mřížkou jednoduchou</t>
  </si>
  <si>
    <t>-1920713431</t>
  </si>
  <si>
    <t>998765202</t>
  </si>
  <si>
    <t>Přesun hmot procentní pro krytiny skládané v objektech v do 12 m</t>
  </si>
  <si>
    <t>1630410153</t>
  </si>
  <si>
    <t>767851104</t>
  </si>
  <si>
    <t>Montáž lávek komínových - kompletní celé lávky</t>
  </si>
  <si>
    <t>953069361</t>
  </si>
  <si>
    <t>1,6+4*0,85</t>
  </si>
  <si>
    <t>62866423R</t>
  </si>
  <si>
    <t>komínová lávka kompletní vč. povrchové úpravy a zábradlí</t>
  </si>
  <si>
    <t>842103964</t>
  </si>
  <si>
    <t>Poznámka k položce:_x000d_
Systémová komínová lávka k taškovým tabulím</t>
  </si>
  <si>
    <t>998767202</t>
  </si>
  <si>
    <t>Přesun hmot procentní pro zámečnické konstrukce v objektech v do 12 m</t>
  </si>
  <si>
    <t>212014915</t>
  </si>
  <si>
    <t xml:space="preserve"> Dokončovací práce</t>
  </si>
  <si>
    <t>783201201</t>
  </si>
  <si>
    <t>Obroušení tesařských konstrukcí před provedením nátěru</t>
  </si>
  <si>
    <t>465760528</t>
  </si>
  <si>
    <t>547,34*1,2"plné vazby ponechávané"</t>
  </si>
  <si>
    <t>-547,34*0,15"odpočet měněných konstrukcí"</t>
  </si>
  <si>
    <t>783201201.1</t>
  </si>
  <si>
    <t>Příprava podkladu tesařských konstrukcí před provedením nátěru broušení s opálením všech stávajících vrstev</t>
  </si>
  <si>
    <t>-1327309093</t>
  </si>
  <si>
    <t>274,34*1,2"plné vazby přístřešek + přesahy"</t>
  </si>
  <si>
    <t>783201401</t>
  </si>
  <si>
    <t>Příprava podkladu tesařských konstrukcí před provedením nátěru ometení</t>
  </si>
  <si>
    <t>1401948495</t>
  </si>
  <si>
    <t>783213121</t>
  </si>
  <si>
    <t>Napouštěcí dvojnásobný syntetický fungicidní nátěr tesařských konstrukcí zabudovaných do konstrukce</t>
  </si>
  <si>
    <t>-1421518974</t>
  </si>
  <si>
    <t>783218111.1</t>
  </si>
  <si>
    <t>Lazurovací nátěr tesařských konstrukcí dvojnásobný syntetický</t>
  </si>
  <si>
    <t>-349701559</t>
  </si>
  <si>
    <t>Poznámka k položce:_x000d_
Ref. Xyladecor Oversol</t>
  </si>
  <si>
    <t>Odstranění nátěrů ze zámečnických konstrukcí opálením s obroušením všech vrstev</t>
  </si>
  <si>
    <t>-425296454</t>
  </si>
  <si>
    <t>20"doplňkové kovové kce přístřešku"</t>
  </si>
  <si>
    <t>783221112.1</t>
  </si>
  <si>
    <t>Nátěry syntetické KDK barva dražší matný povrch 1x antikorozní, 1x základní, 2x email</t>
  </si>
  <si>
    <t>1668931174</t>
  </si>
  <si>
    <t>Poznámka k položce:_x000d_
(Dvířka rozvodnic, větracích dvířek a ostatních prvků na fasádě) vč.bezpečnostních označení</t>
  </si>
  <si>
    <t>003 - Ostatní venkovní opravy, odstranění nepotřebných objektů, zpevněné plochy</t>
  </si>
  <si>
    <t xml:space="preserve">    1 -  Zemní práce</t>
  </si>
  <si>
    <t xml:space="preserve">    18 - Zemní práce - povrchové úpravy terénu</t>
  </si>
  <si>
    <t xml:space="preserve">    2 - Zakládání</t>
  </si>
  <si>
    <t xml:space="preserve">    5 - Komunikace</t>
  </si>
  <si>
    <t xml:space="preserve">    711 - Izolace proti vodě, vlhkosti a plynům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</si>
  <si>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</si>
  <si>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</si>
  <si>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</si>
  <si>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858413941</t>
  </si>
  <si>
    <t>111201401</t>
  </si>
  <si>
    <t>Likvidace odstraněných křovin a stromů na hromadách průměru kmene do 100 mm pro jakoukoliv plochu</t>
  </si>
  <si>
    <t>-1734569667</t>
  </si>
  <si>
    <t>11310612R3</t>
  </si>
  <si>
    <t>Zrušení stávající šachty vedle rušeného komínu kotelny vč. vyčištění, dobetonování a zpevnění a zásypu</t>
  </si>
  <si>
    <t>-1964743507</t>
  </si>
  <si>
    <t>Poznámka k položce:_x000d_
Před zahájením prací je třeba vytýčení inženýrských sítí. V případě kolize budou inženýrské sítě uloženy do chráničky a zabezpečeny proti poškození!_x000d_
_x000d_
Orientační rozměry šachty cca 800x800mm hl. 2m</t>
  </si>
  <si>
    <t>11310612R2</t>
  </si>
  <si>
    <t>Oprava stávající šachty - vyčištění, dobetonování a zpevnění</t>
  </si>
  <si>
    <t>637264712</t>
  </si>
  <si>
    <t>113107222</t>
  </si>
  <si>
    <t>Odstranění podkladu z kameniva drceného tl 200 mm pl přes 200 m2</t>
  </si>
  <si>
    <t>1868046125</t>
  </si>
  <si>
    <t>23*3,5+8*5+8*4+16,4*2"přístupový chodník - nástupiště+WC"</t>
  </si>
  <si>
    <t>14*1+2*1,5"přístupový chodník schodiště - byty"</t>
  </si>
  <si>
    <t>22,6*4,2"přístřešek"</t>
  </si>
  <si>
    <t>122202201</t>
  </si>
  <si>
    <t>Odkopávky a prokopávky nezapažené pro silnice objemu do 100 m3 v hornině tř. 3</t>
  </si>
  <si>
    <t>2098077306</t>
  </si>
  <si>
    <t>Poznámka k položce:_x000d_
Před zahájením prací je třeba vytýčení inženýrských sítí. V případě kolize budou inženýrské sítě uloženy do chráničky a zabezpečeny proti poškození!</t>
  </si>
  <si>
    <t>297,22*0,2</t>
  </si>
  <si>
    <t>122202209</t>
  </si>
  <si>
    <t>Příplatek k odkopávkám a prokopávkám pro silnice v hornině tř. 3 za lepivost</t>
  </si>
  <si>
    <t>1325899024</t>
  </si>
  <si>
    <t>181951102</t>
  </si>
  <si>
    <t>Úprava pláně v hornině tř. 1 až 4 se zhutněním</t>
  </si>
  <si>
    <t>807422205</t>
  </si>
  <si>
    <t>162701105</t>
  </si>
  <si>
    <t>Vodorovné přemístění do 10000 m výkopku/sypaniny z horniny tř. 1 až 4</t>
  </si>
  <si>
    <t>187977284</t>
  </si>
  <si>
    <t>59,444*2</t>
  </si>
  <si>
    <t>167101101</t>
  </si>
  <si>
    <t>Nakládání výkopku z hornin tř. 1 až 4 do 100 m3</t>
  </si>
  <si>
    <t>361779295</t>
  </si>
  <si>
    <t>171201201</t>
  </si>
  <si>
    <t>Uložení sypaniny na skládky</t>
  </si>
  <si>
    <t>93579190</t>
  </si>
  <si>
    <t>Poplatek za uložení odpadu ze sypaniny na skládce (skládkovné)</t>
  </si>
  <si>
    <t>855710873</t>
  </si>
  <si>
    <t>118,888*2 'Přepočtené koeficientem množství</t>
  </si>
  <si>
    <t>181301101</t>
  </si>
  <si>
    <t>Rozprostření ornice tl vrstvy do 100 mm pl do 500 m2 v rovině nebo ve svahu do 1:5</t>
  </si>
  <si>
    <t>-1396312945</t>
  </si>
  <si>
    <t>3*13"po demolici skladu"</t>
  </si>
  <si>
    <t>583312000</t>
  </si>
  <si>
    <t>zemina</t>
  </si>
  <si>
    <t>1943005850</t>
  </si>
  <si>
    <t>39*0,1*2</t>
  </si>
  <si>
    <t>113201111</t>
  </si>
  <si>
    <t>Vytrhání obrub chodníkových ležatých</t>
  </si>
  <si>
    <t>-258332174</t>
  </si>
  <si>
    <t>23"přístřešek"</t>
  </si>
  <si>
    <t>119001313</t>
  </si>
  <si>
    <t>Ruční vrty pro plotové sloupky D do 300 mm</t>
  </si>
  <si>
    <t>-1984144943</t>
  </si>
  <si>
    <t>Zemní práce - povrchové úpravy terénu</t>
  </si>
  <si>
    <t>181411131</t>
  </si>
  <si>
    <t>Založení parkového trávníku výsevem plochy do 1000 m2 v rovině a ve svahu do 1:5</t>
  </si>
  <si>
    <t>1149866233</t>
  </si>
  <si>
    <t>005724100</t>
  </si>
  <si>
    <t>osivo směs travní parková</t>
  </si>
  <si>
    <t>-457001554</t>
  </si>
  <si>
    <t>39*0,015 'Přepočtené koeficientem množství</t>
  </si>
  <si>
    <t>Zakládání</t>
  </si>
  <si>
    <t>275321511</t>
  </si>
  <si>
    <t>Základové patky ze ŽB bez zvýšených nároků na prostředí tř. C 25/30 - zajištění základových patek sloupů přístřešku proti posunu</t>
  </si>
  <si>
    <t>-149787737</t>
  </si>
  <si>
    <t>5*0,2</t>
  </si>
  <si>
    <t>275351111</t>
  </si>
  <si>
    <t>Bednění základových bloků tradiční oboustranné</t>
  </si>
  <si>
    <t>-1325417856</t>
  </si>
  <si>
    <t>5*0,5</t>
  </si>
  <si>
    <t>338171113</t>
  </si>
  <si>
    <t>Osazování sloupků a vzpěr plotových ocelových v 2,00 m se zabetonováním nebo do podezdívky</t>
  </si>
  <si>
    <t>CS ÚRS 2017 01</t>
  </si>
  <si>
    <t>-1116819240</t>
  </si>
  <si>
    <t>Poznámka k položce:_x000d_
Systémové k 3D oplocení</t>
  </si>
  <si>
    <t>31"dvůr"</t>
  </si>
  <si>
    <t>22"zahrádka u VB"</t>
  </si>
  <si>
    <t>55342180</t>
  </si>
  <si>
    <t xml:space="preserve">plotový profilovaný sloupek D 40-50mm dl 1,5-2,0m  pro 3D pletivo povrchová úprava žárové zinkování, úprava pro osazení na bet. podezdívku</t>
  </si>
  <si>
    <t>-1712215788</t>
  </si>
  <si>
    <t>55342181</t>
  </si>
  <si>
    <t>plotový profilovaný sloupek D 40-50mm dl 2,0-2,5m pro 3D pletivo povrchová úprava žárové zinkování</t>
  </si>
  <si>
    <t>-35371847</t>
  </si>
  <si>
    <t>348101130</t>
  </si>
  <si>
    <t>Osazení vrat a vrátek k oplocení na sloupky zděné nebo betonové plochy do 6 m2</t>
  </si>
  <si>
    <t>1277328872</t>
  </si>
  <si>
    <t>553423200</t>
  </si>
  <si>
    <t>branka vchodová kovová žárově zinkovaná 1x1,5mm</t>
  </si>
  <si>
    <t>-247682221</t>
  </si>
  <si>
    <t>5534191R</t>
  </si>
  <si>
    <t xml:space="preserve">vrata ocelová uzamykatelná dvoukřídlová žárově zinkovaná 4,0x1,5m </t>
  </si>
  <si>
    <t>571452147</t>
  </si>
  <si>
    <t>54925015R</t>
  </si>
  <si>
    <t>Vložka, zámek do vrat a vrátek</t>
  </si>
  <si>
    <t>-2067626114</t>
  </si>
  <si>
    <t>348941111</t>
  </si>
  <si>
    <t>Osazení 3D oplocení na kovové sloupky,povrchová úprava žárové zinkování</t>
  </si>
  <si>
    <t>-495528025</t>
  </si>
  <si>
    <t>16+35+16+10-1-4"dvůr"</t>
  </si>
  <si>
    <t>2*14+2*6-1"zahrádka u VB"</t>
  </si>
  <si>
    <t>55342312</t>
  </si>
  <si>
    <t>Plotový panel 3D pozink v. 1530 mm</t>
  </si>
  <si>
    <t>2024862287</t>
  </si>
  <si>
    <t>111*1,53</t>
  </si>
  <si>
    <t>34894111R</t>
  </si>
  <si>
    <t>Osazení zástěny mobilních WC,povrchová úprava žárové zinkování, výplň tahokov, včetně ukotvení a přibetonování</t>
  </si>
  <si>
    <t>-664872566</t>
  </si>
  <si>
    <t>(2+2+2)*2</t>
  </si>
  <si>
    <t>5534231R</t>
  </si>
  <si>
    <t>Zástěna mobilních WC, kompletní provedení včetně rámu a kotvení, výplň tahokov, povrchová úprava žárovým zinkováním</t>
  </si>
  <si>
    <t>-70406630</t>
  </si>
  <si>
    <t>Komunikace</t>
  </si>
  <si>
    <t>56472111R</t>
  </si>
  <si>
    <t>Podklad z kameniva hrubého drceného vel. 8-16 mm tl 50 mm</t>
  </si>
  <si>
    <t>-2082262292</t>
  </si>
  <si>
    <t>5647611R1</t>
  </si>
  <si>
    <t>Podklad z kameniva hrubého drceného vel. 16-32 mm tl 200 mm</t>
  </si>
  <si>
    <t>-1280466249</t>
  </si>
  <si>
    <t>596841222</t>
  </si>
  <si>
    <t>Kladení betonové dlažby komunikací pro pěší do lože z cement malty vel do 0,25 m2 plochy do 300 m2</t>
  </si>
  <si>
    <t>-370264191</t>
  </si>
  <si>
    <t>592456200</t>
  </si>
  <si>
    <t>dlažba desková betonová 50x50x6 cm šedá</t>
  </si>
  <si>
    <t>-113066745</t>
  </si>
  <si>
    <t>185,3+17-5*4"přístupové chodníky bez WC"</t>
  </si>
  <si>
    <t>182,3*1,02 'Přepočtené koeficientem množství</t>
  </si>
  <si>
    <t>5924600R</t>
  </si>
  <si>
    <t xml:space="preserve">dlažba plošná betonová terasová reliéfní impregnovaná LAURIA PCT 400x400x40mm </t>
  </si>
  <si>
    <t>326383716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</si>
  <si>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</si>
  <si>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94,92+5*4"pod přístřeškem+WC"</t>
  </si>
  <si>
    <t>916131113</t>
  </si>
  <si>
    <t>Osazení silničního obrubníku betonového ležatého s boční opěrou do lože z betonu prostého</t>
  </si>
  <si>
    <t>1468246582</t>
  </si>
  <si>
    <t>22,6"přístřešek"</t>
  </si>
  <si>
    <t>59217033</t>
  </si>
  <si>
    <t>obrubník betonový silniční 1000x100x300mm</t>
  </si>
  <si>
    <t>-991037304</t>
  </si>
  <si>
    <t>22,6*1,02 'Přepočtené koeficientem množství</t>
  </si>
  <si>
    <t>916231213</t>
  </si>
  <si>
    <t>Osazení chodníkového obrubníku betonového stojatého s boční opěrou do lože z betonu prostého</t>
  </si>
  <si>
    <t>-737314972</t>
  </si>
  <si>
    <t>3,5+36+8+5+2,4+2+2"přístupový chodník+WC"</t>
  </si>
  <si>
    <t>14+3+2+12,5+1"přístup k bytům"</t>
  </si>
  <si>
    <t>59217017</t>
  </si>
  <si>
    <t>obrubník betonový chodníkový 100x10x25 cm</t>
  </si>
  <si>
    <t>-434490985</t>
  </si>
  <si>
    <t>32,5*1,02 'Přepočtené koeficientem množství</t>
  </si>
  <si>
    <t>Předformátované vodorovné dopravní značení čára šířky 50mm - hrana obrubníku krytého nástupiště</t>
  </si>
  <si>
    <t>1644811265</t>
  </si>
  <si>
    <t>36+3,5"nástupiště"</t>
  </si>
  <si>
    <t>637211110</t>
  </si>
  <si>
    <t xml:space="preserve">Okapový chodník z betonových dlaždic tl 60 mm na MC 10 kompletní vč. zemních prací, odstranění krytů, přípravy podkladu, podkladního lože, ostatního příslušenství a prací, odvozu a likvidace přebytečného materiálu </t>
  </si>
  <si>
    <t>-2083409255</t>
  </si>
  <si>
    <t>Poznámka k položce:_x000d_
Okapový chodník z bet. dlažby bude uložen do betonového lože tl. 80mm, podklad z kameniva 8/16 min. tl. 150mm na zhutněný a urovnaný rostlý terén. Separace od objektu nebo konstrukcí bude pruhem nopové fólie na celou hloubku výkopu vytaženou nad úroveň okapového chodníku s vhodným ukončením._x000d_
_x000d_
Před zahájením prací je třeba vytýčení inženýrských sítí. V případě kolize budou inženýrské sítě uloženy do chráničky a zabezpečeny proti poškození!</t>
  </si>
  <si>
    <t>(9,1+14,4)*0,5</t>
  </si>
  <si>
    <t>637311121r</t>
  </si>
  <si>
    <t>Okapový chodník z betonových chodníkových obrubníků ležatých lože betonu prostého kompletní vč. zemních prací, odstranění krytů, přípravy podkladu, podkladního lože, ostatního příslušenství, odvozu a likvidace přebytečného materiálu</t>
  </si>
  <si>
    <t>1978560090</t>
  </si>
  <si>
    <t>9,1+14,4</t>
  </si>
  <si>
    <t>87131031R.1</t>
  </si>
  <si>
    <t>Kanalizační přípojka DN 150 kompletní vč. zemních prací, napojení na st. jímku/potrubí a uvedením povrchu do původního stavu</t>
  </si>
  <si>
    <t>-2098335999</t>
  </si>
  <si>
    <t>894811230</t>
  </si>
  <si>
    <t>Revizní šachta z PVC systém RV typ pravý/přímý/levý, DN 400/160 tlak 12,5 t hl od 860 do 1230 mm kompletní vč. poklopu s možností pojezdu, zemních prací, napojení a s uvedením povrchu do původního stavu</t>
  </si>
  <si>
    <t>-1195082384</t>
  </si>
  <si>
    <t>899102211</t>
  </si>
  <si>
    <t>Demontáž poklopů litinových nebo ocelových včetně rámů hmotnosti přes 50 do 100 kg</t>
  </si>
  <si>
    <t>-523684310</t>
  </si>
  <si>
    <t>899331110</t>
  </si>
  <si>
    <t>Oprava obetonování rámu, úprava pro nově osazované poklopy a výšková úprava do 200 mm zvýšením poklopu</t>
  </si>
  <si>
    <t>-411416375</t>
  </si>
  <si>
    <t>899102111</t>
  </si>
  <si>
    <t>Osazení poklopů včetně rámů hmotnosti do 100 kg</t>
  </si>
  <si>
    <t>-4056298</t>
  </si>
  <si>
    <t>562306040</t>
  </si>
  <si>
    <t>poklop Hermelock PU + rám HDPE, HE 700, 700 x 700 x 65 mm</t>
  </si>
  <si>
    <t>-218497344</t>
  </si>
  <si>
    <t>562306140</t>
  </si>
  <si>
    <t>těsnění poklopu Hermelock S 700 pro HE 700</t>
  </si>
  <si>
    <t>1500998983</t>
  </si>
  <si>
    <t>89933111R</t>
  </si>
  <si>
    <t>Výměna poklopu studny proti neoprávněné manipulaci včetně zpětného osazení a nové povrchové úpravy ruční pumpy</t>
  </si>
  <si>
    <t>1341538372</t>
  </si>
  <si>
    <t>Poznámka k položce:_x000d_
Provedení viz vzor v TZ a v souladu s ČSN 75 5115</t>
  </si>
  <si>
    <t>Odpojení a trvalé zaslepení inženýrských sítí demolovaných objektů skladu a suchých WC</t>
  </si>
  <si>
    <t>101871022</t>
  </si>
  <si>
    <t>1311031R</t>
  </si>
  <si>
    <t>Vyklizení objektu skladu a veřejných WC vč. odvozu a likvidace</t>
  </si>
  <si>
    <t>-1320978957</t>
  </si>
  <si>
    <t>75.1</t>
  </si>
  <si>
    <t>Vytyčení, zajištění a ochrana stávajících inženýrských sítí vč. jejich dočasného zabezpečení a zajištění po dobu akce</t>
  </si>
  <si>
    <t>839223305</t>
  </si>
  <si>
    <t>Opatření nutná k bezpečné demontáži a likvidaci materiálů obsahujících azbest azbest vč. splnění požadavků stanovisek dotčených orgánů (krytina WC, sklad)</t>
  </si>
  <si>
    <t>-1703332137</t>
  </si>
  <si>
    <t>7651R2</t>
  </si>
  <si>
    <t>Ekologická likvidace obsahu suchých WC vč. desinfekce a úpravy po demolici</t>
  </si>
  <si>
    <t>1029352073</t>
  </si>
  <si>
    <t>965081333</t>
  </si>
  <si>
    <t>Bourání podlah z dlaždic bez podkladního lože nebo mazaniny, s jakoukoliv výplní spár betonových, teracových nebo čedičových tl. do 30 mm, plochy přes 1 m2</t>
  </si>
  <si>
    <t>1874032152</t>
  </si>
  <si>
    <t>966003810</t>
  </si>
  <si>
    <t>Rozebrání dřevěného nebo kovového oplocení se sloupky osové vzdálenosti do 4,00 m, výšky do 2,50 m, osazených do hloubky 1,00 m s příčníky a dřevěnými nebo kovovými sloupky</t>
  </si>
  <si>
    <t>-389836485</t>
  </si>
  <si>
    <t>966073810</t>
  </si>
  <si>
    <t>Rozebrání vrat a vrátek k oplocení plochy do 2 m2</t>
  </si>
  <si>
    <t>-1922182213</t>
  </si>
  <si>
    <t>966073812</t>
  </si>
  <si>
    <t>Rozebrání vrat a vrátek k oplocení plochy do 10 m2</t>
  </si>
  <si>
    <t>-2140206241</t>
  </si>
  <si>
    <t>981011112</t>
  </si>
  <si>
    <t>Demolice budov dřevěných ostatních oboustranně obitých nebo omítnutých postupným rozebíráním</t>
  </si>
  <si>
    <t>188382085</t>
  </si>
  <si>
    <t>13*3*2,7"dřevěný sklad"</t>
  </si>
  <si>
    <t>2*4*3,5"WC"</t>
  </si>
  <si>
    <t>981511116</t>
  </si>
  <si>
    <t>Demolice konstrukcí objektů z betonu prostého postupným rozebíráním</t>
  </si>
  <si>
    <t>-547800542</t>
  </si>
  <si>
    <t>2*4*0,2"WC"</t>
  </si>
  <si>
    <t>3*13*0,2"sklad"</t>
  </si>
  <si>
    <t>981513116</t>
  </si>
  <si>
    <t>Demolice konstrukcí objektů z betonu prostého</t>
  </si>
  <si>
    <t>2002789365</t>
  </si>
  <si>
    <t>98531111R</t>
  </si>
  <si>
    <t>Oprava stávající betonové podezdívky plotu</t>
  </si>
  <si>
    <t>1797663179</t>
  </si>
  <si>
    <t>40"zahrádka vedle VB"</t>
  </si>
  <si>
    <t>767161813</t>
  </si>
  <si>
    <t>Demontáž zábradlí rovného nerozebíratelného hmotnosti 1m zábradlí do 20 kg</t>
  </si>
  <si>
    <t>-1992144092</t>
  </si>
  <si>
    <t>210040001-D</t>
  </si>
  <si>
    <t>Demontáž vlajkových stožárů v. do 12 m kompletní včetně základu a zapravení po demontáži</t>
  </si>
  <si>
    <t>1895164509</t>
  </si>
  <si>
    <t>998223011</t>
  </si>
  <si>
    <t>Přesun hmot pro pozemní komunikace s krytem dlážděným</t>
  </si>
  <si>
    <t>-1581099845</t>
  </si>
  <si>
    <t>997221551</t>
  </si>
  <si>
    <t>Vodorovná doprava suti ze sypkých materiálů do 1 km</t>
  </si>
  <si>
    <t>-2048154085</t>
  </si>
  <si>
    <t>997221559</t>
  </si>
  <si>
    <t>Příplatek ZKD 1 km u vodorovné dopravy suti ze sypkých materiálů</t>
  </si>
  <si>
    <t>974233215</t>
  </si>
  <si>
    <t>86,194*19 'Přepočtené koeficientem množství</t>
  </si>
  <si>
    <t>997221561</t>
  </si>
  <si>
    <t>Vodorovná doprava suti z kusových materiálů do 1 km</t>
  </si>
  <si>
    <t>1542949655</t>
  </si>
  <si>
    <t>178,575-86,194</t>
  </si>
  <si>
    <t>997221569</t>
  </si>
  <si>
    <t>Příplatek ZKD 1 km u vodorovné dopravy suti z kusových materiálů</t>
  </si>
  <si>
    <t>-257143311</t>
  </si>
  <si>
    <t>92,381*19 'Přepočtené koeficientem množství</t>
  </si>
  <si>
    <t>997221611</t>
  </si>
  <si>
    <t>Nakládání suti na dopravní prostředky pro vodorovnou dopravu</t>
  </si>
  <si>
    <t>1038089352</t>
  </si>
  <si>
    <t>2117920260</t>
  </si>
  <si>
    <t>997221815</t>
  </si>
  <si>
    <t>Poplatek za uložení betonového odpadu na skládce (skládkovné)</t>
  </si>
  <si>
    <t>926794534</t>
  </si>
  <si>
    <t>997221855</t>
  </si>
  <si>
    <t>Poplatek za uložení odpadu z kameniva na skládce (skládkovné)</t>
  </si>
  <si>
    <t>2035542658</t>
  </si>
  <si>
    <t>997013807</t>
  </si>
  <si>
    <t>Poplatek za uložení na skládce (skládkovné) stavebního odpadu keramického kód odpadu 170 103</t>
  </si>
  <si>
    <t>-1559039951</t>
  </si>
  <si>
    <t>Poplatek za uložení na skládce (skládkovné) stavebního odpadu směsného a demoličního kód odpadu 170 904</t>
  </si>
  <si>
    <t>-832615233</t>
  </si>
  <si>
    <t>178,575-20,68-86,194-8,543-29,593-23</t>
  </si>
  <si>
    <t>-287628654</t>
  </si>
  <si>
    <t>1506535921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</si>
  <si>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</si>
  <si>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</si>
  <si>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</si>
  <si>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</si>
  <si>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429093346</t>
  </si>
  <si>
    <t>(6+4+14+16,4+23+16,4+9,1+1,5)*0,5"ochrana konstrukcí - separace přiléhající dlažby"</t>
  </si>
  <si>
    <t>998711201</t>
  </si>
  <si>
    <t>Přesun hmot procentní pro izolace proti vodě, vlhkosti a plynům v objektech v do 6 m</t>
  </si>
  <si>
    <t>272741763</t>
  </si>
  <si>
    <t>004 - Oprava čekárny pro cestující</t>
  </si>
  <si>
    <t xml:space="preserve">    6 - Úpravy povrchů, podlahy a osazování výplní</t>
  </si>
  <si>
    <t xml:space="preserve">    763 - Konstrukce suché výstavby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</si>
  <si>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</si>
  <si>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</si>
  <si>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</si>
  <si>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784 - Dokončovací práce - malby</t>
  </si>
  <si>
    <t>340271021</t>
  </si>
  <si>
    <t>Zazdívka otvorů v příčkách nebo stěnách plochy do 1 m2 tvárnicemi pórobetonovými tl 100 mm</t>
  </si>
  <si>
    <t>439548499</t>
  </si>
  <si>
    <t>4"nika s otočnými jízdními řády"</t>
  </si>
  <si>
    <t>Úpravy povrchů, podlahy a osazování výplní</t>
  </si>
  <si>
    <t>612325413</t>
  </si>
  <si>
    <t>Oprava vnitřní vápenocementové hladké omítky stěn v rozsahu plochy do 50%</t>
  </si>
  <si>
    <t>435353737</t>
  </si>
  <si>
    <t>(2*4,2+2*4,7)*3,2</t>
  </si>
  <si>
    <t>612135011</t>
  </si>
  <si>
    <t>Vyrovnání podkladu vnitřních stěn tmelem po odstraněném nátěru - linkrusta</t>
  </si>
  <si>
    <t>-1000391126</t>
  </si>
  <si>
    <t>(2*4,2+2*4,7)*1,2</t>
  </si>
  <si>
    <t>612131121</t>
  </si>
  <si>
    <t>Penetrace akrylát-silikonová vnitřních stěn nanášená ručně</t>
  </si>
  <si>
    <t>2103807924</t>
  </si>
  <si>
    <t>612142001</t>
  </si>
  <si>
    <t>Potažení vnitřních stěn sklovláknitým pletivem vtlačeným do tenkovrstvé hmoty</t>
  </si>
  <si>
    <t>1619425020</t>
  </si>
  <si>
    <t>612311131</t>
  </si>
  <si>
    <t>Potažení vnitřních stěn vápenným štukem tloušťky do 3 mm ručně</t>
  </si>
  <si>
    <t>1478857863</t>
  </si>
  <si>
    <t>635111242</t>
  </si>
  <si>
    <t>Násyp pod podlahy z hrubého kameniva 16-32 s urovnáním a zhutněním</t>
  </si>
  <si>
    <t>1497656604</t>
  </si>
  <si>
    <t>4,2*4,7*0,2</t>
  </si>
  <si>
    <t>631311126</t>
  </si>
  <si>
    <t>Mazanina tl do 120 mm z betonu prostého tř. C 25/30</t>
  </si>
  <si>
    <t>2030640937</t>
  </si>
  <si>
    <t>4,2*4,7*0,1</t>
  </si>
  <si>
    <t>631319173</t>
  </si>
  <si>
    <t>Příplatek k mazanině tl do 120 mm za stržení povrchu spodní vrstvy před vložením výztuže</t>
  </si>
  <si>
    <t>1888446845</t>
  </si>
  <si>
    <t>631362021</t>
  </si>
  <si>
    <t>Výztuž mazanin svařovanými sítěmi Kari</t>
  </si>
  <si>
    <t>309985118</t>
  </si>
  <si>
    <t>Poznámka k položce:_x000d_
KARI 100/100/6</t>
  </si>
  <si>
    <t>634111114</t>
  </si>
  <si>
    <t>Obvodová dilatace pružnou těsnicí páskou v 100 mm mezi stěnou a mazaninou</t>
  </si>
  <si>
    <t>-494019430</t>
  </si>
  <si>
    <t>2*4,2+2*4,7</t>
  </si>
  <si>
    <t>631311116</t>
  </si>
  <si>
    <t>Mazanina tl do 80 mm z betonu prostého tř. C 25/30</t>
  </si>
  <si>
    <t>-641242014</t>
  </si>
  <si>
    <t>4,2*4,7*0,08</t>
  </si>
  <si>
    <t>634111113</t>
  </si>
  <si>
    <t>Obvodová dilatace pružnou těsnicí páskou v 80 mm mezi stěnou a mazaninou</t>
  </si>
  <si>
    <t>791407772</t>
  </si>
  <si>
    <t>97805954R2.1</t>
  </si>
  <si>
    <t>Demontáž a zpětná montáž příp. přemístění garnýží, nástěnek, klaprámů, cedulí, otočných jízdních řádů a ost. doplňkových kcí pro provedení prací</t>
  </si>
  <si>
    <t>1526949371</t>
  </si>
  <si>
    <t>965082941</t>
  </si>
  <si>
    <t>Odstranění násypů pod podlahy tl přes 200 mm</t>
  </si>
  <si>
    <t>492345227</t>
  </si>
  <si>
    <t>4,2*4,7*0,4</t>
  </si>
  <si>
    <t>978012191</t>
  </si>
  <si>
    <t>Otlučení vnitřní vápenné nebo vápenocementové omítky stropů rákosových v rozsahu do 100 %</t>
  </si>
  <si>
    <t>-1266878255</t>
  </si>
  <si>
    <t>4,2*4,7</t>
  </si>
  <si>
    <t>978013161</t>
  </si>
  <si>
    <t>Otlučení vnitřní vápenné nebo vápenocementové omítky stěn v rozsahu do 50 %</t>
  </si>
  <si>
    <t>-2024709002</t>
  </si>
  <si>
    <t>97805954R</t>
  </si>
  <si>
    <t>Stavební přípomoce pro elektroinstalaci kompletní vč. zapravení a povrchové úpravy</t>
  </si>
  <si>
    <t>1820275188</t>
  </si>
  <si>
    <t>949101111</t>
  </si>
  <si>
    <t>Lešení pomocné pro objekty pozemních staveb s lešeňovou podlahou v do 1,9 m zatížení do 150 kg/m2</t>
  </si>
  <si>
    <t>703831699</t>
  </si>
  <si>
    <t>952901111</t>
  </si>
  <si>
    <t>Vyčištění budov bytové a občanské výstavby při výšce podlaží do 4 m</t>
  </si>
  <si>
    <t>72052535</t>
  </si>
  <si>
    <t>997013211</t>
  </si>
  <si>
    <t>Vnitrostaveništní doprava suti a vybouraných hmot pro budovy v do 6 m ručně</t>
  </si>
  <si>
    <t>-835360076</t>
  </si>
  <si>
    <t>945578785</t>
  </si>
  <si>
    <t>-496722171</t>
  </si>
  <si>
    <t>14,242*19 'Přepočtené koeficientem množství</t>
  </si>
  <si>
    <t>CS ÚRS 2015 02</t>
  </si>
  <si>
    <t>821367759</t>
  </si>
  <si>
    <t>1725766718</t>
  </si>
  <si>
    <t>-554508846</t>
  </si>
  <si>
    <t>14,278-11,054-0,355</t>
  </si>
  <si>
    <t>998011001</t>
  </si>
  <si>
    <t>Přesun hmot pro budovy zděné v do 6 m</t>
  </si>
  <si>
    <t>1525698486</t>
  </si>
  <si>
    <t>O0012</t>
  </si>
  <si>
    <t>D+M lavice do čekárny , vel. 1260-1300, ocelová pásovina/perforovaný hliník/ dřevo, vč povrchové úpravy</t>
  </si>
  <si>
    <t>-544475842</t>
  </si>
  <si>
    <t>Poznámka k položce:_x000d_
_x000d_
Skládá se z rámu z ohýbané ocelové pásoviny či hliníkové slitiny a sedáku z dřevěných masivních desek v barevných odstínech dřeva_x000d_
_x000d_
Lavička ukotvená k podlaze většími ocelovými šrouby chráněnými proti demontáži. Všechny hliníkové části jsou pokryty polyesterovým práškem, všechny ocelové části jsou žárově pozinkovány a následně pokryty polyesterovým práškem._x000d_
_x000d_
Míry: dle dispozic umístění, dle pokynů investora</t>
  </si>
  <si>
    <t>O0014.1</t>
  </si>
  <si>
    <t xml:space="preserve">D+M odpadkové koše  se soklem, 630mm x 1115 mm x 360 mm, objem do 120l - upřesnění dle TZ</t>
  </si>
  <si>
    <t>745215226</t>
  </si>
  <si>
    <t>Poznámka k položce:_x000d_
koše budou v antivandal provedení a zabezpečeny proti krádeži ukotvením k podlaze - místo určení a barevné provedení dle vyjádření zástupce investora na místě po předložení vzorníku_x000d_
_x000d_
Odpadkový koš se skládá z tělesa koše, podstavce a vyjímatelné vložky. Těleso koše má konstrukci z ocelové pásoviny a plechu obložen dřevem nebo plechem. Podstavec tvoří buď noha z ocelového profilu nebo sokl z ocelového plechu. Vnitřní vyjímatelná vložka koše je z ocelového pozinkovaného plechu. Jednotlivé části jsou dostupné v barevných odstínech dle vzorníku. _x000d_
_x000d_
Prvek je upevněn k betonovému základu pomocí kotevní plotny. Povrchovou úpravu všech kovových částí tvoří vypalovací prášková barva.</t>
  </si>
  <si>
    <t>Odvoz a likvidace stávajícího vnitřního mobiliáře</t>
  </si>
  <si>
    <t>-182872424</t>
  </si>
  <si>
    <t>711111001</t>
  </si>
  <si>
    <t>Provedení izolace proti zemní vlhkosti vodorovné za studena nátěrem penetračním</t>
  </si>
  <si>
    <t>1603195080</t>
  </si>
  <si>
    <t>111631500</t>
  </si>
  <si>
    <t>lak asfaltový ALP/9 bal 9 kg</t>
  </si>
  <si>
    <t>1307317930</t>
  </si>
  <si>
    <t>Poznámka k položce:_x000d_
Spotřeba 0,3-0,4kg/m2 dle povrchu, ředidlo technický benzín</t>
  </si>
  <si>
    <t>16,74*0,00035 'Přepočtené koeficientem množství</t>
  </si>
  <si>
    <t>711112001</t>
  </si>
  <si>
    <t>Provedení izolace proti zemní vlhkosti svislé za studena nátěrem penetračním</t>
  </si>
  <si>
    <t>-334775301</t>
  </si>
  <si>
    <t>17,8*0,15</t>
  </si>
  <si>
    <t>66528448</t>
  </si>
  <si>
    <t>2,67*0,00035 'Přepočtené koeficientem množství</t>
  </si>
  <si>
    <t>711141559</t>
  </si>
  <si>
    <t>Provedení izolace proti zemní vlhkosti pásy přitavením vodorovné NAIP</t>
  </si>
  <si>
    <t>-1638476722</t>
  </si>
  <si>
    <t>628322800</t>
  </si>
  <si>
    <t>pás těžký asfaltovaný BITUBITAGIT PE V60S35 (10m)</t>
  </si>
  <si>
    <t>-1929762532</t>
  </si>
  <si>
    <t>19,74*1,2 'Přepočtené koeficientem množství</t>
  </si>
  <si>
    <t>711142559</t>
  </si>
  <si>
    <t>Provedení izolace proti zemní vlhkosti pásy přitavením svislé NAIP</t>
  </si>
  <si>
    <t>1659623005</t>
  </si>
  <si>
    <t>108615044</t>
  </si>
  <si>
    <t>2,67*1,2 'Přepočtené koeficientem množství</t>
  </si>
  <si>
    <t>-651662702</t>
  </si>
  <si>
    <t>762522811</t>
  </si>
  <si>
    <t>Demontáž podlah s polštáři z prken tloušťky do 32 mm</t>
  </si>
  <si>
    <t>-1195232887</t>
  </si>
  <si>
    <t>998762201</t>
  </si>
  <si>
    <t>Přesun hmot procentní pro kce tesařské v objektech v do 6 m</t>
  </si>
  <si>
    <t>-1006152499</t>
  </si>
  <si>
    <t>763</t>
  </si>
  <si>
    <t>Konstrukce suché výstavby</t>
  </si>
  <si>
    <t>763131531</t>
  </si>
  <si>
    <t>SDK podhled protipožární deska 1xDF 12,5 bez TI jednovrstvá spodní kce profil CD+UD</t>
  </si>
  <si>
    <t>1805131407</t>
  </si>
  <si>
    <t>763131713</t>
  </si>
  <si>
    <t>SDK podhled napojení na obvodové konstrukce profilem</t>
  </si>
  <si>
    <t>1254482373</t>
  </si>
  <si>
    <t>763131714</t>
  </si>
  <si>
    <t>SDK podhled základní penetrační nátěr</t>
  </si>
  <si>
    <t>-547999232</t>
  </si>
  <si>
    <t>998763401</t>
  </si>
  <si>
    <t>Přesun hmot procentní pro sádrokartonové konstrukce v objektech v do 6 m</t>
  </si>
  <si>
    <t>-1344564260</t>
  </si>
  <si>
    <t>76665519D1</t>
  </si>
  <si>
    <t xml:space="preserve">Repase, úprava, revize, nátěr pokladního okna vč.  obložení ostění, kontrolou a přetmelením zasklení, výměny vadných částí aj. orientační rozměry 130/300 cm</t>
  </si>
  <si>
    <t>304446834</t>
  </si>
  <si>
    <t>Poznámka k položce:_x000d_
Odstranění starých nátěrů, ošetření, vytmelení, přebroušení, impregnace a opatření novým dvojnásobným nátěrem.</t>
  </si>
  <si>
    <t>766660002</t>
  </si>
  <si>
    <t>Montáž dveřních křídel otvíravých 1křídlových š přes 0,8 m do ocelové zárubně</t>
  </si>
  <si>
    <t>-1649705138</t>
  </si>
  <si>
    <t>6116024R</t>
  </si>
  <si>
    <t>dveře dřevěné vnitřní hladké plné 1křídlé bílé 850x1970mm bílé (dle stávajících)</t>
  </si>
  <si>
    <t>706084195</t>
  </si>
  <si>
    <t>998766201</t>
  </si>
  <si>
    <t>Přesun hmot procentní pro konstrukce truhlářské v objektech v do 6 m</t>
  </si>
  <si>
    <t>-1716721998</t>
  </si>
  <si>
    <t>364032436</t>
  </si>
  <si>
    <t>kování bezpečnostní včetně štítu Golem nerez- knoflík-klika</t>
  </si>
  <si>
    <t>1567688323</t>
  </si>
  <si>
    <t>1228897593</t>
  </si>
  <si>
    <t>767996701</t>
  </si>
  <si>
    <t>Demontáž atypických zámečnických konstrukcí řezáním hmotnosti jednotlivých dílů do 50 kg</t>
  </si>
  <si>
    <t>1780937959</t>
  </si>
  <si>
    <t>998767201</t>
  </si>
  <si>
    <t>Přesun hmot procentní pro zámečnické konstrukce v objektech v do 6 m</t>
  </si>
  <si>
    <t>919352984</t>
  </si>
  <si>
    <t>771</t>
  </si>
  <si>
    <t>Podlahy z dlaždic</t>
  </si>
  <si>
    <t>771474142</t>
  </si>
  <si>
    <t>Montáž soklíků z dlaždic keramických s požlábkem flexibilní lepidlo v do 120 mm</t>
  </si>
  <si>
    <t>-996963552</t>
  </si>
  <si>
    <t>59761312R</t>
  </si>
  <si>
    <t>sokl RAKO TAURUS s požlábkem 298 x 90 x 9 mm - odstín dle výběru investora</t>
  </si>
  <si>
    <t>1022989059</t>
  </si>
  <si>
    <t>Poznámka k položce:_x000d_
Konečné barevné provedení bude odsouhlaseno na základě předložení vzorníku zástupcem investora na místě.</t>
  </si>
  <si>
    <t>17,8/0,3</t>
  </si>
  <si>
    <t>59,333*1,1 'Přepočtené koeficientem množství</t>
  </si>
  <si>
    <t>771574131</t>
  </si>
  <si>
    <t>Montáž podlah keramických režných protiskluzných lepených flexibilním lepidlem do 50 ks/m2</t>
  </si>
  <si>
    <t>-1038767738</t>
  </si>
  <si>
    <t>59761433R</t>
  </si>
  <si>
    <t>dlaždice keramické slinuté neglazované mrazuvzdorné TAURUS 29,8 x 29,8 x 0,9 cm hladké protiskluz - odstín dle výběru investora</t>
  </si>
  <si>
    <t>-1991926393</t>
  </si>
  <si>
    <t>19,74*1,1 'Přepočtené koeficientem množství</t>
  </si>
  <si>
    <t>771591111</t>
  </si>
  <si>
    <t>Podlahy penetrace podkladu</t>
  </si>
  <si>
    <t>239859410</t>
  </si>
  <si>
    <t>771990112</t>
  </si>
  <si>
    <t>Vyrovnání podkladu samonivelační stěrkou tl 4 mm pevnosti 30 Mpa</t>
  </si>
  <si>
    <t>213261032</t>
  </si>
  <si>
    <t>771990192</t>
  </si>
  <si>
    <t>Příplatek k vyrovnání podkladu dlažby samonivelační stěrkou pevnosti 30 Mpa ZKD 1 mm tloušťky</t>
  </si>
  <si>
    <t>584048811</t>
  </si>
  <si>
    <t>998771201</t>
  </si>
  <si>
    <t>Přesun hmot procentní pro podlahy z dlaždic v objektech v do 6 m</t>
  </si>
  <si>
    <t>-16561635</t>
  </si>
  <si>
    <t>775</t>
  </si>
  <si>
    <t>Podlahy skládané</t>
  </si>
  <si>
    <t>775511800</t>
  </si>
  <si>
    <t>Demontáž podlah vlysových lepených do asfaltového podkladu s lištami lepenými</t>
  </si>
  <si>
    <t>1284473030</t>
  </si>
  <si>
    <t>998775201</t>
  </si>
  <si>
    <t>Přesun hmot procentní pro podlahy dřevěné v objektech v do 6 m</t>
  </si>
  <si>
    <t>1888134420</t>
  </si>
  <si>
    <t>776</t>
  </si>
  <si>
    <t>Podlahy povlakové</t>
  </si>
  <si>
    <t>776401800</t>
  </si>
  <si>
    <t>Odstranění soklíků a lišt pryžových nebo plastových</t>
  </si>
  <si>
    <t>57291078</t>
  </si>
  <si>
    <t>776511810</t>
  </si>
  <si>
    <t>Demontáž povlakových podlah lepených bez podložky</t>
  </si>
  <si>
    <t>838673675</t>
  </si>
  <si>
    <t>998776201</t>
  </si>
  <si>
    <t>Přesun hmot procentní pro podlahy povlakové v objektech v do 6 m</t>
  </si>
  <si>
    <t>207454604</t>
  </si>
  <si>
    <t>783102801</t>
  </si>
  <si>
    <t>Odstranění nátěrů z KDK konstrukcí</t>
  </si>
  <si>
    <t>CS ÚRS 2014 02</t>
  </si>
  <si>
    <t>-410298634</t>
  </si>
  <si>
    <t>10"ostatní doplňkové kovové kce"</t>
  </si>
  <si>
    <t>Nátěry syntetické KDK 1x antikorozní, 1x základní, 2x email</t>
  </si>
  <si>
    <t>-1512467861</t>
  </si>
  <si>
    <t>783806805</t>
  </si>
  <si>
    <t>Odstranění nátěrů z omítek opálením s obroušením</t>
  </si>
  <si>
    <t>1814401745</t>
  </si>
  <si>
    <t>784</t>
  </si>
  <si>
    <t>Dokončovací práce - malby</t>
  </si>
  <si>
    <t>784121001</t>
  </si>
  <si>
    <t>Oškrabání malby v mísnostech výšky do 3,80 m</t>
  </si>
  <si>
    <t>1935575927</t>
  </si>
  <si>
    <t>784121011</t>
  </si>
  <si>
    <t>Rozmývání podkladu po oškrabání malby v místnostech výšky do 3,80 m</t>
  </si>
  <si>
    <t>1949529454</t>
  </si>
  <si>
    <t>784171121</t>
  </si>
  <si>
    <t xml:space="preserve">Zakrytí vnitřních ploch, konstrukcí nebo prvků  v místnostech výšky do 3,80 m</t>
  </si>
  <si>
    <t>CS ÚRS 2016 01</t>
  </si>
  <si>
    <t>-435908107</t>
  </si>
  <si>
    <t>784181101</t>
  </si>
  <si>
    <t>Základní akrylátová jednonásobná penetrace podkladu v místnostech výšky do 3,80m</t>
  </si>
  <si>
    <t>916869585</t>
  </si>
  <si>
    <t>784211111</t>
  </si>
  <si>
    <t xml:space="preserve">Dvojnásobné  bílé malby ze směsí za mokra velmi dobře otěruvzdorných v místnostech výšky do 3,80 m</t>
  </si>
  <si>
    <t>1682022168</t>
  </si>
  <si>
    <t>Poznámka k položce:_x000d_
ref. JUPOL BRILLIANT</t>
  </si>
  <si>
    <t>19,74+56,96</t>
  </si>
  <si>
    <t>Montáž žaluzie vertikální</t>
  </si>
  <si>
    <t>1345257845</t>
  </si>
  <si>
    <t>55346200R.1</t>
  </si>
  <si>
    <t>žaluzie vertikální interiérové - pokladna vč. garnyže</t>
  </si>
  <si>
    <t>235909297</t>
  </si>
  <si>
    <t>Poznámka k položce:_x000d_
orientační vnitřní rozměr okna cca 100/140 cm</t>
  </si>
  <si>
    <t>998786201</t>
  </si>
  <si>
    <t>Přesun hmot procentní pro čalounické úpravy v objektech v do 6 m</t>
  </si>
  <si>
    <t>-572581691</t>
  </si>
  <si>
    <t>Zapravení stávajícího vedení oznamovacích a slaboproudých zařízení v rámci místnosti</t>
  </si>
  <si>
    <t>-750401969</t>
  </si>
  <si>
    <t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</t>
  </si>
  <si>
    <t>22037044R1</t>
  </si>
  <si>
    <t>Demontáž a zpětná montáž panelu informačního systému (monitor) pro provedení prací v koordinaci se správcem zařízení - SSZT</t>
  </si>
  <si>
    <t>-71940277</t>
  </si>
  <si>
    <t>Poznámka k položce:_x000d_
Nutno kontaktovat správce tohoto zařízení - SSZT!</t>
  </si>
  <si>
    <t>005 - Oprava prostor DK</t>
  </si>
  <si>
    <t xml:space="preserve">    002 - Výměna zárubní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</si>
  <si>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</si>
  <si>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</si>
  <si>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</si>
  <si>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</si>
  <si>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</si>
  <si>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</si>
  <si>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781 - Dokončovací práce - obklady keramické</t>
  </si>
  <si>
    <t>Výměna zárubní</t>
  </si>
  <si>
    <t>968072455.1.1</t>
  </si>
  <si>
    <t>Vybourání dveřních zárubní pl do 2 m2 vč. křídel a přípravy otvoru pro nové dveře</t>
  </si>
  <si>
    <t>1386537694</t>
  </si>
  <si>
    <t>0,8*2</t>
  </si>
  <si>
    <t>317143431</t>
  </si>
  <si>
    <t>Překlad nosný z pórobetonu ve zdech tl 200 mm dl do 1300 mm</t>
  </si>
  <si>
    <t>-324591540</t>
  </si>
  <si>
    <t>317143441</t>
  </si>
  <si>
    <t>Překlad nosný z pórobetonu ve zdech tl 250 mm dl do 1300 mm</t>
  </si>
  <si>
    <t>1163483422</t>
  </si>
  <si>
    <t>340238212</t>
  </si>
  <si>
    <t>Zazdívka otvorů pl do 1 m2 v příčkách nebo stěnách z cihel tl přes 100 mm</t>
  </si>
  <si>
    <t>177414819</t>
  </si>
  <si>
    <t>642944121</t>
  </si>
  <si>
    <t>Osazování ocelových zárubní dodatečné pl do 2,5 m2</t>
  </si>
  <si>
    <t>-1797330488</t>
  </si>
  <si>
    <t>553311560</t>
  </si>
  <si>
    <t>zárubeň ocelová pro běžné zdění H 160 800 L/P vč. povrchové úpravy</t>
  </si>
  <si>
    <t>1228438822</t>
  </si>
  <si>
    <t>317142221</t>
  </si>
  <si>
    <t>Překlady nenosné přímé z pórobetonu Ytong v příčkách tl 100 mm pro světlost otvoru do 1010 mm</t>
  </si>
  <si>
    <t>1236919957</t>
  </si>
  <si>
    <t>342272323</t>
  </si>
  <si>
    <t>Příčky tl 100 mm z pórobetonových přesných hladkých příčkovek objemové hmotnosti 500 kg/m3</t>
  </si>
  <si>
    <t>2053616267</t>
  </si>
  <si>
    <t>2*2,2</t>
  </si>
  <si>
    <t>342291121</t>
  </si>
  <si>
    <t>Ukotvení příček k cihelným konstrukcím plochými kotvami</t>
  </si>
  <si>
    <t>140907781</t>
  </si>
  <si>
    <t>612121112</t>
  </si>
  <si>
    <t>Zatření spár stěrkovou hmotou vnitřních stěn z pórobetonových tvárnic</t>
  </si>
  <si>
    <t>-1960134727</t>
  </si>
  <si>
    <t>4,4*2</t>
  </si>
  <si>
    <t>-330541143</t>
  </si>
  <si>
    <t>(2*6,9+2*4,8)*3,2"DK"</t>
  </si>
  <si>
    <t>(2*2,8+2*4,8)*3,2"kuchyňka"</t>
  </si>
  <si>
    <t>(2*2+2*2,58)*3,2"umývárna"</t>
  </si>
  <si>
    <t>(2*2+2*1)*3,2"WC"</t>
  </si>
  <si>
    <t>-792713692</t>
  </si>
  <si>
    <t>-583239410</t>
  </si>
  <si>
    <t>1603679042</t>
  </si>
  <si>
    <t>172,032-25,28</t>
  </si>
  <si>
    <t>-479474099</t>
  </si>
  <si>
    <t>4,8*2,8*0,08"kuchyňka"</t>
  </si>
  <si>
    <t>3,68*2*0,08"bývalá šatna"</t>
  </si>
  <si>
    <t>116580241</t>
  </si>
  <si>
    <t>4,8*2,8*0,1"kuchyňka"</t>
  </si>
  <si>
    <t>3,68*2*0,1"bývalá šatna"</t>
  </si>
  <si>
    <t>-1601311853</t>
  </si>
  <si>
    <t>-1879844877</t>
  </si>
  <si>
    <t>2045634115</t>
  </si>
  <si>
    <t>2*3,68+2*2+2*4,8+2*2,8</t>
  </si>
  <si>
    <t>430417906</t>
  </si>
  <si>
    <t>-1899785009</t>
  </si>
  <si>
    <t>642942611</t>
  </si>
  <si>
    <t>Osazování zárubní nebo rámů dveřních kovových do 2,5 m2</t>
  </si>
  <si>
    <t>-2002185218</t>
  </si>
  <si>
    <t>553313480</t>
  </si>
  <si>
    <t>zárubeň ocelová pro porobeton YH 100 700 L/P vč. povrch. úpravy</t>
  </si>
  <si>
    <t>-868246676</t>
  </si>
  <si>
    <t>1"0P03"</t>
  </si>
  <si>
    <t>95290111R</t>
  </si>
  <si>
    <t>Dočasné vyklizení a zpětné nastěhování a osazení vybavení a zařízení pro provedení prací - nábytek, zařízení, nástěnky, šatní skříně aj.</t>
  </si>
  <si>
    <t>1245491572</t>
  </si>
  <si>
    <t>95290111R2</t>
  </si>
  <si>
    <t>Opatření nutná k ochraně a zabezpečení sdělovacího a ostatního zařízení dopravní kanceláře pro provedení prací včetně projednání</t>
  </si>
  <si>
    <t>108067971</t>
  </si>
  <si>
    <t>21028000R</t>
  </si>
  <si>
    <t>Označení dveří - WC, kuchyňka</t>
  </si>
  <si>
    <t>1432981507</t>
  </si>
  <si>
    <t>-1231656748</t>
  </si>
  <si>
    <t>4,8*6,85"DK"</t>
  </si>
  <si>
    <t>4,8*2,8"kuchyňka"</t>
  </si>
  <si>
    <t>2,58*2"umývárna"</t>
  </si>
  <si>
    <t>1*2"WC"</t>
  </si>
  <si>
    <t>-593718481</t>
  </si>
  <si>
    <t>965042241</t>
  </si>
  <si>
    <t>Bourání podkladů pod dlažby nebo mazanin betonových nebo z litého asfaltu tl přes 100 mm pl pře 4 m2</t>
  </si>
  <si>
    <t>1797220697</t>
  </si>
  <si>
    <t>3,68*2*0,15"bývalá šatna"</t>
  </si>
  <si>
    <t>965081213</t>
  </si>
  <si>
    <t>Bourání podlah z dlaždic keramických nebo xylolitových tl do 10 mm plochy přes 1 m2</t>
  </si>
  <si>
    <t>-1914870158</t>
  </si>
  <si>
    <t>-902042750</t>
  </si>
  <si>
    <t>4,8*2,8*0,4"kuchyňka"</t>
  </si>
  <si>
    <t>3,68*2*0,4"bývalá šatna"</t>
  </si>
  <si>
    <t>971028471</t>
  </si>
  <si>
    <t>Vybourání otvorů ve zdivu smíšeném pl do 0,25 m2 tl do 750 mm - průraz pro kanalizaci</t>
  </si>
  <si>
    <t>-937032870</t>
  </si>
  <si>
    <t>975032240</t>
  </si>
  <si>
    <t>Úprava a podchycení stávajících příček po vybourání podlahy</t>
  </si>
  <si>
    <t>357733517</t>
  </si>
  <si>
    <t>3,68+4,8</t>
  </si>
  <si>
    <t>977151123</t>
  </si>
  <si>
    <t>Jádrové vrty diamantovými korunkami do D 150 mm do stavebních materiálů - odtah přes stěnu</t>
  </si>
  <si>
    <t>-741702415</t>
  </si>
  <si>
    <t>0,6"WC"</t>
  </si>
  <si>
    <t>769653888</t>
  </si>
  <si>
    <t>6,85*4,8"DK"</t>
  </si>
  <si>
    <t>2,8*4,8"kuchyňka"</t>
  </si>
  <si>
    <t>3,68*2"bývalá šatna"</t>
  </si>
  <si>
    <t>1831561816</t>
  </si>
  <si>
    <t>172,032-2*8,8</t>
  </si>
  <si>
    <t>978059541</t>
  </si>
  <si>
    <t>Odsekání a odebrání obkladů stěn z vnitřních obkládaček plochy přes 1 m2</t>
  </si>
  <si>
    <t>1342658422</t>
  </si>
  <si>
    <t>97805954R.1</t>
  </si>
  <si>
    <t>Stavební přípomoce pro elektroinstalaci, slaboproud a ZTI kompletní vč. zapravení a povrchové úpravy</t>
  </si>
  <si>
    <t>-267095593</t>
  </si>
  <si>
    <t>1058029828</t>
  </si>
  <si>
    <t>-851230251</t>
  </si>
  <si>
    <t>-182083444</t>
  </si>
  <si>
    <t>22,803*19 'Přepočtené koeficientem množství</t>
  </si>
  <si>
    <t>-855340255</t>
  </si>
  <si>
    <t>Poplatek za uložení na skládce (skládkovné) stavebního odpadu betonového kód odpadu 170 101</t>
  </si>
  <si>
    <t>-1322806343</t>
  </si>
  <si>
    <t>257552977</t>
  </si>
  <si>
    <t>-1998050761</t>
  </si>
  <si>
    <t>22,803-2,429-0,374-11,68</t>
  </si>
  <si>
    <t>1755863391</t>
  </si>
  <si>
    <t>711411001</t>
  </si>
  <si>
    <t>Provedení izolace proti vodě vodorovné za studena nátěrem penetračním</t>
  </si>
  <si>
    <t>-165076154</t>
  </si>
  <si>
    <t>3,68*2"soc. zázemí"</t>
  </si>
  <si>
    <t>590340140</t>
  </si>
  <si>
    <t>penetrace pod celoplošnou stěrku AQUAPANEL GRUNDIERUNG - INNEN kbelík 2,5 l</t>
  </si>
  <si>
    <t>litr</t>
  </si>
  <si>
    <t>906171262</t>
  </si>
  <si>
    <t>7,36*0,3 'Přepočtené koeficientem množství</t>
  </si>
  <si>
    <t>711412001</t>
  </si>
  <si>
    <t>Provedení izolace proti vodě svislé za studena nátěrem penetračním</t>
  </si>
  <si>
    <t>1585116271</t>
  </si>
  <si>
    <t>(2*2,58+2*2+2*1+2*2)*0,15+1,8*2"soc. zázemí"</t>
  </si>
  <si>
    <t>-1777062833</t>
  </si>
  <si>
    <t>5,874*0,3 'Přepočtené koeficientem množství</t>
  </si>
  <si>
    <t>711111012</t>
  </si>
  <si>
    <t>Provedení izolace proti zemní vlhkosti vodorovné za studena nátěrem tekutou lepenkou dvojnásobné</t>
  </si>
  <si>
    <t>-1254989787</t>
  </si>
  <si>
    <t>245510310</t>
  </si>
  <si>
    <t>nátěr hydroizolační - tekutá lepenka, Duroflex bal. 15 kg izolace betonu, obkladů a dlažeb vč. bandáží</t>
  </si>
  <si>
    <t>-394775459</t>
  </si>
  <si>
    <t>Poznámka k položce:_x000d_
Spotřeba: 1 vrstva 1,5 kg/m2</t>
  </si>
  <si>
    <t>7,36*3 'Přepočtené koeficientem množství</t>
  </si>
  <si>
    <t>711112012</t>
  </si>
  <si>
    <t>Provedení izolace proti zemní vlhkosti svislé za studena nátěrem tekutou lepenkou dvojnásobné</t>
  </si>
  <si>
    <t>-2055793473</t>
  </si>
  <si>
    <t>-35954060</t>
  </si>
  <si>
    <t>5,874*3 'Přepočtené koeficientem množství</t>
  </si>
  <si>
    <t>-919445136</t>
  </si>
  <si>
    <t>3,68*2+4,8*2,8"kuchyňka+soc. zázemí"</t>
  </si>
  <si>
    <t>-1166249993</t>
  </si>
  <si>
    <t>20,8*0,00035 'Přepočtené koeficientem množství</t>
  </si>
  <si>
    <t>798507532</t>
  </si>
  <si>
    <t>(2*3,68+2*2+2*4,8+2*2,8)*0,15</t>
  </si>
  <si>
    <t>-1703240194</t>
  </si>
  <si>
    <t>3,984*0,00035 'Přepočtené koeficientem množství</t>
  </si>
  <si>
    <t>-2093639258</t>
  </si>
  <si>
    <t>-2059439984</t>
  </si>
  <si>
    <t>20,8*1,2 'Přepočtené koeficientem množství</t>
  </si>
  <si>
    <t>1978222238</t>
  </si>
  <si>
    <t>2099228585</t>
  </si>
  <si>
    <t>3,984*1,2 'Přepočtené koeficientem množství</t>
  </si>
  <si>
    <t>178532513</t>
  </si>
  <si>
    <t>713</t>
  </si>
  <si>
    <t>Izolace tepelné</t>
  </si>
  <si>
    <t>713121111</t>
  </si>
  <si>
    <t>Montáž izolace tepelné podlah volně kladenými rohožemi, pásy, dílci, deskami 1 vrstva</t>
  </si>
  <si>
    <t>75887827</t>
  </si>
  <si>
    <t>28372309</t>
  </si>
  <si>
    <t>deska EPS 100 pro trvalé zatížení v tlaku (max. 2000 kg/m2) tl 100mm</t>
  </si>
  <si>
    <t>1300957632</t>
  </si>
  <si>
    <t>20,8*1,02 'Přepočtené koeficientem množství</t>
  </si>
  <si>
    <t>998713201</t>
  </si>
  <si>
    <t>Přesun hmot procentní pro izolace tepelné v objektech v do 6 m</t>
  </si>
  <si>
    <t>2010408225</t>
  </si>
  <si>
    <t>721</t>
  </si>
  <si>
    <t>Zdravotechnika - vnitřní kanalizace</t>
  </si>
  <si>
    <t>72117400R.2</t>
  </si>
  <si>
    <t>Rozvody vnitřní kanalizace do DN 40 délky do 10m kompletní vč. osazení, upevnění, propojení, připojení, tlakové zkoušky, potrubí, tvarovek a montážního materiálu</t>
  </si>
  <si>
    <t>699048679</t>
  </si>
  <si>
    <t>72117400R3.1</t>
  </si>
  <si>
    <t>Rozvody vnitřní kanalizace do DN 100 délky do 5m kompletní vč. osazení, upevnění, propojení, připojení tlakové zkoušky, zednických přípomocí vč. zapravení a začištění, potrubí, tvarovek a montážního materiálu</t>
  </si>
  <si>
    <t>-1708544236</t>
  </si>
  <si>
    <t>721211402</t>
  </si>
  <si>
    <t>Vpusť podlahová s vodorovným odtokem DN 40/50 s automatickým vztlakovým uzávěrem</t>
  </si>
  <si>
    <t>-1419592234</t>
  </si>
  <si>
    <t>721274123</t>
  </si>
  <si>
    <t>Přivzdušňovací ventil vnitřní odpadních potrubí DN 100</t>
  </si>
  <si>
    <t>1847659734</t>
  </si>
  <si>
    <t>998721201</t>
  </si>
  <si>
    <t>Přesun hmot procentní pro vnitřní kanalizace v objektech v do 6 m</t>
  </si>
  <si>
    <t>-1725185594</t>
  </si>
  <si>
    <t>722</t>
  </si>
  <si>
    <t>Zdravotechnika - vnitřní vodovod</t>
  </si>
  <si>
    <t>7221319R2.1.1.1</t>
  </si>
  <si>
    <t>Zřízení revizní niky s dvířky ve zdi pro podružné měření a možnosti uzavření</t>
  </si>
  <si>
    <t>-664714603</t>
  </si>
  <si>
    <t>Poznámka k položce:_x000d_
Na vhodném místě dle vyjádření místního správce bude vysekána nika pro osazení podružného vodoměru s uzávěry (sekce WC, sklad) s uzamykatelnými dvířky.</t>
  </si>
  <si>
    <t>722262223</t>
  </si>
  <si>
    <t>Vodoměr závitový jednovtokový suchoběžný do 40 °C G 3/4 x 130 mm Qn 1,5 m3/s horizontální</t>
  </si>
  <si>
    <t>-1415518221</t>
  </si>
  <si>
    <t>722270101</t>
  </si>
  <si>
    <t>Sestava vodoměrová závitová G 3/4</t>
  </si>
  <si>
    <t>1579932919</t>
  </si>
  <si>
    <t>722-A-1112</t>
  </si>
  <si>
    <t>Rozvody vnitřního vodovodu teplé vody do 15m do DN 20 vč. osazení, upevnění, propojení, připojení, tlakové zkoušky, zednických přípomocí, potrubí, tvarovek, armatur, izolace a montážního materiálu a konečného zapravení</t>
  </si>
  <si>
    <t>1032671253</t>
  </si>
  <si>
    <t>722-A-1112.3.2</t>
  </si>
  <si>
    <t>Rozvody vnitřního vodovodu studené vody do 20m do DN 25 vč. osazení, upevnění, propojení, připojení, tlakové zkoušky, zednických přípomocí, potrubí, tvarovek, armatur, izolace a montážního materiálu a konečného zapravení</t>
  </si>
  <si>
    <t>589931758</t>
  </si>
  <si>
    <t>998722201</t>
  </si>
  <si>
    <t>Přesun hmot procentní pro vnitřní vodovod v objektech v do 6 m</t>
  </si>
  <si>
    <t>293968043</t>
  </si>
  <si>
    <t>725</t>
  </si>
  <si>
    <t>Zdravotechnika - zařizovací předměty</t>
  </si>
  <si>
    <t>725112022</t>
  </si>
  <si>
    <t>Klozet keramický závěsný na nosné stěny s hlubokým splachováním odpad vodorovný</t>
  </si>
  <si>
    <t>-286876051</t>
  </si>
  <si>
    <t>725210821</t>
  </si>
  <si>
    <t>Demontáž umyvadel bez výtokových armatur</t>
  </si>
  <si>
    <t>1636961938</t>
  </si>
  <si>
    <t>725211601</t>
  </si>
  <si>
    <t>Umyvadlo keramické bílé šířky 500 mm bez krytu na sifon připevněné na stěnu šrouby</t>
  </si>
  <si>
    <t>-1677428655</t>
  </si>
  <si>
    <t>725241223</t>
  </si>
  <si>
    <t>Vanička sprchová z litého polymermramoru čtvrtkruhová 900x900 mm</t>
  </si>
  <si>
    <t>542360369</t>
  </si>
  <si>
    <t>725245192</t>
  </si>
  <si>
    <t>Zástěna sprchová zásuvná čtyřdílná se dvěma posuvnými díly do výšky 2000 mm a šířky 900 mm čtvrtkruh</t>
  </si>
  <si>
    <t>-140005941</t>
  </si>
  <si>
    <t>725311121</t>
  </si>
  <si>
    <t>Dřez jednoduchý nerezový se zápachovou uzávěrkou s odkapávací plochou 560x480 mm a miskou</t>
  </si>
  <si>
    <t>-1960872150</t>
  </si>
  <si>
    <t>725532118</t>
  </si>
  <si>
    <t>Elektrický ohřívač zásobníkový akumulační závěsný svislý 120 l / 3 kW</t>
  </si>
  <si>
    <t>-1873973536</t>
  </si>
  <si>
    <t>725813112</t>
  </si>
  <si>
    <t>Ventil rohový pračkový G 3/4</t>
  </si>
  <si>
    <t>-1428255993</t>
  </si>
  <si>
    <t>725820801</t>
  </si>
  <si>
    <t>Demontáž baterie nástěnné do G 3 / 4</t>
  </si>
  <si>
    <t>2108281759</t>
  </si>
  <si>
    <t>725821326</t>
  </si>
  <si>
    <t>Baterie dřezové stojánkové pákové s otáčivým kulatým ústím a délkou ramínka 265 mm</t>
  </si>
  <si>
    <t>174338987</t>
  </si>
  <si>
    <t>725822612</t>
  </si>
  <si>
    <t>Baterie umyvadlové stojánkové pákové s výpustí</t>
  </si>
  <si>
    <t>-1471137725</t>
  </si>
  <si>
    <t>725841311</t>
  </si>
  <si>
    <t>Baterie sprchové nástěnné pákové</t>
  </si>
  <si>
    <t>-756290095</t>
  </si>
  <si>
    <t>551455450</t>
  </si>
  <si>
    <t>souprava sprchová komplet Oras Apollo 520</t>
  </si>
  <si>
    <t>-389750123</t>
  </si>
  <si>
    <t>725860811</t>
  </si>
  <si>
    <t>Demontáž uzávěrů zápachu jednoduchých</t>
  </si>
  <si>
    <t>-1485066425</t>
  </si>
  <si>
    <t>725861312.1</t>
  </si>
  <si>
    <t>Zápachová uzávěrka pračková DN 40 podomítková</t>
  </si>
  <si>
    <t>-2000038263</t>
  </si>
  <si>
    <t>725862103</t>
  </si>
  <si>
    <t>Zápachová uzávěrka pro umyvadla DN 40/50</t>
  </si>
  <si>
    <t>791421880</t>
  </si>
  <si>
    <t>725862113</t>
  </si>
  <si>
    <t>Zápachová uzávěrka pro dřezy s přípojkou pro pračku nebo myčku DN 40/50</t>
  </si>
  <si>
    <t>-1801621185</t>
  </si>
  <si>
    <t>72586211R</t>
  </si>
  <si>
    <t>Zápachová uzávěrka pro ohřívač (přepad)</t>
  </si>
  <si>
    <t>-1294888843</t>
  </si>
  <si>
    <t>725865311</t>
  </si>
  <si>
    <t>Zápachová uzávěrka sprchových van DN 40/50 s kulovým kloubem na odtoku</t>
  </si>
  <si>
    <t>-2137862700</t>
  </si>
  <si>
    <t>554310792.1</t>
  </si>
  <si>
    <t>Souprava pro WC závěsná nerez (štětka s nádobou)</t>
  </si>
  <si>
    <t>-1550067460</t>
  </si>
  <si>
    <t>554310820</t>
  </si>
  <si>
    <t>Koš odpadkový drátěný závěsný nerezový k umyvadlu</t>
  </si>
  <si>
    <t>-1085680010</t>
  </si>
  <si>
    <t>725291511.1</t>
  </si>
  <si>
    <t>Dávkovač tekutého mýdla na 350 ml nerez</t>
  </si>
  <si>
    <t>-1438766213</t>
  </si>
  <si>
    <t>725291620.3</t>
  </si>
  <si>
    <t>Zrcadlo v AL rámu nad umyvadlo</t>
  </si>
  <si>
    <t>-339442641</t>
  </si>
  <si>
    <t>2*0,5"1.04, 1.05"</t>
  </si>
  <si>
    <t>725291620.4</t>
  </si>
  <si>
    <t>Věšák dvojitý, nerez</t>
  </si>
  <si>
    <t>1428204820</t>
  </si>
  <si>
    <t>725291620.6</t>
  </si>
  <si>
    <t>Velkoobjemový zásobník toaletních papírů typu JUMBO nerez</t>
  </si>
  <si>
    <t>-527560501</t>
  </si>
  <si>
    <t>725291620.7</t>
  </si>
  <si>
    <t>Zásobník papírových ručníků nerez</t>
  </si>
  <si>
    <t>1858335156</t>
  </si>
  <si>
    <t>725980123</t>
  </si>
  <si>
    <t>Dvířka 30/30</t>
  </si>
  <si>
    <t>-1030359530</t>
  </si>
  <si>
    <t>998725201</t>
  </si>
  <si>
    <t>Přesun hmot procentní pro zařizovací předměty v objektech v do 6 m</t>
  </si>
  <si>
    <t>840959326</t>
  </si>
  <si>
    <t>726</t>
  </si>
  <si>
    <t>Zdravotechnika - předstěnové instalace</t>
  </si>
  <si>
    <t>726111031.GBT</t>
  </si>
  <si>
    <t>Instalační předstěna Geberit Kombifix pro klozet s ovládáním zepředu závěsný do masivní zděné kce</t>
  </si>
  <si>
    <t>1503507496</t>
  </si>
  <si>
    <t>998726211</t>
  </si>
  <si>
    <t>Přesun hmot procentní pro instalační prefabrikáty v objektech v do 6 m</t>
  </si>
  <si>
    <t>-697961762</t>
  </si>
  <si>
    <t>751</t>
  </si>
  <si>
    <t>Vzduchotechnika</t>
  </si>
  <si>
    <t>73181011R</t>
  </si>
  <si>
    <t>Odtah pro ventilátory přes vnější stěnu kompletní vč. ukončující nerez mřížky, potrubí, průrazů, zapravení, začištění a zateplení pro snížení množství kondenzátu aj.</t>
  </si>
  <si>
    <t>1993291279</t>
  </si>
  <si>
    <t>109</t>
  </si>
  <si>
    <t>751111012</t>
  </si>
  <si>
    <t>Mtž vent ax ntl nástěnného základního D do 200 mm</t>
  </si>
  <si>
    <t>738641000</t>
  </si>
  <si>
    <t>110</t>
  </si>
  <si>
    <t>542331010.1</t>
  </si>
  <si>
    <t xml:space="preserve">ventilátor axiální nerez  X-MART 15 T INOX s vestavěným doběhem a zpětnou klapkou</t>
  </si>
  <si>
    <t>569337344</t>
  </si>
  <si>
    <t>Poznámka k položce:_x000d_
pro půměr potrubí 150mm, průtok 320m3/hod, 25W, 230V</t>
  </si>
  <si>
    <t>111</t>
  </si>
  <si>
    <t>998751201</t>
  </si>
  <si>
    <t>Přesun hmot procentní pro vzduchotechniku v objektech v do 12 m</t>
  </si>
  <si>
    <t>-1849338353</t>
  </si>
  <si>
    <t>112</t>
  </si>
  <si>
    <t>-1826672209</t>
  </si>
  <si>
    <t>113</t>
  </si>
  <si>
    <t>247477589</t>
  </si>
  <si>
    <t>114</t>
  </si>
  <si>
    <t>763121431</t>
  </si>
  <si>
    <t>SDK stěna předsazená tl 62,5 mm profil CW+UW 50 deska 1xH2DF 12,5 TI 40 mm EI 30</t>
  </si>
  <si>
    <t>270961357</t>
  </si>
  <si>
    <t>1*2,2"WC"</t>
  </si>
  <si>
    <t>115</t>
  </si>
  <si>
    <t>763121714</t>
  </si>
  <si>
    <t>SDK stěna předsazená základní penetrační nátěr</t>
  </si>
  <si>
    <t>-1355147288</t>
  </si>
  <si>
    <t>116</t>
  </si>
  <si>
    <t>763131511</t>
  </si>
  <si>
    <t>SDK podhled deska 1xA 12,5 bez TI jednovrstvá spodní kce profil CD+UD</t>
  </si>
  <si>
    <t>-299111869</t>
  </si>
  <si>
    <t>117</t>
  </si>
  <si>
    <t>763131551</t>
  </si>
  <si>
    <t>SDK podhled deska 1xH2 12,5 bez TI jednovrstvá spodní kce profil CD+UD</t>
  </si>
  <si>
    <t>-1749525686</t>
  </si>
  <si>
    <t>3,68*2"koupelna + wc"</t>
  </si>
  <si>
    <t>118</t>
  </si>
  <si>
    <t>1639816851</t>
  </si>
  <si>
    <t>2*6,85+2*4,8+2*2,8+2*4,8+2*3,68+2*2</t>
  </si>
  <si>
    <t>119</t>
  </si>
  <si>
    <t>730449167</t>
  </si>
  <si>
    <t>46,32+7,36</t>
  </si>
  <si>
    <t>120</t>
  </si>
  <si>
    <t>1752132555</t>
  </si>
  <si>
    <t>121</t>
  </si>
  <si>
    <t xml:space="preserve">Kompletní repase, úprava, revize, nátěr vstupních dveří do kuchyňky vč. zárubní,  obroušení, přetmelení, výměna poškozených částí, lakování, obložení ostění, kontrolou a přetmelením zasklení, zprovoznění aj. orientační rozměry 130/300 cm</t>
  </si>
  <si>
    <t>-879850689</t>
  </si>
  <si>
    <t>122</t>
  </si>
  <si>
    <t>766660001</t>
  </si>
  <si>
    <t>Montáž dveřních křídel otvíravých 1křídlových š do 0,8 m do ocelové zárubně</t>
  </si>
  <si>
    <t>-1324865289</t>
  </si>
  <si>
    <t>123</t>
  </si>
  <si>
    <t>61162702</t>
  </si>
  <si>
    <t>dveře vnitřní hladké folie bílá plné 1křídlové 800x1970mm</t>
  </si>
  <si>
    <t>814119645</t>
  </si>
  <si>
    <t>124</t>
  </si>
  <si>
    <t>611603200</t>
  </si>
  <si>
    <t>dveře dřevěné vnitřní hladké plné 1křídlové standard,vč mřížky plastové 60-70x197 cm</t>
  </si>
  <si>
    <t>1524317857</t>
  </si>
  <si>
    <t>125</t>
  </si>
  <si>
    <t>766660722</t>
  </si>
  <si>
    <t>Montáž dveřního kování</t>
  </si>
  <si>
    <t>1197384253</t>
  </si>
  <si>
    <t>126</t>
  </si>
  <si>
    <t>549146240</t>
  </si>
  <si>
    <t>klika včetně štítu a montážního materiálu</t>
  </si>
  <si>
    <t>-1293081673</t>
  </si>
  <si>
    <t>127</t>
  </si>
  <si>
    <t>54925015</t>
  </si>
  <si>
    <t>zámek stavební zadlabací dozický 02-03 levý Zn</t>
  </si>
  <si>
    <t>353406377</t>
  </si>
  <si>
    <t>76681111R</t>
  </si>
  <si>
    <t>Kuchyňská linka sektorová (skládaná) vč. horních skříněk a pracovní desky</t>
  </si>
  <si>
    <t>1824090822</t>
  </si>
  <si>
    <t>129</t>
  </si>
  <si>
    <t>1960063093</t>
  </si>
  <si>
    <t>130</t>
  </si>
  <si>
    <t>-998030571</t>
  </si>
  <si>
    <t>131</t>
  </si>
  <si>
    <t>-1806243965</t>
  </si>
  <si>
    <t>132</t>
  </si>
  <si>
    <t>771474113</t>
  </si>
  <si>
    <t>Montáž soklíků z dlaždic keramických rovných flexibilní lepidlo v do 120 mm</t>
  </si>
  <si>
    <t>1463111861</t>
  </si>
  <si>
    <t>2*6,85+2*4,8+2*2,8+2*4,8"DK+kuchyňka"</t>
  </si>
  <si>
    <t>133</t>
  </si>
  <si>
    <t>59761009</t>
  </si>
  <si>
    <t>sokl - podlahy (barevný) 30 x 8 x 0,8 cm I. j. - odstín dle výběru investora</t>
  </si>
  <si>
    <t>-964556198</t>
  </si>
  <si>
    <t>128*1,1 'Přepočtené koeficientem množství</t>
  </si>
  <si>
    <t>134</t>
  </si>
  <si>
    <t>771574113</t>
  </si>
  <si>
    <t>Montáž podlah keramických režných hladkých lepených flexibilním lepidlem do 12 ks/m2</t>
  </si>
  <si>
    <t>-122883132</t>
  </si>
  <si>
    <t>135</t>
  </si>
  <si>
    <t>597614060.1</t>
  </si>
  <si>
    <t>dlaždice keramické slinuté neglazované TAURUS Color, úprava protiskluz (R9, A) - odstín dle výběru investora 29,8 x 29,8 x 0,9 cm</t>
  </si>
  <si>
    <t>-1846400586</t>
  </si>
  <si>
    <t>53,48*1,1 'Přepočtené koeficientem množství</t>
  </si>
  <si>
    <t>136</t>
  </si>
  <si>
    <t>198617181</t>
  </si>
  <si>
    <t>137</t>
  </si>
  <si>
    <t>974830630</t>
  </si>
  <si>
    <t>138</t>
  </si>
  <si>
    <t>1378635551</t>
  </si>
  <si>
    <t>139</t>
  </si>
  <si>
    <t>-2073410637</t>
  </si>
  <si>
    <t>140</t>
  </si>
  <si>
    <t>1545243371</t>
  </si>
  <si>
    <t>141</t>
  </si>
  <si>
    <t>-144342382</t>
  </si>
  <si>
    <t>142</t>
  </si>
  <si>
    <t>776261111</t>
  </si>
  <si>
    <t>Montáž čistící zóny</t>
  </si>
  <si>
    <t>1599033193</t>
  </si>
  <si>
    <t>Poznámka k položce:_x000d_
Čistící zóna celoplošná v 1.06</t>
  </si>
  <si>
    <t>1,4*0,5</t>
  </si>
  <si>
    <t>143</t>
  </si>
  <si>
    <t>697521000</t>
  </si>
  <si>
    <t>rohož textilní SHATWEL provedení 100% PP, zatavený do měkčeného PVC</t>
  </si>
  <si>
    <t>-905793789</t>
  </si>
  <si>
    <t>0,7*1,1 'Přepočtené koeficientem množství</t>
  </si>
  <si>
    <t>144</t>
  </si>
  <si>
    <t>697521520</t>
  </si>
  <si>
    <t>rámy náběhové - náběh úzký - 45 mm - Al</t>
  </si>
  <si>
    <t>1341553899</t>
  </si>
  <si>
    <t>145</t>
  </si>
  <si>
    <t>1663901594</t>
  </si>
  <si>
    <t>2*3,68+2*2+2*4,8+2*2,8"bývalá šatna+kuchyňka"</t>
  </si>
  <si>
    <t>146</t>
  </si>
  <si>
    <t>355914181</t>
  </si>
  <si>
    <t>147</t>
  </si>
  <si>
    <t>1772833256</t>
  </si>
  <si>
    <t>781</t>
  </si>
  <si>
    <t>Dokončovací práce - obklady keramické</t>
  </si>
  <si>
    <t>148</t>
  </si>
  <si>
    <t>781474113</t>
  </si>
  <si>
    <t>Montáž obkladů vnitřních keramických hladkých do 19 ks/m2 lepených flexibilním lepidlem</t>
  </si>
  <si>
    <t>227905764</t>
  </si>
  <si>
    <t>(2*2,58+2*2+2*0,35-0,8-0,7-1,8)*2"0P14A"</t>
  </si>
  <si>
    <t>(2*1+2*2-0,7)*2"WC"</t>
  </si>
  <si>
    <t>149</t>
  </si>
  <si>
    <t>597610391</t>
  </si>
  <si>
    <t>obkládačky keramické - matné barevné hladké 198 x 398x 7 mm COLOR ONE - barva dle výběru investora</t>
  </si>
  <si>
    <t>1049206001</t>
  </si>
  <si>
    <t>23,72*1,1 'Přepočtené koeficientem množství</t>
  </si>
  <si>
    <t>150</t>
  </si>
  <si>
    <t>781474118</t>
  </si>
  <si>
    <t>Montáž obkladů vnitřních keramických hladkých do 50 ks/m2 lepených flexibilním lepidlem</t>
  </si>
  <si>
    <t>-1571008212</t>
  </si>
  <si>
    <t>2,6*0,6"kuchyň nad linkou"</t>
  </si>
  <si>
    <t>151</t>
  </si>
  <si>
    <t>597612550</t>
  </si>
  <si>
    <t xml:space="preserve">obkladačky keramické - kuchyně  (barevné) 15 x 15 x 0,6 cm I. j.</t>
  </si>
  <si>
    <t>-883989057</t>
  </si>
  <si>
    <t>1,56*1,04 'Přepočtené koeficientem množství</t>
  </si>
  <si>
    <t>152</t>
  </si>
  <si>
    <t>781479191</t>
  </si>
  <si>
    <t>Příplatek k montáži obkladů vnitřních keramických hladkých za plochu do 10 m2 jednotlivě</t>
  </si>
  <si>
    <t>1935479730</t>
  </si>
  <si>
    <t>153</t>
  </si>
  <si>
    <t>781479195</t>
  </si>
  <si>
    <t>Příplatek k montáži obkladů vnitřních keramických hladkých za spárování bílým cementem</t>
  </si>
  <si>
    <t>963128735</t>
  </si>
  <si>
    <t>23,72+1,56</t>
  </si>
  <si>
    <t>154</t>
  </si>
  <si>
    <t>781495111</t>
  </si>
  <si>
    <t>Penetrace podkladu vnitřních obkladů</t>
  </si>
  <si>
    <t>435590059</t>
  </si>
  <si>
    <t>155</t>
  </si>
  <si>
    <t>998781201</t>
  </si>
  <si>
    <t>Přesun hmot procentní pro obklady keramické v objektech v do 6 m</t>
  </si>
  <si>
    <t>1444514611</t>
  </si>
  <si>
    <t>156</t>
  </si>
  <si>
    <t>-67198978</t>
  </si>
  <si>
    <t>10"sloup, ostatní doplňkové kovové kce"</t>
  </si>
  <si>
    <t>157</t>
  </si>
  <si>
    <t>509195348</t>
  </si>
  <si>
    <t>158</t>
  </si>
  <si>
    <t>768860192</t>
  </si>
  <si>
    <t>159</t>
  </si>
  <si>
    <t>644720841</t>
  </si>
  <si>
    <t>160</t>
  </si>
  <si>
    <t>-752692892</t>
  </si>
  <si>
    <t>161</t>
  </si>
  <si>
    <t>1131137460</t>
  </si>
  <si>
    <t>162</t>
  </si>
  <si>
    <t>784221101</t>
  </si>
  <si>
    <t>Dvojnásobné bílé malby ze směsí za sucha dobře otěruvzdorných v místnostech do 3,80 m</t>
  </si>
  <si>
    <t>-1039190636</t>
  </si>
  <si>
    <t>53,68+146,752</t>
  </si>
  <si>
    <t>163</t>
  </si>
  <si>
    <t>1504182802</t>
  </si>
  <si>
    <t>006 - Ostatní vnitřní opravy, vyklízení</t>
  </si>
  <si>
    <t xml:space="preserve">    724 - Zdravotechnika - strojní vybavení</t>
  </si>
  <si>
    <t xml:space="preserve">    731 - Ústřední vytápění - kotelny</t>
  </si>
  <si>
    <t xml:space="preserve">    784 - Dokončovací práce - malby a tapety</t>
  </si>
  <si>
    <t>943211112</t>
  </si>
  <si>
    <t>Montáž lešení prostorového rámového lehkého s podlahami zatížení do 200 kg/m2 v do 25 m</t>
  </si>
  <si>
    <t>-145900369</t>
  </si>
  <si>
    <t>2,75*4*14"schodiště"</t>
  </si>
  <si>
    <t>943211212</t>
  </si>
  <si>
    <t>Příplatek k lešení prostorovému rámovému lehkému s podlahami v do 25 m za první a ZKD den použití</t>
  </si>
  <si>
    <t>-1875314746</t>
  </si>
  <si>
    <t>154*14 'Přepočtené koeficientem množství</t>
  </si>
  <si>
    <t>943211812</t>
  </si>
  <si>
    <t>Demontáž lešení prostorového rámového lehkého s podlahami zatížení do 200 kg/m2 v do 25 m</t>
  </si>
  <si>
    <t>-2117194362</t>
  </si>
  <si>
    <t>952903001.2</t>
  </si>
  <si>
    <t>Vyčištění sklepních prostor a vyklizení velkoobjemové včetně rozřezání stávajících dřevěných kójí, odvozu a likvidace odpadu, opatření nutných k likvidaci materiálu napadeného dřevomorkou</t>
  </si>
  <si>
    <t>-829575650</t>
  </si>
  <si>
    <t>Poznámka k položce:_x000d_
Vyklizení od nepotřebného nábytku a harampádí, komunálního odpadu, dřevěných kójí aj. Odhad 3ks 9m3 kontejnerů. Předpoklad napadení dřevěných kójí dřevomorkou.</t>
  </si>
  <si>
    <t>952903001.2.1</t>
  </si>
  <si>
    <t xml:space="preserve">Vyčištění půdy a  vyklizení velkoobjemové včetně rozřezání stávajících dřevěných kójí, odvozu a likvidace odpadu</t>
  </si>
  <si>
    <t>-587448000</t>
  </si>
  <si>
    <t>Poznámka k položce:_x000d_
Vyklizení od nepotřebného nábytku a harampádí, odstranění ptačího trusu. Odhad 3ks 9m3 kontejnerů .</t>
  </si>
  <si>
    <t>952903001.3</t>
  </si>
  <si>
    <t>Vyčištění bytů a vyklizení velkoobjemové vč. odvozu a likvidace odpadu</t>
  </si>
  <si>
    <t>-1806179096</t>
  </si>
  <si>
    <t>Poznámka k položce:_x000d_
Vyklizení od nepotřebného nábytku a harampádí, koberců, trusu, komunálního odpadu aj. Odhad 2ks 9m3 kontejnerů/byt. Předpoklad napadení dřevěných kójí dřevomorkou.</t>
  </si>
  <si>
    <t>991408787</t>
  </si>
  <si>
    <t>1733607791</t>
  </si>
  <si>
    <t>239720812</t>
  </si>
  <si>
    <t>-26164732</t>
  </si>
  <si>
    <t>3,486*19 'Přepočtené koeficientem množství</t>
  </si>
  <si>
    <t>-40409740</t>
  </si>
  <si>
    <t>0,128+1,62</t>
  </si>
  <si>
    <t>552456594</t>
  </si>
  <si>
    <t>3,486-1,748</t>
  </si>
  <si>
    <t>72114080R</t>
  </si>
  <si>
    <t>Kompletní demontáž a odstranění stávajícího kanalizačního ležatého a stoupacího potrubí</t>
  </si>
  <si>
    <t>-893112273</t>
  </si>
  <si>
    <t>Poznámka k položce:_x000d_
Jedná se o kompletní demontáž stávajícího kanalizačního stoupacího a ležatého potrubí (hlavní vnitřní odvod v rámci objektu) včetně vybourání a přípravy pro osazení nového potrubí.</t>
  </si>
  <si>
    <t>2*14"stoupací potrubí"</t>
  </si>
  <si>
    <t>2*5"ležaté potrubí"</t>
  </si>
  <si>
    <t>72117402R.1</t>
  </si>
  <si>
    <t>Kompletní stoupací/ležaté kanalizační potrubí potrubí z PP do DN 100 vč. napojení</t>
  </si>
  <si>
    <t>946425403</t>
  </si>
  <si>
    <t>Poznámka k položce:_x000d_
Jedná se o kompletní výměnu kanalizačního stoupacího a ležatého potrubí (hlavní vnitřní odvod v rámci objektu) včetně úpravy a napojení stávajících funkčních rozvodů a odvětrání. V prostorách nevyužívaných bytů budou vyvedeny a zaslepeny odbočky jako rezerva pro budoucí rekonstrukci, ostatní funkční využívané rozvody budou dopojeny do tohoto potrubí. Veškeré vybourané části budou zapraveny a začištěny dle stávajícího stavu (dozdívky, doplnění obkladů, přeštukování a výmalba v rámci stoupacího potrubí, případně dobetonávka podlahy a uzavírací nátěr). Potrubí bude vyvedeno do nového venkovního rozvodu k jímce.</t>
  </si>
  <si>
    <t>998721202</t>
  </si>
  <si>
    <t>Přesun hmot procentní pro vnitřní kanalizace v objektech v do 12 m</t>
  </si>
  <si>
    <t>1283860995</t>
  </si>
  <si>
    <t>72213080R.1</t>
  </si>
  <si>
    <t>Demontáž stávajících vnitřních rozvodů vč. zaslepení pro zachování funkčnosti všech navazujících stávajících zařízení i mimo rekonstruované prostory</t>
  </si>
  <si>
    <t>1398186788</t>
  </si>
  <si>
    <t>Poznámka k položce:_x000d_
Veškeré rozvody budou demontovány až po hlavní přívod do objektu vč. průrazů a přípravy pro napojení nových rozvodů.</t>
  </si>
  <si>
    <t>4+4+5+6+6+7"ležaté rozvody ve sklepě"</t>
  </si>
  <si>
    <t>7221319R2.1</t>
  </si>
  <si>
    <t>Zřízení revizní niky pro podružné měření a uzavření jednotlivých bytů/soc. zázemí kompletní - vč. vybavení</t>
  </si>
  <si>
    <t>370480534</t>
  </si>
  <si>
    <t>Poznámka k položce:_x000d_
na vhodném místě dle vyjádření místního správce bude vysekána nika pro osazení podružného vodoměru s uzávěry pro jednotlivé byty/soc. zázemí s uzamykatelnými dvířky.</t>
  </si>
  <si>
    <t>722-A-1112.3</t>
  </si>
  <si>
    <t>Hlavní přívodní vodovodní potrubí kompletní do DN 32 vč. osazení, upevnění, propojení, připojení, tlakové zkoušky, zednických přípomocí, průrazů, potrubí, tvarovek, armatur, izolace a montážního materiálu, začištění a konečné povrch. úpravy</t>
  </si>
  <si>
    <t>-1523702142</t>
  </si>
  <si>
    <t xml:space="preserve">Poznámka k položce:_x000d_
Nové stoupací a ležaté potrubí bude v suterénu dle vyjádření místního správce napojeno na hlavní přívod do objektu ze studny a osazeno novým uzávěrem s vypouštěním, propojeno s expanzní nádobou pro zachování zásobování vodou i druhého objektu._x000d_
_x000d_
Každá pata stoupacího potrubí bude opatřena uzávěrem s vypouštěním._x000d_
_x000d_
Nový přívod bude tažen na vhodném místě dle vyjádření místního správce po povrchu v prostoru sklepa a opatřen tepelně izolačními trubicemi o tl. stěny min. 25mm. V ostatních podlažích půjde ve stávající trase pod omítkou._x000d_
_x000d_
Na vhodném místě v každém bytě či sociálním zázemí bude dle vyjádření místního správce vysekána nika pro osazení podružného vodoměru s uzávěry pro jednotlivé byty s uzamykatelnými dvířky._x000d_
_x000d_
</t>
  </si>
  <si>
    <t>722131932</t>
  </si>
  <si>
    <t>Napojení na st. rozvody - hl. přívod v suterénu</t>
  </si>
  <si>
    <t>-2064857113</t>
  </si>
  <si>
    <t>Poznámka k položce:_x000d_
propojení stávajícího systému - přívod ze studny do tlakové nádoby a na nové rozvody, nutno zachovat zásobování vodou i druhého objektu nocležny!</t>
  </si>
  <si>
    <t>998722202</t>
  </si>
  <si>
    <t>Přesun hmot procentní pro vnitřní vodovod v objektech v do 12 m</t>
  </si>
  <si>
    <t>-1502933389</t>
  </si>
  <si>
    <t>724</t>
  </si>
  <si>
    <t>Zdravotechnika - strojní vybavení</t>
  </si>
  <si>
    <t>724221822</t>
  </si>
  <si>
    <t>Demontáž vodáren domovních s ponorným čerpadlem nádrž do 500 litrů a hloubky do 30 m</t>
  </si>
  <si>
    <t>-1741704888</t>
  </si>
  <si>
    <t>724234117</t>
  </si>
  <si>
    <t>Nádoba tlaková objemu 400 l s pryžovým vakem vertikálním - dle stávajícího typu - výměna</t>
  </si>
  <si>
    <t>-198756209</t>
  </si>
  <si>
    <t>998724202</t>
  </si>
  <si>
    <t>Přesun hmot procentní pro strojní vybavení v objektech v do 12 m</t>
  </si>
  <si>
    <t>-604766389</t>
  </si>
  <si>
    <t>731</t>
  </si>
  <si>
    <t>Ústřední vytápění - kotelny</t>
  </si>
  <si>
    <t>731100881</t>
  </si>
  <si>
    <t>Demontáž kotle litinového do 1,62t</t>
  </si>
  <si>
    <t>2122687650</t>
  </si>
  <si>
    <t>731890801</t>
  </si>
  <si>
    <t>Přemístění demontovaných kotelen umístěných ve výšce nebo hloubce objektu do 6 m</t>
  </si>
  <si>
    <t>382399573</t>
  </si>
  <si>
    <t>Dokončovací práce - malby a tapety</t>
  </si>
  <si>
    <t>784111001</t>
  </si>
  <si>
    <t>Oprášení (ometení ) podkladu v místnostech výšky do 3,80 m</t>
  </si>
  <si>
    <t>245808946</t>
  </si>
  <si>
    <t>(2*2,65+2*4,65)*2,6+4,65*2,65"S05"</t>
  </si>
  <si>
    <t>(2*6,7+2*4,65)*2,6+6,7*4,65"S04"</t>
  </si>
  <si>
    <t>(2*4,55+2*4)*2,1+4*4,55"S03"</t>
  </si>
  <si>
    <t>(2*4,5+2*3,8)*2,1+4,5*3,8"S06"</t>
  </si>
  <si>
    <t>(2*5,7+2*4)*2,1+5,7*4"S02"</t>
  </si>
  <si>
    <t>(2*4,65+2*4,75)*3,15+4,65*4,75"kotelna"</t>
  </si>
  <si>
    <t>(2*4,65+2*4,3+4,3)*3,15+4,65*4,3"S07"</t>
  </si>
  <si>
    <t>-1082898553</t>
  </si>
  <si>
    <t>784111011</t>
  </si>
  <si>
    <t>Obroušení podkladu omítnutého v místnostech výšky do 3,80 m</t>
  </si>
  <si>
    <t>282648529</t>
  </si>
  <si>
    <t>784111031</t>
  </si>
  <si>
    <t>Omytí podkladu v místnostech výšky do 3,80 m</t>
  </si>
  <si>
    <t>1488673696</t>
  </si>
  <si>
    <t>784111009</t>
  </si>
  <si>
    <t>Oprášení (ometení ) podkladu na schodišti o výšce podlaží do 5,00 m</t>
  </si>
  <si>
    <t>1414813638</t>
  </si>
  <si>
    <t>(2*2,75+2*4+4)*14+4*4*5</t>
  </si>
  <si>
    <t>784121009</t>
  </si>
  <si>
    <t>Oškrabání malby na schodišti o výšce podlaží do 5,00 m</t>
  </si>
  <si>
    <t>-1421541227</t>
  </si>
  <si>
    <t>784121019</t>
  </si>
  <si>
    <t>Rozmývání podkladu po oškrabání malby na schodišti o výšce podlaží do 5,00 m</t>
  </si>
  <si>
    <t>1450608007</t>
  </si>
  <si>
    <t>-1758817838</t>
  </si>
  <si>
    <t>784181109</t>
  </si>
  <si>
    <t>Základní akrylátová jednonásobná penetrace podkladu na schodišti o výšce podlaží do 5,00 m</t>
  </si>
  <si>
    <t>961058371</t>
  </si>
  <si>
    <t>784221109</t>
  </si>
  <si>
    <t>Dvojnásobné bílé malby ze směsí za sucha dobře otěruvzdorných na schodišti do 5,00 m</t>
  </si>
  <si>
    <t>-1790479359</t>
  </si>
  <si>
    <t>784312021</t>
  </si>
  <si>
    <t>Dvojnásobné bílé vápenné malby v místnostech výšky do 3,80 m</t>
  </si>
  <si>
    <t>-700547479</t>
  </si>
  <si>
    <t>007 - Elektroinstalace (SEE)</t>
  </si>
  <si>
    <t>D1 - Dodávky, Elektromontáže, Přidružené výkony k elektropracím</t>
  </si>
  <si>
    <t>D2 - Dodávky a výroba rozvaděčů</t>
  </si>
  <si>
    <t xml:space="preserve">    D3 - Rozvaděč R2 (elektroměrový)</t>
  </si>
  <si>
    <t xml:space="preserve">    D4 - Rozvaděč R3</t>
  </si>
  <si>
    <t>D5 - El. topení, světelné nápisy…</t>
  </si>
  <si>
    <t xml:space="preserve">    D6 - Komponenty pro vytápění</t>
  </si>
  <si>
    <t xml:space="preserve">    D7 - Slabopudé zařízení, světelné nápisy</t>
  </si>
  <si>
    <t>D8 - Demontáže</t>
  </si>
  <si>
    <t>D9 - Hromosvod a uzemnění</t>
  </si>
  <si>
    <t>D10 - Ostatní náklady</t>
  </si>
  <si>
    <t>D11 - Revize, zkoušky, měření, inženýrská činnost…</t>
  </si>
  <si>
    <t>D1</t>
  </si>
  <si>
    <t>Dodávky, Elektromontáže, Přidružené výkony k elektropracím</t>
  </si>
  <si>
    <t>R34111080</t>
  </si>
  <si>
    <t>CYKY 5x6, kabel silový, izolace 1kV</t>
  </si>
  <si>
    <t>ÚRS Praha, a.s.,</t>
  </si>
  <si>
    <t>341101209</t>
  </si>
  <si>
    <t>CYKY 5x4, kabel silový, izolace 1kV</t>
  </si>
  <si>
    <t>34111090</t>
  </si>
  <si>
    <t>CYKY 5x1,5 , kabel silový, izolace 1kV</t>
  </si>
  <si>
    <t>34111036</t>
  </si>
  <si>
    <t>CYKY 3x2,5, kabel silový, izolace 1kV</t>
  </si>
  <si>
    <t>34111030</t>
  </si>
  <si>
    <t>CYKY 3x1,5, kabel silový, izolace 1kV</t>
  </si>
  <si>
    <t>34111005</t>
  </si>
  <si>
    <t>CYKY 2x1,5, kabel silový, izolace 1kV</t>
  </si>
  <si>
    <t>R34113123</t>
  </si>
  <si>
    <t>CYKY 4x16, kabel silový, izolace 1kV</t>
  </si>
  <si>
    <t>199512</t>
  </si>
  <si>
    <t>štítek kabelový 40x15mm střední</t>
  </si>
  <si>
    <t>34142158.PKB</t>
  </si>
  <si>
    <t>CYA vodič izolovaný s Cu, poddajný, jádrem 4mm2</t>
  </si>
  <si>
    <t>34142159.PKB</t>
  </si>
  <si>
    <t>CYA vodič izolovaný s Cu, poddajný, jádrem 16mm2</t>
  </si>
  <si>
    <t>34142160.PKB</t>
  </si>
  <si>
    <t>CYA vodič izolovaný s Cu, poddajný, jádrem 25mm2</t>
  </si>
  <si>
    <t>210810041</t>
  </si>
  <si>
    <t>kabel Cu(-CYKY) pevně ulož do 2x1,5…2x6 mm2</t>
  </si>
  <si>
    <t>210810045</t>
  </si>
  <si>
    <t>kabel Cu(-CYKY) pevně ulož 3x1,5 až 6 mm2</t>
  </si>
  <si>
    <t>210810049</t>
  </si>
  <si>
    <t>kabel Cu(-CYKY) pevně ulož 4x1,5 až 4 mm2</t>
  </si>
  <si>
    <t>210810057</t>
  </si>
  <si>
    <t>kabel Cu(-CYKY) pevně ulož 5x4 až 6mm2</t>
  </si>
  <si>
    <t>210810054</t>
  </si>
  <si>
    <t>kabel Cu(-CYKY) pevně ulož do 4x16</t>
  </si>
  <si>
    <t>21080046</t>
  </si>
  <si>
    <t>vodič Cu(-CY,CYA) volně uložený do 1x6</t>
  </si>
  <si>
    <t>21080048</t>
  </si>
  <si>
    <t>vodič Cu(-CY,CYA) volně uložený do 1x16</t>
  </si>
  <si>
    <t>21080049</t>
  </si>
  <si>
    <t>vodič Cu(-CY,CYA) volně uložený do 1x25</t>
  </si>
  <si>
    <t>210950101</t>
  </si>
  <si>
    <t>označovací štítek na kabel</t>
  </si>
  <si>
    <t>210100001</t>
  </si>
  <si>
    <t>ukončení v rozvaděči vč.zapojení vodiče do 2,5mm2</t>
  </si>
  <si>
    <t>210100002</t>
  </si>
  <si>
    <t>ukončení v rozvaděči vč.zapojení vodiče do 6mm2</t>
  </si>
  <si>
    <t>210100003</t>
  </si>
  <si>
    <t>ukončení v rozvaděči vč.zapojení vodiče do 16mm2</t>
  </si>
  <si>
    <t>210100108</t>
  </si>
  <si>
    <t>ukončení na svorkovnici vodič do 25mm2</t>
  </si>
  <si>
    <t>7491201150</t>
  </si>
  <si>
    <t xml:space="preserve">K100, IP65,  odbočná krabice pro povrchovou montáž</t>
  </si>
  <si>
    <t>409011</t>
  </si>
  <si>
    <t>spínač 10A/250Vstř Classic 3553-01289 řaz.1, šedý</t>
  </si>
  <si>
    <t>409021</t>
  </si>
  <si>
    <t>přepínač 10A/250Vstř Classic 3553-05289 řaz.5, šedé</t>
  </si>
  <si>
    <t>7491202310</t>
  </si>
  <si>
    <t xml:space="preserve">3553-80929 B, spínač 10A/250Vstř  řaz.1 IP44 ,Praktik Tango, šedý</t>
  </si>
  <si>
    <t>7491202340</t>
  </si>
  <si>
    <t xml:space="preserve">3553-06929 , spínač 10A/250Vstř  řaz.6 IP44 ,Praktik Tango, šedý</t>
  </si>
  <si>
    <t>345551030</t>
  </si>
  <si>
    <t xml:space="preserve">5517-2389, ABB, zásuvka 1násobná 16A/250Vac,  šedá</t>
  </si>
  <si>
    <t>345551040</t>
  </si>
  <si>
    <t>5512C-2349, zásuvka dvojitá, 16A/250Vac, šedá</t>
  </si>
  <si>
    <t>R.1</t>
  </si>
  <si>
    <t>SVD-335-1N-AS, OEZ, svodič přepětí pro montáž do zásuvkových krabic</t>
  </si>
  <si>
    <t>7491204990</t>
  </si>
  <si>
    <t>5518-2929, zásuvka 16A/250Vstř, ABB Praktik, P44</t>
  </si>
  <si>
    <t>R.2</t>
  </si>
  <si>
    <t>Eglo 96452 Detect Me 1, Pohybový a osvitový senzor, 6A, 230V, 50Hz, IP54, dosah 30m</t>
  </si>
  <si>
    <t>R311317</t>
  </si>
  <si>
    <t xml:space="preserve">KU 68-1901 KA,  KOPOS, Krabice univerzální šedá</t>
  </si>
  <si>
    <t>R.5</t>
  </si>
  <si>
    <t>KU 68-1903 KA, KOPOS , Krabice univerzální šedá s víčkem a svorkovnicí</t>
  </si>
  <si>
    <t>R.6</t>
  </si>
  <si>
    <t>KO 97/5 KA, Krabice KOPOS</t>
  </si>
  <si>
    <t>R7491201150</t>
  </si>
  <si>
    <t>6455-11 P/2 , Krabice ACIDUR světle šedá</t>
  </si>
  <si>
    <t>7491600110</t>
  </si>
  <si>
    <t>DEHN K12, Svorka ekvipotenciální, 10x připojení do 95mm2, s krytem</t>
  </si>
  <si>
    <t>210110001</t>
  </si>
  <si>
    <t>spínač nástěnný vč.zapojení 1pólový/řazení 1 (0/1)</t>
  </si>
  <si>
    <t>210110004</t>
  </si>
  <si>
    <t>spínač nástěnný vč.zapojení 1pólový/řazení 6</t>
  </si>
  <si>
    <t>210110041</t>
  </si>
  <si>
    <t>spínač zapuštěný vč.zapojení 1pólový/řazení 1, šroubkové připojení</t>
  </si>
  <si>
    <t>210110043</t>
  </si>
  <si>
    <t>přepínač zapuštěný vč.zapojení sériový/řazení 5-5A</t>
  </si>
  <si>
    <t>210111011</t>
  </si>
  <si>
    <t>zásuvka domovní zapuštěná 2P+PE, šroubové svorky</t>
  </si>
  <si>
    <t>210111012</t>
  </si>
  <si>
    <t>zásuvka domovní zapuštěná 2P+PE, šroubové svorky, průběžná montáž</t>
  </si>
  <si>
    <t>210111016</t>
  </si>
  <si>
    <t>zásuvka domovní zapuštěná 2P+PE, šroubové svorky, dvojitá</t>
  </si>
  <si>
    <t>210111021</t>
  </si>
  <si>
    <t>zásuvka domovní nástěnná 2P+PE, šroubové svorky</t>
  </si>
  <si>
    <t>210010301</t>
  </si>
  <si>
    <t>krabice přístrojová KU68, bez zapojení</t>
  </si>
  <si>
    <t>210010312</t>
  </si>
  <si>
    <t>krabice odbočná bez svorkovnice a zapojení(-KO97)</t>
  </si>
  <si>
    <t>210010321</t>
  </si>
  <si>
    <t>krabice odbočná se svorkovnice vč. zapojení KU68…</t>
  </si>
  <si>
    <t>2122-0452</t>
  </si>
  <si>
    <t>ochranné pospojování , pevně</t>
  </si>
  <si>
    <t>7491100280</t>
  </si>
  <si>
    <t>1516E , trubka pevná, pr.16 320N šedá HF, délka 3m</t>
  </si>
  <si>
    <t>7491100020</t>
  </si>
  <si>
    <t>1216E, trubka oheb. pr.16 750N SUPERFL PP</t>
  </si>
  <si>
    <t>7492300140</t>
  </si>
  <si>
    <t>5316E_FB Příchytka PVC, černá/RAL9005, D16mm</t>
  </si>
  <si>
    <t>R.8</t>
  </si>
  <si>
    <t>drobný montážní a pomocný materiál</t>
  </si>
  <si>
    <t>21001-0015</t>
  </si>
  <si>
    <t>trubka ohebná, do průměru 16mm,voně uložená</t>
  </si>
  <si>
    <t>21001-0022</t>
  </si>
  <si>
    <t>trubka pevná, do průměru 23mm, pevně uložená</t>
  </si>
  <si>
    <t>R 514052</t>
  </si>
  <si>
    <t xml:space="preserve">L1 -AREL6000RL2KV, 58 W /6550 lm,  Mopdus, LED lineární svítidlo, mřížka, IP20</t>
  </si>
  <si>
    <t>R 514052.1</t>
  </si>
  <si>
    <t>L2 -ESO6000SSKN, 58 W / 6550 lm, Modus, LED lineární svítidlo, opálový kryt</t>
  </si>
  <si>
    <t>164</t>
  </si>
  <si>
    <t>R 514052.2</t>
  </si>
  <si>
    <t>L3 -ESO6000SSKO, 58 W / 6550 lm, Modus, LED lineární svítidlo, prizmatický kryt</t>
  </si>
  <si>
    <t>166</t>
  </si>
  <si>
    <t>R 514052.3</t>
  </si>
  <si>
    <t xml:space="preserve">L10 -WT470C LED64S, 47W, 6500lm, Philips, LED lineární svítidlo, IP 66, čirý  kryt</t>
  </si>
  <si>
    <t>168</t>
  </si>
  <si>
    <t>R7491205740</t>
  </si>
  <si>
    <t xml:space="preserve">L11B-Svítidlo přisazené LED 18W, IP54/20,  LED 18W, 117lm/W, 2100lm, KaV elektro</t>
  </si>
  <si>
    <t>170</t>
  </si>
  <si>
    <t>348381000</t>
  </si>
  <si>
    <t>N1-Svítidlo nouzové s piktogramem a vlastním bateriovým zdrojem, U1 lighting CZE s.r.o</t>
  </si>
  <si>
    <t>172</t>
  </si>
  <si>
    <t>7491205740</t>
  </si>
  <si>
    <t xml:space="preserve">E1- Svítidlo se skleněným krytem a košem, IP44, pro  zdroje s paticí E27 (LED 11W)</t>
  </si>
  <si>
    <t>174</t>
  </si>
  <si>
    <t>R 347513040</t>
  </si>
  <si>
    <t>LED žárovka - E27 - 10W - 840lm - teple bílá</t>
  </si>
  <si>
    <t>176</t>
  </si>
  <si>
    <t>R7491205740.1</t>
  </si>
  <si>
    <t>E2 - Svítidlo Kanlux SANSO LED 15W-NW-SE s pohybovým čidlem, 1250lm, venkovní , nástěnné</t>
  </si>
  <si>
    <t>178</t>
  </si>
  <si>
    <t>R7491205740.2</t>
  </si>
  <si>
    <t xml:space="preserve">V1 - MVP506, 100W, 10,8klm, venkovní  výbojkové, nástěnné, philips, zdroj E40 CDO-TT 100W Vysokotlaká Na výbojka</t>
  </si>
  <si>
    <t>180</t>
  </si>
  <si>
    <t>210203003</t>
  </si>
  <si>
    <t>svítidlo žárovkové, přisazené, s krytem, jeden zdroj, se zapojením vodičů</t>
  </si>
  <si>
    <t>182</t>
  </si>
  <si>
    <t>210200093</t>
  </si>
  <si>
    <t>svítidlo žárovkové, přisazené, s košem, jeden zdroj, se zapojením vodičů</t>
  </si>
  <si>
    <t>184</t>
  </si>
  <si>
    <t>210201020</t>
  </si>
  <si>
    <t>svítidlo žárovkové, venkovní (průmyslové)</t>
  </si>
  <si>
    <t>186</t>
  </si>
  <si>
    <t>210201069</t>
  </si>
  <si>
    <t xml:space="preserve">svítidlo výbojkové , raménkové ,  se zapojením vodičů</t>
  </si>
  <si>
    <t>188</t>
  </si>
  <si>
    <t>210202010</t>
  </si>
  <si>
    <t>svítidlo zářivkové, přisazené, s krytem, jeden zdroj, se zapojením vodičů</t>
  </si>
  <si>
    <t>190</t>
  </si>
  <si>
    <t>R210190002</t>
  </si>
  <si>
    <t>rozvodnice oceloplechová 20…50kg</t>
  </si>
  <si>
    <t>192</t>
  </si>
  <si>
    <t>R210190004</t>
  </si>
  <si>
    <t>rozvodnice oceloplechová 100…150kg</t>
  </si>
  <si>
    <t>194</t>
  </si>
  <si>
    <t>D2</t>
  </si>
  <si>
    <t>Dodávky a výroba rozvaděčů</t>
  </si>
  <si>
    <t>D3</t>
  </si>
  <si>
    <t>Rozvaděč R2 (elektroměrový)</t>
  </si>
  <si>
    <t>R715346</t>
  </si>
  <si>
    <t xml:space="preserve">RE 2.0.2 OCP/Z  Brůna Elektro 2 x přímé měřemní do 80A 2 x pozice pro HDO (modem) Rozvaděč elektroměrový do výklenku Oceloplechové provedení Hl.Jističe:     2x25A, ch. B, 10kA Rozměry:   650x650x230mm (šxvxh) Barva:        Bílá Krytí :         IP40/20</t>
  </si>
  <si>
    <t>196</t>
  </si>
  <si>
    <t>7494004762</t>
  </si>
  <si>
    <t>LTN-25B-3, 25A, ch. B, 10 kA, 3pól, třmenové svorky , Cu/Al kabely 2,5 - 16 mm2</t>
  </si>
  <si>
    <t>198</t>
  </si>
  <si>
    <t>R7494004762</t>
  </si>
  <si>
    <t>LTE-20B-3, 20A, ch. B, 6 kA, 3pól, třmenové svorky , Cu/Al kabely 2,5 - 16 mm2</t>
  </si>
  <si>
    <t>200</t>
  </si>
  <si>
    <t>R7494004762.1</t>
  </si>
  <si>
    <t>LTE-16B-3, 16A, ch. B, 10 kA, 3pól, třmenové svorky , Cu/Al kabely 2,5 - 16 mm2</t>
  </si>
  <si>
    <t>202</t>
  </si>
  <si>
    <t>R 434323</t>
  </si>
  <si>
    <t>LTN-4B-1, jistič , 1pól/ch.B/ 4A/10kA</t>
  </si>
  <si>
    <t>204</t>
  </si>
  <si>
    <t>R.9</t>
  </si>
  <si>
    <t xml:space="preserve">drobný instalační materiál (vodiče,  svorky..</t>
  </si>
  <si>
    <t>206</t>
  </si>
  <si>
    <t>210190003</t>
  </si>
  <si>
    <t>rozvaděč do hmotnosti 50…100kg</t>
  </si>
  <si>
    <t>208</t>
  </si>
  <si>
    <t>210120401</t>
  </si>
  <si>
    <t>jistič vč.zapojení 1pól. Do 25A</t>
  </si>
  <si>
    <t>210</t>
  </si>
  <si>
    <t>210120465</t>
  </si>
  <si>
    <t>jistič vč.zapojení 3pól. Do 125A</t>
  </si>
  <si>
    <t>212</t>
  </si>
  <si>
    <t>210160683</t>
  </si>
  <si>
    <t>příprava pro instalaci 3. fáz. Přímého elektroměru</t>
  </si>
  <si>
    <t>214</t>
  </si>
  <si>
    <t>210160901</t>
  </si>
  <si>
    <t>příprava pro instalaci GPRS modemu RS485/Ethernet</t>
  </si>
  <si>
    <t>216</t>
  </si>
  <si>
    <t>7498151015</t>
  </si>
  <si>
    <t>průvodní dokumentace (prohlášení o schodě, protokol o kusové zkoušce …)</t>
  </si>
  <si>
    <t>218</t>
  </si>
  <si>
    <t>D4</t>
  </si>
  <si>
    <t>Rozvaděč R3</t>
  </si>
  <si>
    <t>R715346.1</t>
  </si>
  <si>
    <t xml:space="preserve">Rozvodnice pod omítku pro modulární zástavbu Typ:           BF-U-4/96-C, 96 modulů Rozměry:   620x790x160mm (šxvxh) Velikost:     4x24 M Barva:        Bílá:    IP40/20</t>
  </si>
  <si>
    <t>220</t>
  </si>
  <si>
    <t>R BZ900243</t>
  </si>
  <si>
    <t>MSO-20-3, vypínač 3x20A/400Vac, na lištu DIN</t>
  </si>
  <si>
    <t>222</t>
  </si>
  <si>
    <t>7494004082</t>
  </si>
  <si>
    <t xml:space="preserve">FLP-B+C  MAXI V/3,  25 kA,  Kombinovaný svodič bleskových proudů,  se signalizací, jiskřiště, typ 1+2</t>
  </si>
  <si>
    <t>224</t>
  </si>
  <si>
    <t>R 435052</t>
  </si>
  <si>
    <t xml:space="preserve">LTN-63B-3, jistič  3pól/ch.B/63A/10kA</t>
  </si>
  <si>
    <t>226</t>
  </si>
  <si>
    <t>R 435052.3</t>
  </si>
  <si>
    <t xml:space="preserve">LTE-20B-3, jistič  3pól/ch.B/ 20A/6kA</t>
  </si>
  <si>
    <t>232</t>
  </si>
  <si>
    <t>R 435052.4</t>
  </si>
  <si>
    <t xml:space="preserve">LTE-16B-3, jistič  3pól/ch.B/ 16A/6kA</t>
  </si>
  <si>
    <t>234</t>
  </si>
  <si>
    <t>R 435052.5</t>
  </si>
  <si>
    <t xml:space="preserve">LTE-10C-3, jistič  3pól/ch.C/ 10A/6kA</t>
  </si>
  <si>
    <t>236</t>
  </si>
  <si>
    <t>R 434323.1</t>
  </si>
  <si>
    <t>LTE-16B-1, jistič , 1pól/ch.B/ 16A/6kA</t>
  </si>
  <si>
    <t>238</t>
  </si>
  <si>
    <t>R 434323.2</t>
  </si>
  <si>
    <t>LTE-13C-1, jistič , 1pól/ch.B/ 13A/6kA</t>
  </si>
  <si>
    <t>240</t>
  </si>
  <si>
    <t>R 434323.3</t>
  </si>
  <si>
    <t>LTN-10B-1, jistič , 1pól/ch.B/ 10A/10kA</t>
  </si>
  <si>
    <t>242</t>
  </si>
  <si>
    <t>R 434323.4</t>
  </si>
  <si>
    <t>LTE-6B-1, jistič , 1pól/ch.B/ 6A/6kA</t>
  </si>
  <si>
    <t>244</t>
  </si>
  <si>
    <t>R 434323.6</t>
  </si>
  <si>
    <t>LTE-4B-1, jistič , 1pól/ch.B/ 4A/6kA</t>
  </si>
  <si>
    <t>248</t>
  </si>
  <si>
    <t>R 35821104</t>
  </si>
  <si>
    <t>RSI-20-11-X230-M, instalační sgtykač 20A 230V, 1/1 kontakt, OEZ</t>
  </si>
  <si>
    <t>250</t>
  </si>
  <si>
    <t>R 438811</t>
  </si>
  <si>
    <t>OLI-16B-1N 030AC-G, proud chránič 2-pól. kombinovaný 16A/230V, 30mA, 10kA</t>
  </si>
  <si>
    <t>252</t>
  </si>
  <si>
    <t>7494003770</t>
  </si>
  <si>
    <t>NOARK 103820, propojovací lišta, 3L, 35mm2, 125A</t>
  </si>
  <si>
    <t>254</t>
  </si>
  <si>
    <t>345101020</t>
  </si>
  <si>
    <t>Cu 12x5, 1m, přípojnice vč. držáků</t>
  </si>
  <si>
    <t>7494010530</t>
  </si>
  <si>
    <t>1000011 N 16, můstek Nulovací a rozbočovací můstek 16x16mm2</t>
  </si>
  <si>
    <t>258</t>
  </si>
  <si>
    <t>345721080</t>
  </si>
  <si>
    <t>1000710 TS35/2-7,5 P Nosná lišta - děrovaná nízká, hloubka 7,5mm, 2m, pozinkovaná</t>
  </si>
  <si>
    <t>260</t>
  </si>
  <si>
    <t>262</t>
  </si>
  <si>
    <t>741210112</t>
  </si>
  <si>
    <t>rozvaděč do hmotnosti 100kg</t>
  </si>
  <si>
    <t>264</t>
  </si>
  <si>
    <t>210120465.1</t>
  </si>
  <si>
    <t>jistič vč.zapojení 3pól. Do 63A</t>
  </si>
  <si>
    <t>266</t>
  </si>
  <si>
    <t>268</t>
  </si>
  <si>
    <t>210120431</t>
  </si>
  <si>
    <t>jistič vč.zapojení 2pól. Do 25A</t>
  </si>
  <si>
    <t>270</t>
  </si>
  <si>
    <t>210122001</t>
  </si>
  <si>
    <t>svodič přepětí 1.st, 1-pól. Impuls. Proud 35kA</t>
  </si>
  <si>
    <t>274</t>
  </si>
  <si>
    <t>210130101</t>
  </si>
  <si>
    <t xml:space="preserve">stykač  1-pól. Do 16A, střídavý, vestavný</t>
  </si>
  <si>
    <t>276</t>
  </si>
  <si>
    <t>282</t>
  </si>
  <si>
    <t>D5</t>
  </si>
  <si>
    <t>El. topení, světelné nápisy…</t>
  </si>
  <si>
    <t>D6</t>
  </si>
  <si>
    <t>Komponenty pro vytápění</t>
  </si>
  <si>
    <t>R.10</t>
  </si>
  <si>
    <t>Infrapanel Ecosun 600 U+, 230Vac, 1200x600mm</t>
  </si>
  <si>
    <t>284</t>
  </si>
  <si>
    <t>R.11</t>
  </si>
  <si>
    <t>termostat Regulus TG Kolibřík 33, 16A/230Vac, do krabice KU68, 5-30°c</t>
  </si>
  <si>
    <t>286</t>
  </si>
  <si>
    <t>R.12</t>
  </si>
  <si>
    <t>Topná tyč s termostatem 600W CHROM HT2600</t>
  </si>
  <si>
    <t>288</t>
  </si>
  <si>
    <t>R.13</t>
  </si>
  <si>
    <t>Koupelnový radiátor o rozměru 600 x 1118 mm</t>
  </si>
  <si>
    <t>290</t>
  </si>
  <si>
    <t>R.14</t>
  </si>
  <si>
    <t>SOLIUS 10 sálavý přímotop 1000W s vlastním regulátorem</t>
  </si>
  <si>
    <t>292</t>
  </si>
  <si>
    <t>R.15</t>
  </si>
  <si>
    <t xml:space="preserve">sálavý panel  do hmotnosti 20kg</t>
  </si>
  <si>
    <t>294</t>
  </si>
  <si>
    <t>R.16</t>
  </si>
  <si>
    <t>termostat, osazení a zapojení do KU68</t>
  </si>
  <si>
    <t>296</t>
  </si>
  <si>
    <t>D7</t>
  </si>
  <si>
    <t>Slabopudé zařízení, světelné nápisy</t>
  </si>
  <si>
    <t>R.17</t>
  </si>
  <si>
    <t>Venkovní hodiny řady HA60, zabudovaný přijímač signálu DCF , Spel</t>
  </si>
  <si>
    <t>298</t>
  </si>
  <si>
    <t>7493156510</t>
  </si>
  <si>
    <t>Montáž prosvětleného nápisu označení stanice max. 6 m jednostranného</t>
  </si>
  <si>
    <t>302</t>
  </si>
  <si>
    <t>D8</t>
  </si>
  <si>
    <t>Demontáže</t>
  </si>
  <si>
    <t>210901035</t>
  </si>
  <si>
    <t>kabel Al(-AYKY) pevně uložený do 2x16/3x10/5 /dmtž</t>
  </si>
  <si>
    <t>304</t>
  </si>
  <si>
    <t>210110001.1</t>
  </si>
  <si>
    <t>spínač nástěnný do IP.1 vč.zapojení 1pólový/ /dmtž</t>
  </si>
  <si>
    <t>308</t>
  </si>
  <si>
    <t>210111012.1</t>
  </si>
  <si>
    <t>zásuvka nástěnná 16A/230V/dmtž</t>
  </si>
  <si>
    <t>310</t>
  </si>
  <si>
    <t>7494231010</t>
  </si>
  <si>
    <t>rozvodnice do hmotnosti 50kg /dmtž</t>
  </si>
  <si>
    <t>312</t>
  </si>
  <si>
    <t>R.18</t>
  </si>
  <si>
    <t>přímotopné panely</t>
  </si>
  <si>
    <t>314</t>
  </si>
  <si>
    <t>210200011</t>
  </si>
  <si>
    <t xml:space="preserve">svítidlo žárovkové stropní/1 zdroj  /dmtž</t>
  </si>
  <si>
    <t>316</t>
  </si>
  <si>
    <t>210200015</t>
  </si>
  <si>
    <t xml:space="preserve">svítidlo zářivkové stropní/1 zdroj  /dmtž</t>
  </si>
  <si>
    <t>318</t>
  </si>
  <si>
    <t>D9</t>
  </si>
  <si>
    <t>Hromosvod a uzemnění</t>
  </si>
  <si>
    <t>295401</t>
  </si>
  <si>
    <t>SU, Svorka univerzální</t>
  </si>
  <si>
    <t>320</t>
  </si>
  <si>
    <t>R295406</t>
  </si>
  <si>
    <t>SS, Svorka spojovací</t>
  </si>
  <si>
    <t>322</t>
  </si>
  <si>
    <t>R295406.1</t>
  </si>
  <si>
    <t>SP, Svorka připojovací</t>
  </si>
  <si>
    <t>324</t>
  </si>
  <si>
    <t>295404</t>
  </si>
  <si>
    <t>SZ, Svorka zkušební</t>
  </si>
  <si>
    <t>326</t>
  </si>
  <si>
    <t>R295406.2</t>
  </si>
  <si>
    <t>SO, Svorka okapová</t>
  </si>
  <si>
    <t>328</t>
  </si>
  <si>
    <t>R295406.4</t>
  </si>
  <si>
    <t>SR3a, Svorka páska /drát</t>
  </si>
  <si>
    <t>332</t>
  </si>
  <si>
    <t>R295406.5</t>
  </si>
  <si>
    <t>ST, Svorka k okapovému svodu</t>
  </si>
  <si>
    <t>334</t>
  </si>
  <si>
    <t>R295411</t>
  </si>
  <si>
    <t>SJ 1b, Svorka k jímací tyči</t>
  </si>
  <si>
    <t>338</t>
  </si>
  <si>
    <t>R295312</t>
  </si>
  <si>
    <t>PV1h, Podpěrka do hmoždinky, výška 50mm</t>
  </si>
  <si>
    <t>340</t>
  </si>
  <si>
    <t>R295352</t>
  </si>
  <si>
    <t>PV23, Podpěrka na plechové střechy</t>
  </si>
  <si>
    <t>342</t>
  </si>
  <si>
    <t>R295352.1</t>
  </si>
  <si>
    <t>PV23b, Podpěrka na plechové střechy</t>
  </si>
  <si>
    <t>344</t>
  </si>
  <si>
    <t>R295223.1</t>
  </si>
  <si>
    <t>JR 1,0 AlMgSi, Jímací tyč s rovným koncem</t>
  </si>
  <si>
    <t>348</t>
  </si>
  <si>
    <t>R295452</t>
  </si>
  <si>
    <t>OT 1,7, Ochranná trubka</t>
  </si>
  <si>
    <t>350</t>
  </si>
  <si>
    <t>R295461</t>
  </si>
  <si>
    <t>DJD, Držák jímače a ochran. trubky</t>
  </si>
  <si>
    <t>352</t>
  </si>
  <si>
    <t>295012</t>
  </si>
  <si>
    <t>FeZn D8, Drát D 8 mm</t>
  </si>
  <si>
    <t>354</t>
  </si>
  <si>
    <t>R295012</t>
  </si>
  <si>
    <t>AIMgSi, Drát D 8 mm</t>
  </si>
  <si>
    <t>356</t>
  </si>
  <si>
    <t>R295012.1</t>
  </si>
  <si>
    <t>FeZn 30x4, Páska</t>
  </si>
  <si>
    <t>358</t>
  </si>
  <si>
    <t>Pol2</t>
  </si>
  <si>
    <t>9075, KOPOFLEX KF 09075</t>
  </si>
  <si>
    <t>360</t>
  </si>
  <si>
    <t>Pol3</t>
  </si>
  <si>
    <t>Vodou ředitelná barva na plechové střechy</t>
  </si>
  <si>
    <t>362</t>
  </si>
  <si>
    <t>210220301</t>
  </si>
  <si>
    <t>svorka hromosvodová do 2 šroubů</t>
  </si>
  <si>
    <t>364</t>
  </si>
  <si>
    <t>210220302</t>
  </si>
  <si>
    <t>svorka hromosvodová do 4 šroubů</t>
  </si>
  <si>
    <t>366</t>
  </si>
  <si>
    <t>210220302.1</t>
  </si>
  <si>
    <t>svorka zkušební ZS FeZn</t>
  </si>
  <si>
    <t>368</t>
  </si>
  <si>
    <t>210220231</t>
  </si>
  <si>
    <t>jímací tyč do 3m montáž na stojan</t>
  </si>
  <si>
    <t>370</t>
  </si>
  <si>
    <t>210220372</t>
  </si>
  <si>
    <t>ochranný úhelník nebo trubka/ držáky do zdiva</t>
  </si>
  <si>
    <t>374</t>
  </si>
  <si>
    <t>210220001</t>
  </si>
  <si>
    <t>Zemnící pásek FeZn 30/4mm</t>
  </si>
  <si>
    <t>376</t>
  </si>
  <si>
    <t>210220002</t>
  </si>
  <si>
    <t>uzemňov.vedení na povrchu úplná mtž FeZn pr.10mm</t>
  </si>
  <si>
    <t>378</t>
  </si>
  <si>
    <t>R210…</t>
  </si>
  <si>
    <t>zemní chránička</t>
  </si>
  <si>
    <t>380</t>
  </si>
  <si>
    <t>R210….2</t>
  </si>
  <si>
    <t>Nátěr plechové krytiny</t>
  </si>
  <si>
    <t>384</t>
  </si>
  <si>
    <t>46001-0021</t>
  </si>
  <si>
    <t>vytýčení trasy podzemních kabelů obvodu železniční stanice</t>
  </si>
  <si>
    <t>km</t>
  </si>
  <si>
    <t>386</t>
  </si>
  <si>
    <t>46001-0025</t>
  </si>
  <si>
    <t>vytýčení inženýrských sítí v obvodu železniční stanice</t>
  </si>
  <si>
    <t>388</t>
  </si>
  <si>
    <t>46003-0011</t>
  </si>
  <si>
    <t>sejmutí drnu</t>
  </si>
  <si>
    <t>390</t>
  </si>
  <si>
    <t>R46015-0011</t>
  </si>
  <si>
    <t>ruční hloubení rýhy ve volném terénu š. 30cm, hl. 80cm, třída 3</t>
  </si>
  <si>
    <t>392</t>
  </si>
  <si>
    <t>R46015-1012</t>
  </si>
  <si>
    <t>provedení vstvy z přesáté zeminy š. 30cm, tl. 20</t>
  </si>
  <si>
    <t>394</t>
  </si>
  <si>
    <t>R46056-0011</t>
  </si>
  <si>
    <t>ruční zához rýhy š. 30cm, hl. 80cm, třída 3</t>
  </si>
  <si>
    <t>396</t>
  </si>
  <si>
    <t>D10</t>
  </si>
  <si>
    <t>Ostatní náklady</t>
  </si>
  <si>
    <t>218009001</t>
  </si>
  <si>
    <t>poplatek za recyklaci svítidla</t>
  </si>
  <si>
    <t>398</t>
  </si>
  <si>
    <t>218009011</t>
  </si>
  <si>
    <t>poplatek za recyklaci světelného zdroje</t>
  </si>
  <si>
    <t>400</t>
  </si>
  <si>
    <t>165</t>
  </si>
  <si>
    <t>219001213</t>
  </si>
  <si>
    <t>vybour.otvoru ve zdi/cihla/ do pr.60mm/tl.do 0,45m</t>
  </si>
  <si>
    <t>402</t>
  </si>
  <si>
    <t>219002611</t>
  </si>
  <si>
    <t>vysekání rýhy/zeď cihla/ hl.do 30mm/š.do 30mm</t>
  </si>
  <si>
    <t>404</t>
  </si>
  <si>
    <t>167</t>
  </si>
  <si>
    <t>219003236</t>
  </si>
  <si>
    <t>zazdívka otvoru ve zdivu/cihla/do 0,25m2/tl.0,90m</t>
  </si>
  <si>
    <t>406</t>
  </si>
  <si>
    <t>219003613</t>
  </si>
  <si>
    <t>omítka na stěně/jednotl.plocha do 1,00m2/vč.malty</t>
  </si>
  <si>
    <t>408</t>
  </si>
  <si>
    <t>D11</t>
  </si>
  <si>
    <t>Revize, zkoušky, měření, inženýrská činnost…</t>
  </si>
  <si>
    <t>169</t>
  </si>
  <si>
    <t>R.19</t>
  </si>
  <si>
    <t>Zkoušky technologických zařízení pod napětím</t>
  </si>
  <si>
    <t>410</t>
  </si>
  <si>
    <t>R.20</t>
  </si>
  <si>
    <t>Uvedení do provozu</t>
  </si>
  <si>
    <t>412</t>
  </si>
  <si>
    <t>171</t>
  </si>
  <si>
    <t>210 28-0002</t>
  </si>
  <si>
    <t>výchozí revize, zkoušení, měření, vypracování RZ dle rozsahu montážních prací 100…500tis</t>
  </si>
  <si>
    <t>414</t>
  </si>
  <si>
    <t>210 28-0101</t>
  </si>
  <si>
    <t>kontrola rozvaděčů do 100kg</t>
  </si>
  <si>
    <t>416</t>
  </si>
  <si>
    <t>173</t>
  </si>
  <si>
    <t>210 28-0351</t>
  </si>
  <si>
    <t>zkoušky vodičů kabelů , ověření stávajícího zapojení</t>
  </si>
  <si>
    <t>418</t>
  </si>
  <si>
    <t>23131011</t>
  </si>
  <si>
    <t>Projekt skutečného provedení, 1% z ZRN</t>
  </si>
  <si>
    <t>kč</t>
  </si>
  <si>
    <t>Sborník UOŽI</t>
  </si>
  <si>
    <t>420</t>
  </si>
  <si>
    <t>175</t>
  </si>
  <si>
    <t>30001000</t>
  </si>
  <si>
    <t>Zařízení a vybavení staveniště, 3,1% z Dodávek</t>
  </si>
  <si>
    <t>422</t>
  </si>
  <si>
    <t>24101401</t>
  </si>
  <si>
    <t>Inženýrská činnost koordinační a kompletační činnost</t>
  </si>
  <si>
    <t>424</t>
  </si>
  <si>
    <t>177</t>
  </si>
  <si>
    <t>70001000</t>
  </si>
  <si>
    <t>Provozní vlivy, 1% z Dodávek</t>
  </si>
  <si>
    <t>426</t>
  </si>
  <si>
    <t>Pol4</t>
  </si>
  <si>
    <t>Doprava a nocleh</t>
  </si>
  <si>
    <t>428</t>
  </si>
  <si>
    <t>008 -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</si>
  <si>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</si>
  <si>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</si>
  <si>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</si>
  <si>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</si>
  <si>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</si>
  <si>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</si>
  <si>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</si>
  <si>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</si>
  <si>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</si>
  <si>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</si>
  <si>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</si>
  <si>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-536953281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</si>
  <si>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</si>
  <si>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</si>
  <si>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</si>
  <si>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</si>
  <si>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</si>
  <si>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-1918579317</t>
  </si>
  <si>
    <t>Poznámka k položce:_x000d_
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</si>
  <si>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</si>
  <si>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</si>
  <si>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</si>
  <si>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</si>
  <si>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77211985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</si>
</sst>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9</v>
      </c>
    </row>
    <row r="4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E4" s="22" t="s">
        <v>12</v>
      </c>
      <c r="BS4" s="14" t="s">
        <v>13</v>
      </c>
    </row>
    <row r="5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16</v>
      </c>
      <c r="BS5" s="14" t="s">
        <v>17</v>
      </c>
    </row>
    <row r="6" ht="36.96" customHeight="1">
      <c r="B6" s="18"/>
      <c r="C6" s="19"/>
      <c r="D6" s="26" t="s">
        <v>18</v>
      </c>
      <c r="E6" s="19"/>
      <c r="F6" s="19"/>
      <c r="G6" s="19"/>
      <c r="H6" s="19"/>
      <c r="I6" s="19"/>
      <c r="J6" s="19"/>
      <c r="K6" s="27" t="s">
        <v>19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20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8</v>
      </c>
    </row>
    <row r="8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26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27</v>
      </c>
    </row>
    <row r="10" ht="12" customHeight="1">
      <c r="B10" s="18"/>
      <c r="C10" s="19"/>
      <c r="D10" s="29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29</v>
      </c>
      <c r="AL10" s="19"/>
      <c r="AM10" s="19"/>
      <c r="AN10" s="24" t="s">
        <v>30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32</v>
      </c>
      <c r="AL11" s="19"/>
      <c r="AM11" s="19"/>
      <c r="AN11" s="24" t="s">
        <v>33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34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29</v>
      </c>
      <c r="AL13" s="19"/>
      <c r="AM13" s="19"/>
      <c r="AN13" s="31" t="s">
        <v>35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35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32</v>
      </c>
      <c r="AL14" s="19"/>
      <c r="AM14" s="19"/>
      <c r="AN14" s="31" t="s">
        <v>35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29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32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38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8</v>
      </c>
    </row>
    <row r="19" ht="12" customHeight="1">
      <c r="B19" s="18"/>
      <c r="C19" s="19"/>
      <c r="D19" s="29" t="s">
        <v>39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29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8</v>
      </c>
    </row>
    <row r="20" ht="18.48" customHeight="1">
      <c r="B20" s="18"/>
      <c r="C20" s="19"/>
      <c r="D20" s="19"/>
      <c r="E20" s="24" t="s">
        <v>40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32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38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41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ROUND(AG54,0)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43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44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45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46</v>
      </c>
      <c r="E29" s="43"/>
      <c r="F29" s="29" t="s">
        <v>47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0)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0)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48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0)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0)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49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0)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50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0)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51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0)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52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53</v>
      </c>
      <c r="U35" s="49"/>
      <c r="V35" s="49"/>
      <c r="W35" s="49"/>
      <c r="X35" s="51" t="s">
        <v>54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14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Ledecko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18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Ledečko ON - Oprava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>ŽST. Ledečko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64" t="str">
        <f>IF(AN8= "","",AN8)</f>
        <v>16. 2. 2019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28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SŽDC, s.o.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36</v>
      </c>
      <c r="AJ49" s="36"/>
      <c r="AK49" s="36"/>
      <c r="AL49" s="36"/>
      <c r="AM49" s="65" t="str">
        <f>IF(E17="","",E17)</f>
        <v xml:space="preserve"> </v>
      </c>
      <c r="AN49" s="36"/>
      <c r="AO49" s="36"/>
      <c r="AP49" s="36"/>
      <c r="AQ49" s="36"/>
      <c r="AR49" s="40"/>
      <c r="AS49" s="66" t="s">
        <v>56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34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39</v>
      </c>
      <c r="AJ50" s="36"/>
      <c r="AK50" s="36"/>
      <c r="AL50" s="36"/>
      <c r="AM50" s="65" t="str">
        <f>IF(E20="","",E20)</f>
        <v>L. Ulrich, DiS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57</v>
      </c>
      <c r="D52" s="79"/>
      <c r="E52" s="79"/>
      <c r="F52" s="79"/>
      <c r="G52" s="79"/>
      <c r="H52" s="80"/>
      <c r="I52" s="81" t="s">
        <v>58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59</v>
      </c>
      <c r="AH52" s="79"/>
      <c r="AI52" s="79"/>
      <c r="AJ52" s="79"/>
      <c r="AK52" s="79"/>
      <c r="AL52" s="79"/>
      <c r="AM52" s="79"/>
      <c r="AN52" s="81" t="s">
        <v>60</v>
      </c>
      <c r="AO52" s="79"/>
      <c r="AP52" s="83"/>
      <c r="AQ52" s="84" t="s">
        <v>61</v>
      </c>
      <c r="AR52" s="40"/>
      <c r="AS52" s="85" t="s">
        <v>62</v>
      </c>
      <c r="AT52" s="86" t="s">
        <v>63</v>
      </c>
      <c r="AU52" s="86" t="s">
        <v>64</v>
      </c>
      <c r="AV52" s="86" t="s">
        <v>65</v>
      </c>
      <c r="AW52" s="86" t="s">
        <v>66</v>
      </c>
      <c r="AX52" s="86" t="s">
        <v>67</v>
      </c>
      <c r="AY52" s="86" t="s">
        <v>68</v>
      </c>
      <c r="AZ52" s="86" t="s">
        <v>69</v>
      </c>
      <c r="BA52" s="86" t="s">
        <v>70</v>
      </c>
      <c r="BB52" s="86" t="s">
        <v>71</v>
      </c>
      <c r="BC52" s="86" t="s">
        <v>72</v>
      </c>
      <c r="BD52" s="87" t="s">
        <v>73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74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ROUND(SUM(AG55:AG62),0)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ROUND(SUM(AS55:AS62),0)</f>
        <v>0</v>
      </c>
      <c r="AT54" s="99">
        <f>ROUND(SUM(AV54:AW54),0)</f>
        <v>0</v>
      </c>
      <c r="AU54" s="100">
        <f>ROUND(SUM(AU55:AU62),5)</f>
        <v>0</v>
      </c>
      <c r="AV54" s="99">
        <f>ROUND(AZ54*L29,0)</f>
        <v>0</v>
      </c>
      <c r="AW54" s="99">
        <f>ROUND(BA54*L30,0)</f>
        <v>0</v>
      </c>
      <c r="AX54" s="99">
        <f>ROUND(BB54*L29,0)</f>
        <v>0</v>
      </c>
      <c r="AY54" s="99">
        <f>ROUND(BC54*L30,0)</f>
        <v>0</v>
      </c>
      <c r="AZ54" s="99">
        <f>ROUND(SUM(AZ55:AZ62),0)</f>
        <v>0</v>
      </c>
      <c r="BA54" s="99">
        <f>ROUND(SUM(BA55:BA62),0)</f>
        <v>0</v>
      </c>
      <c r="BB54" s="99">
        <f>ROUND(SUM(BB55:BB62),0)</f>
        <v>0</v>
      </c>
      <c r="BC54" s="99">
        <f>ROUND(SUM(BC55:BC62),0)</f>
        <v>0</v>
      </c>
      <c r="BD54" s="101">
        <f>ROUND(SUM(BD55:BD62),0)</f>
        <v>0</v>
      </c>
      <c r="BS54" s="102" t="s">
        <v>75</v>
      </c>
      <c r="BT54" s="102" t="s">
        <v>76</v>
      </c>
      <c r="BU54" s="103" t="s">
        <v>77</v>
      </c>
      <c r="BV54" s="102" t="s">
        <v>78</v>
      </c>
      <c r="BW54" s="102" t="s">
        <v>5</v>
      </c>
      <c r="BX54" s="102" t="s">
        <v>79</v>
      </c>
      <c r="CL54" s="102" t="s">
        <v>1</v>
      </c>
    </row>
    <row r="55" s="5" customFormat="1" ht="27" customHeight="1">
      <c r="A55" s="104" t="s">
        <v>80</v>
      </c>
      <c r="B55" s="105"/>
      <c r="C55" s="106"/>
      <c r="D55" s="107" t="s">
        <v>81</v>
      </c>
      <c r="E55" s="107"/>
      <c r="F55" s="107"/>
      <c r="G55" s="107"/>
      <c r="H55" s="107"/>
      <c r="I55" s="108"/>
      <c r="J55" s="107" t="s">
        <v>82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'001 - Oprava fasády a vým...'!J30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83</v>
      </c>
      <c r="AR55" s="111"/>
      <c r="AS55" s="112">
        <v>0</v>
      </c>
      <c r="AT55" s="113">
        <f>ROUND(SUM(AV55:AW55),0)</f>
        <v>0</v>
      </c>
      <c r="AU55" s="114">
        <f>'001 - Oprava fasády a vým...'!P98</f>
        <v>0</v>
      </c>
      <c r="AV55" s="113">
        <f>'001 - Oprava fasády a vým...'!J33</f>
        <v>0</v>
      </c>
      <c r="AW55" s="113">
        <f>'001 - Oprava fasády a vým...'!J34</f>
        <v>0</v>
      </c>
      <c r="AX55" s="113">
        <f>'001 - Oprava fasády a vým...'!J35</f>
        <v>0</v>
      </c>
      <c r="AY55" s="113">
        <f>'001 - Oprava fasády a vým...'!J36</f>
        <v>0</v>
      </c>
      <c r="AZ55" s="113">
        <f>'001 - Oprava fasády a vým...'!F33</f>
        <v>0</v>
      </c>
      <c r="BA55" s="113">
        <f>'001 - Oprava fasády a vým...'!F34</f>
        <v>0</v>
      </c>
      <c r="BB55" s="113">
        <f>'001 - Oprava fasády a vým...'!F35</f>
        <v>0</v>
      </c>
      <c r="BC55" s="113">
        <f>'001 - Oprava fasády a vým...'!F36</f>
        <v>0</v>
      </c>
      <c r="BD55" s="115">
        <f>'001 - Oprava fasády a vým...'!F37</f>
        <v>0</v>
      </c>
      <c r="BT55" s="116" t="s">
        <v>8</v>
      </c>
      <c r="BV55" s="116" t="s">
        <v>78</v>
      </c>
      <c r="BW55" s="116" t="s">
        <v>84</v>
      </c>
      <c r="BX55" s="116" t="s">
        <v>5</v>
      </c>
      <c r="CL55" s="116" t="s">
        <v>1</v>
      </c>
      <c r="CM55" s="116" t="s">
        <v>85</v>
      </c>
    </row>
    <row r="56" s="5" customFormat="1" ht="16.5" customHeight="1">
      <c r="A56" s="104" t="s">
        <v>80</v>
      </c>
      <c r="B56" s="105"/>
      <c r="C56" s="106"/>
      <c r="D56" s="107" t="s">
        <v>86</v>
      </c>
      <c r="E56" s="107"/>
      <c r="F56" s="107"/>
      <c r="G56" s="107"/>
      <c r="H56" s="107"/>
      <c r="I56" s="108"/>
      <c r="J56" s="107" t="s">
        <v>87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'002 - Oprava střech'!J30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83</v>
      </c>
      <c r="AR56" s="111"/>
      <c r="AS56" s="112">
        <v>0</v>
      </c>
      <c r="AT56" s="113">
        <f>ROUND(SUM(AV56:AW56),0)</f>
        <v>0</v>
      </c>
      <c r="AU56" s="114">
        <f>'002 - Oprava střech'!P92</f>
        <v>0</v>
      </c>
      <c r="AV56" s="113">
        <f>'002 - Oprava střech'!J33</f>
        <v>0</v>
      </c>
      <c r="AW56" s="113">
        <f>'002 - Oprava střech'!J34</f>
        <v>0</v>
      </c>
      <c r="AX56" s="113">
        <f>'002 - Oprava střech'!J35</f>
        <v>0</v>
      </c>
      <c r="AY56" s="113">
        <f>'002 - Oprava střech'!J36</f>
        <v>0</v>
      </c>
      <c r="AZ56" s="113">
        <f>'002 - Oprava střech'!F33</f>
        <v>0</v>
      </c>
      <c r="BA56" s="113">
        <f>'002 - Oprava střech'!F34</f>
        <v>0</v>
      </c>
      <c r="BB56" s="113">
        <f>'002 - Oprava střech'!F35</f>
        <v>0</v>
      </c>
      <c r="BC56" s="113">
        <f>'002 - Oprava střech'!F36</f>
        <v>0</v>
      </c>
      <c r="BD56" s="115">
        <f>'002 - Oprava střech'!F37</f>
        <v>0</v>
      </c>
      <c r="BT56" s="116" t="s">
        <v>8</v>
      </c>
      <c r="BV56" s="116" t="s">
        <v>78</v>
      </c>
      <c r="BW56" s="116" t="s">
        <v>88</v>
      </c>
      <c r="BX56" s="116" t="s">
        <v>5</v>
      </c>
      <c r="CL56" s="116" t="s">
        <v>1</v>
      </c>
      <c r="CM56" s="116" t="s">
        <v>85</v>
      </c>
    </row>
    <row r="57" s="5" customFormat="1" ht="27" customHeight="1">
      <c r="A57" s="104" t="s">
        <v>80</v>
      </c>
      <c r="B57" s="105"/>
      <c r="C57" s="106"/>
      <c r="D57" s="107" t="s">
        <v>89</v>
      </c>
      <c r="E57" s="107"/>
      <c r="F57" s="107"/>
      <c r="G57" s="107"/>
      <c r="H57" s="107"/>
      <c r="I57" s="108"/>
      <c r="J57" s="107" t="s">
        <v>90</v>
      </c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9">
        <f>'003 - Ostatní venkovní op...'!J30</f>
        <v>0</v>
      </c>
      <c r="AH57" s="108"/>
      <c r="AI57" s="108"/>
      <c r="AJ57" s="108"/>
      <c r="AK57" s="108"/>
      <c r="AL57" s="108"/>
      <c r="AM57" s="108"/>
      <c r="AN57" s="109">
        <f>SUM(AG57,AT57)</f>
        <v>0</v>
      </c>
      <c r="AO57" s="108"/>
      <c r="AP57" s="108"/>
      <c r="AQ57" s="110" t="s">
        <v>83</v>
      </c>
      <c r="AR57" s="111"/>
      <c r="AS57" s="112">
        <v>0</v>
      </c>
      <c r="AT57" s="113">
        <f>ROUND(SUM(AV57:AW57),0)</f>
        <v>0</v>
      </c>
      <c r="AU57" s="114">
        <f>'003 - Ostatní venkovní op...'!P91</f>
        <v>0</v>
      </c>
      <c r="AV57" s="113">
        <f>'003 - Ostatní venkovní op...'!J33</f>
        <v>0</v>
      </c>
      <c r="AW57" s="113">
        <f>'003 - Ostatní venkovní op...'!J34</f>
        <v>0</v>
      </c>
      <c r="AX57" s="113">
        <f>'003 - Ostatní venkovní op...'!J35</f>
        <v>0</v>
      </c>
      <c r="AY57" s="113">
        <f>'003 - Ostatní venkovní op...'!J36</f>
        <v>0</v>
      </c>
      <c r="AZ57" s="113">
        <f>'003 - Ostatní venkovní op...'!F33</f>
        <v>0</v>
      </c>
      <c r="BA57" s="113">
        <f>'003 - Ostatní venkovní op...'!F34</f>
        <v>0</v>
      </c>
      <c r="BB57" s="113">
        <f>'003 - Ostatní venkovní op...'!F35</f>
        <v>0</v>
      </c>
      <c r="BC57" s="113">
        <f>'003 - Ostatní venkovní op...'!F36</f>
        <v>0</v>
      </c>
      <c r="BD57" s="115">
        <f>'003 - Ostatní venkovní op...'!F37</f>
        <v>0</v>
      </c>
      <c r="BT57" s="116" t="s">
        <v>8</v>
      </c>
      <c r="BV57" s="116" t="s">
        <v>78</v>
      </c>
      <c r="BW57" s="116" t="s">
        <v>91</v>
      </c>
      <c r="BX57" s="116" t="s">
        <v>5</v>
      </c>
      <c r="CL57" s="116" t="s">
        <v>1</v>
      </c>
      <c r="CM57" s="116" t="s">
        <v>85</v>
      </c>
    </row>
    <row r="58" s="5" customFormat="1" ht="16.5" customHeight="1">
      <c r="A58" s="104" t="s">
        <v>80</v>
      </c>
      <c r="B58" s="105"/>
      <c r="C58" s="106"/>
      <c r="D58" s="107" t="s">
        <v>92</v>
      </c>
      <c r="E58" s="107"/>
      <c r="F58" s="107"/>
      <c r="G58" s="107"/>
      <c r="H58" s="107"/>
      <c r="I58" s="108"/>
      <c r="J58" s="107" t="s">
        <v>93</v>
      </c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9">
        <f>'004 - Oprava čekárny pro ...'!J30</f>
        <v>0</v>
      </c>
      <c r="AH58" s="108"/>
      <c r="AI58" s="108"/>
      <c r="AJ58" s="108"/>
      <c r="AK58" s="108"/>
      <c r="AL58" s="108"/>
      <c r="AM58" s="108"/>
      <c r="AN58" s="109">
        <f>SUM(AG58,AT58)</f>
        <v>0</v>
      </c>
      <c r="AO58" s="108"/>
      <c r="AP58" s="108"/>
      <c r="AQ58" s="110" t="s">
        <v>83</v>
      </c>
      <c r="AR58" s="111"/>
      <c r="AS58" s="112">
        <v>0</v>
      </c>
      <c r="AT58" s="113">
        <f>ROUND(SUM(AV58:AW58),0)</f>
        <v>0</v>
      </c>
      <c r="AU58" s="114">
        <f>'004 - Oprava čekárny pro ...'!P99</f>
        <v>0</v>
      </c>
      <c r="AV58" s="113">
        <f>'004 - Oprava čekárny pro ...'!J33</f>
        <v>0</v>
      </c>
      <c r="AW58" s="113">
        <f>'004 - Oprava čekárny pro ...'!J34</f>
        <v>0</v>
      </c>
      <c r="AX58" s="113">
        <f>'004 - Oprava čekárny pro ...'!J35</f>
        <v>0</v>
      </c>
      <c r="AY58" s="113">
        <f>'004 - Oprava čekárny pro ...'!J36</f>
        <v>0</v>
      </c>
      <c r="AZ58" s="113">
        <f>'004 - Oprava čekárny pro ...'!F33</f>
        <v>0</v>
      </c>
      <c r="BA58" s="113">
        <f>'004 - Oprava čekárny pro ...'!F34</f>
        <v>0</v>
      </c>
      <c r="BB58" s="113">
        <f>'004 - Oprava čekárny pro ...'!F35</f>
        <v>0</v>
      </c>
      <c r="BC58" s="113">
        <f>'004 - Oprava čekárny pro ...'!F36</f>
        <v>0</v>
      </c>
      <c r="BD58" s="115">
        <f>'004 - Oprava čekárny pro ...'!F37</f>
        <v>0</v>
      </c>
      <c r="BT58" s="116" t="s">
        <v>8</v>
      </c>
      <c r="BV58" s="116" t="s">
        <v>78</v>
      </c>
      <c r="BW58" s="116" t="s">
        <v>94</v>
      </c>
      <c r="BX58" s="116" t="s">
        <v>5</v>
      </c>
      <c r="CL58" s="116" t="s">
        <v>1</v>
      </c>
      <c r="CM58" s="116" t="s">
        <v>85</v>
      </c>
    </row>
    <row r="59" s="5" customFormat="1" ht="16.5" customHeight="1">
      <c r="A59" s="104" t="s">
        <v>80</v>
      </c>
      <c r="B59" s="105"/>
      <c r="C59" s="106"/>
      <c r="D59" s="107" t="s">
        <v>95</v>
      </c>
      <c r="E59" s="107"/>
      <c r="F59" s="107"/>
      <c r="G59" s="107"/>
      <c r="H59" s="107"/>
      <c r="I59" s="108"/>
      <c r="J59" s="107" t="s">
        <v>96</v>
      </c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9">
        <f>'005 - Oprava prostor DK'!J30</f>
        <v>0</v>
      </c>
      <c r="AH59" s="108"/>
      <c r="AI59" s="108"/>
      <c r="AJ59" s="108"/>
      <c r="AK59" s="108"/>
      <c r="AL59" s="108"/>
      <c r="AM59" s="108"/>
      <c r="AN59" s="109">
        <f>SUM(AG59,AT59)</f>
        <v>0</v>
      </c>
      <c r="AO59" s="108"/>
      <c r="AP59" s="108"/>
      <c r="AQ59" s="110" t="s">
        <v>83</v>
      </c>
      <c r="AR59" s="111"/>
      <c r="AS59" s="112">
        <v>0</v>
      </c>
      <c r="AT59" s="113">
        <f>ROUND(SUM(AV59:AW59),0)</f>
        <v>0</v>
      </c>
      <c r="AU59" s="114">
        <f>'005 - Oprava prostor DK'!P105</f>
        <v>0</v>
      </c>
      <c r="AV59" s="113">
        <f>'005 - Oprava prostor DK'!J33</f>
        <v>0</v>
      </c>
      <c r="AW59" s="113">
        <f>'005 - Oprava prostor DK'!J34</f>
        <v>0</v>
      </c>
      <c r="AX59" s="113">
        <f>'005 - Oprava prostor DK'!J35</f>
        <v>0</v>
      </c>
      <c r="AY59" s="113">
        <f>'005 - Oprava prostor DK'!J36</f>
        <v>0</v>
      </c>
      <c r="AZ59" s="113">
        <f>'005 - Oprava prostor DK'!F33</f>
        <v>0</v>
      </c>
      <c r="BA59" s="113">
        <f>'005 - Oprava prostor DK'!F34</f>
        <v>0</v>
      </c>
      <c r="BB59" s="113">
        <f>'005 - Oprava prostor DK'!F35</f>
        <v>0</v>
      </c>
      <c r="BC59" s="113">
        <f>'005 - Oprava prostor DK'!F36</f>
        <v>0</v>
      </c>
      <c r="BD59" s="115">
        <f>'005 - Oprava prostor DK'!F37</f>
        <v>0</v>
      </c>
      <c r="BT59" s="116" t="s">
        <v>8</v>
      </c>
      <c r="BV59" s="116" t="s">
        <v>78</v>
      </c>
      <c r="BW59" s="116" t="s">
        <v>97</v>
      </c>
      <c r="BX59" s="116" t="s">
        <v>5</v>
      </c>
      <c r="CL59" s="116" t="s">
        <v>1</v>
      </c>
      <c r="CM59" s="116" t="s">
        <v>85</v>
      </c>
    </row>
    <row r="60" s="5" customFormat="1" ht="16.5" customHeight="1">
      <c r="A60" s="104" t="s">
        <v>80</v>
      </c>
      <c r="B60" s="105"/>
      <c r="C60" s="106"/>
      <c r="D60" s="107" t="s">
        <v>98</v>
      </c>
      <c r="E60" s="107"/>
      <c r="F60" s="107"/>
      <c r="G60" s="107"/>
      <c r="H60" s="107"/>
      <c r="I60" s="108"/>
      <c r="J60" s="107" t="s">
        <v>99</v>
      </c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9">
        <f>'006 - Ostatní vnitřní opr...'!J30</f>
        <v>0</v>
      </c>
      <c r="AH60" s="108"/>
      <c r="AI60" s="108"/>
      <c r="AJ60" s="108"/>
      <c r="AK60" s="108"/>
      <c r="AL60" s="108"/>
      <c r="AM60" s="108"/>
      <c r="AN60" s="109">
        <f>SUM(AG60,AT60)</f>
        <v>0</v>
      </c>
      <c r="AO60" s="108"/>
      <c r="AP60" s="108"/>
      <c r="AQ60" s="110" t="s">
        <v>83</v>
      </c>
      <c r="AR60" s="111"/>
      <c r="AS60" s="112">
        <v>0</v>
      </c>
      <c r="AT60" s="113">
        <f>ROUND(SUM(AV60:AW60),0)</f>
        <v>0</v>
      </c>
      <c r="AU60" s="114">
        <f>'006 - Ostatní vnitřní opr...'!P88</f>
        <v>0</v>
      </c>
      <c r="AV60" s="113">
        <f>'006 - Ostatní vnitřní opr...'!J33</f>
        <v>0</v>
      </c>
      <c r="AW60" s="113">
        <f>'006 - Ostatní vnitřní opr...'!J34</f>
        <v>0</v>
      </c>
      <c r="AX60" s="113">
        <f>'006 - Ostatní vnitřní opr...'!J35</f>
        <v>0</v>
      </c>
      <c r="AY60" s="113">
        <f>'006 - Ostatní vnitřní opr...'!J36</f>
        <v>0</v>
      </c>
      <c r="AZ60" s="113">
        <f>'006 - Ostatní vnitřní opr...'!F33</f>
        <v>0</v>
      </c>
      <c r="BA60" s="113">
        <f>'006 - Ostatní vnitřní opr...'!F34</f>
        <v>0</v>
      </c>
      <c r="BB60" s="113">
        <f>'006 - Ostatní vnitřní opr...'!F35</f>
        <v>0</v>
      </c>
      <c r="BC60" s="113">
        <f>'006 - Ostatní vnitřní opr...'!F36</f>
        <v>0</v>
      </c>
      <c r="BD60" s="115">
        <f>'006 - Ostatní vnitřní opr...'!F37</f>
        <v>0</v>
      </c>
      <c r="BT60" s="116" t="s">
        <v>8</v>
      </c>
      <c r="BV60" s="116" t="s">
        <v>78</v>
      </c>
      <c r="BW60" s="116" t="s">
        <v>100</v>
      </c>
      <c r="BX60" s="116" t="s">
        <v>5</v>
      </c>
      <c r="CL60" s="116" t="s">
        <v>1</v>
      </c>
      <c r="CM60" s="116" t="s">
        <v>85</v>
      </c>
    </row>
    <row r="61" s="5" customFormat="1" ht="16.5" customHeight="1">
      <c r="A61" s="104" t="s">
        <v>80</v>
      </c>
      <c r="B61" s="105"/>
      <c r="C61" s="106"/>
      <c r="D61" s="107" t="s">
        <v>101</v>
      </c>
      <c r="E61" s="107"/>
      <c r="F61" s="107"/>
      <c r="G61" s="107"/>
      <c r="H61" s="107"/>
      <c r="I61" s="108"/>
      <c r="J61" s="107" t="s">
        <v>102</v>
      </c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9">
        <f>'007 - Elektroinstalace (SEE)'!J30</f>
        <v>0</v>
      </c>
      <c r="AH61" s="108"/>
      <c r="AI61" s="108"/>
      <c r="AJ61" s="108"/>
      <c r="AK61" s="108"/>
      <c r="AL61" s="108"/>
      <c r="AM61" s="108"/>
      <c r="AN61" s="109">
        <f>SUM(AG61,AT61)</f>
        <v>0</v>
      </c>
      <c r="AO61" s="108"/>
      <c r="AP61" s="108"/>
      <c r="AQ61" s="110" t="s">
        <v>83</v>
      </c>
      <c r="AR61" s="111"/>
      <c r="AS61" s="112">
        <v>0</v>
      </c>
      <c r="AT61" s="113">
        <f>ROUND(SUM(AV61:AW61),0)</f>
        <v>0</v>
      </c>
      <c r="AU61" s="114">
        <f>'007 - Elektroinstalace (SEE)'!P90</f>
        <v>0</v>
      </c>
      <c r="AV61" s="113">
        <f>'007 - Elektroinstalace (SEE)'!J33</f>
        <v>0</v>
      </c>
      <c r="AW61" s="113">
        <f>'007 - Elektroinstalace (SEE)'!J34</f>
        <v>0</v>
      </c>
      <c r="AX61" s="113">
        <f>'007 - Elektroinstalace (SEE)'!J35</f>
        <v>0</v>
      </c>
      <c r="AY61" s="113">
        <f>'007 - Elektroinstalace (SEE)'!J36</f>
        <v>0</v>
      </c>
      <c r="AZ61" s="113">
        <f>'007 - Elektroinstalace (SEE)'!F33</f>
        <v>0</v>
      </c>
      <c r="BA61" s="113">
        <f>'007 - Elektroinstalace (SEE)'!F34</f>
        <v>0</v>
      </c>
      <c r="BB61" s="113">
        <f>'007 - Elektroinstalace (SEE)'!F35</f>
        <v>0</v>
      </c>
      <c r="BC61" s="113">
        <f>'007 - Elektroinstalace (SEE)'!F36</f>
        <v>0</v>
      </c>
      <c r="BD61" s="115">
        <f>'007 - Elektroinstalace (SEE)'!F37</f>
        <v>0</v>
      </c>
      <c r="BT61" s="116" t="s">
        <v>8</v>
      </c>
      <c r="BV61" s="116" t="s">
        <v>78</v>
      </c>
      <c r="BW61" s="116" t="s">
        <v>103</v>
      </c>
      <c r="BX61" s="116" t="s">
        <v>5</v>
      </c>
      <c r="CL61" s="116" t="s">
        <v>1</v>
      </c>
      <c r="CM61" s="116" t="s">
        <v>85</v>
      </c>
    </row>
    <row r="62" s="5" customFormat="1" ht="16.5" customHeight="1">
      <c r="A62" s="104" t="s">
        <v>80</v>
      </c>
      <c r="B62" s="105"/>
      <c r="C62" s="106"/>
      <c r="D62" s="107" t="s">
        <v>104</v>
      </c>
      <c r="E62" s="107"/>
      <c r="F62" s="107"/>
      <c r="G62" s="107"/>
      <c r="H62" s="107"/>
      <c r="I62" s="108"/>
      <c r="J62" s="107" t="s">
        <v>105</v>
      </c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9">
        <f>'008 - Vedlejší a ostatní ...'!J30</f>
        <v>0</v>
      </c>
      <c r="AH62" s="108"/>
      <c r="AI62" s="108"/>
      <c r="AJ62" s="108"/>
      <c r="AK62" s="108"/>
      <c r="AL62" s="108"/>
      <c r="AM62" s="108"/>
      <c r="AN62" s="109">
        <f>SUM(AG62,AT62)</f>
        <v>0</v>
      </c>
      <c r="AO62" s="108"/>
      <c r="AP62" s="108"/>
      <c r="AQ62" s="110" t="s">
        <v>106</v>
      </c>
      <c r="AR62" s="111"/>
      <c r="AS62" s="117">
        <v>0</v>
      </c>
      <c r="AT62" s="118">
        <f>ROUND(SUM(AV62:AW62),0)</f>
        <v>0</v>
      </c>
      <c r="AU62" s="119">
        <f>'008 - Vedlejší a ostatní ...'!P83</f>
        <v>0</v>
      </c>
      <c r="AV62" s="118">
        <f>'008 - Vedlejší a ostatní ...'!J33</f>
        <v>0</v>
      </c>
      <c r="AW62" s="118">
        <f>'008 - Vedlejší a ostatní ...'!J34</f>
        <v>0</v>
      </c>
      <c r="AX62" s="118">
        <f>'008 - Vedlejší a ostatní ...'!J35</f>
        <v>0</v>
      </c>
      <c r="AY62" s="118">
        <f>'008 - Vedlejší a ostatní ...'!J36</f>
        <v>0</v>
      </c>
      <c r="AZ62" s="118">
        <f>'008 - Vedlejší a ostatní ...'!F33</f>
        <v>0</v>
      </c>
      <c r="BA62" s="118">
        <f>'008 - Vedlejší a ostatní ...'!F34</f>
        <v>0</v>
      </c>
      <c r="BB62" s="118">
        <f>'008 - Vedlejší a ostatní ...'!F35</f>
        <v>0</v>
      </c>
      <c r="BC62" s="118">
        <f>'008 - Vedlejší a ostatní ...'!F36</f>
        <v>0</v>
      </c>
      <c r="BD62" s="120">
        <f>'008 - Vedlejší a ostatní ...'!F37</f>
        <v>0</v>
      </c>
      <c r="BT62" s="116" t="s">
        <v>8</v>
      </c>
      <c r="BV62" s="116" t="s">
        <v>78</v>
      </c>
      <c r="BW62" s="116" t="s">
        <v>107</v>
      </c>
      <c r="BX62" s="116" t="s">
        <v>5</v>
      </c>
      <c r="CL62" s="116" t="s">
        <v>1</v>
      </c>
      <c r="CM62" s="116" t="s">
        <v>85</v>
      </c>
    </row>
    <row r="63" s="1" customFormat="1" ht="30" customHeight="1"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40"/>
    </row>
    <row r="64" s="1" customFormat="1" ht="6.96" customHeight="1"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40"/>
    </row>
  </sheetData>
  <sheetProtection sheet="1" formatColumns="0" formatRows="0" objects="1" scenarios="1" spinCount="100000" saltValue="Y0ogXRhiLvbqYoQEFsPvVZ5ngz3WMazzm93PWmcLSkpSgPYvKx1nOIkUcnftSa6ES/tZoiQuGA94IzJaxai6xQ==" hashValue="AIk9yPEpoJdrWFp1c68gRCDmiJtI2DOYnOfReoUIzB5+0lhotcvma3qkcI401I6BIxPoZHCVq+fahocVxrs9Cw==" algorithmName="SHA-512" password="CC65"/>
  <mergeCells count="7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D62:H62"/>
    <mergeCell ref="D55:H55"/>
    <mergeCell ref="D56:H56"/>
    <mergeCell ref="D57:H57"/>
    <mergeCell ref="D58:H58"/>
    <mergeCell ref="D59:H59"/>
    <mergeCell ref="D60:H60"/>
    <mergeCell ref="D61:H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</mergeCells>
  <hyperlinks>
    <hyperlink ref="A55" location="'001 - Oprava fasády a vým...'!C2" display="/"/>
    <hyperlink ref="A56" location="'002 - Oprava střech'!C2" display="/"/>
    <hyperlink ref="A57" location="'003 - Ostatní venkovní op...'!C2" display="/"/>
    <hyperlink ref="A58" location="'004 - Oprava čekárny pro ...'!C2" display="/"/>
    <hyperlink ref="A59" location="'005 - Oprava prostor DK'!C2" display="/"/>
    <hyperlink ref="A60" location="'006 - Ostatní vnitřní opr...'!C2" display="/"/>
    <hyperlink ref="A61" location="'007 - Elektroinstalace (SEE)'!C2" display="/"/>
    <hyperlink ref="A62" location="'008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84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ht="24.96" customHeight="1">
      <c r="B4" s="17"/>
      <c r="D4" s="125" t="s">
        <v>108</v>
      </c>
      <c r="L4" s="17"/>
      <c r="M4" s="21" t="s">
        <v>11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18</v>
      </c>
      <c r="L6" s="17"/>
    </row>
    <row r="7" ht="16.5" customHeight="1">
      <c r="B7" s="17"/>
      <c r="E7" s="127" t="str">
        <f>'Rekapitulace stavby'!K6</f>
        <v>Ledečko ON - Oprava</v>
      </c>
      <c r="F7" s="126"/>
      <c r="G7" s="126"/>
      <c r="H7" s="126"/>
      <c r="L7" s="17"/>
    </row>
    <row r="8" s="1" customFormat="1" ht="12" customHeight="1">
      <c r="B8" s="40"/>
      <c r="D8" s="126" t="s">
        <v>109</v>
      </c>
      <c r="I8" s="128"/>
      <c r="L8" s="40"/>
    </row>
    <row r="9" s="1" customFormat="1" ht="36.96" customHeight="1">
      <c r="B9" s="40"/>
      <c r="E9" s="129" t="s">
        <v>110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20</v>
      </c>
      <c r="F11" s="14" t="s">
        <v>1</v>
      </c>
      <c r="I11" s="130" t="s">
        <v>21</v>
      </c>
      <c r="J11" s="14" t="s">
        <v>1</v>
      </c>
      <c r="L11" s="40"/>
    </row>
    <row r="12" s="1" customFormat="1" ht="12" customHeight="1">
      <c r="B12" s="40"/>
      <c r="D12" s="126" t="s">
        <v>22</v>
      </c>
      <c r="F12" s="14" t="s">
        <v>23</v>
      </c>
      <c r="I12" s="130" t="s">
        <v>24</v>
      </c>
      <c r="J12" s="131" t="str">
        <f>'Rekapitulace stavby'!AN8</f>
        <v>16. 2. 2019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28</v>
      </c>
      <c r="I14" s="130" t="s">
        <v>29</v>
      </c>
      <c r="J14" s="14" t="s">
        <v>30</v>
      </c>
      <c r="L14" s="40"/>
    </row>
    <row r="15" s="1" customFormat="1" ht="18" customHeight="1">
      <c r="B15" s="40"/>
      <c r="E15" s="14" t="s">
        <v>31</v>
      </c>
      <c r="I15" s="130" t="s">
        <v>32</v>
      </c>
      <c r="J15" s="14" t="s">
        <v>33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34</v>
      </c>
      <c r="I17" s="130" t="s">
        <v>29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32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36</v>
      </c>
      <c r="I20" s="130" t="s">
        <v>29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30" t="s">
        <v>32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39</v>
      </c>
      <c r="I23" s="130" t="s">
        <v>29</v>
      </c>
      <c r="J23" s="14" t="s">
        <v>1</v>
      </c>
      <c r="L23" s="40"/>
    </row>
    <row r="24" s="1" customFormat="1" ht="18" customHeight="1">
      <c r="B24" s="40"/>
      <c r="E24" s="14" t="s">
        <v>40</v>
      </c>
      <c r="I24" s="130" t="s">
        <v>32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41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42</v>
      </c>
      <c r="I30" s="128"/>
      <c r="J30" s="137">
        <f>ROUND(J98, 0)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44</v>
      </c>
      <c r="I32" s="139" t="s">
        <v>43</v>
      </c>
      <c r="J32" s="138" t="s">
        <v>45</v>
      </c>
      <c r="L32" s="40"/>
    </row>
    <row r="33" s="1" customFormat="1" ht="14.4" customHeight="1">
      <c r="B33" s="40"/>
      <c r="D33" s="126" t="s">
        <v>46</v>
      </c>
      <c r="E33" s="126" t="s">
        <v>47</v>
      </c>
      <c r="F33" s="140">
        <f>ROUND((SUM(BE98:BE292)),  0)</f>
        <v>0</v>
      </c>
      <c r="I33" s="141">
        <v>0.20999999999999999</v>
      </c>
      <c r="J33" s="140">
        <f>ROUND(((SUM(BE98:BE292))*I33),  0)</f>
        <v>0</v>
      </c>
      <c r="L33" s="40"/>
    </row>
    <row r="34" s="1" customFormat="1" ht="14.4" customHeight="1">
      <c r="B34" s="40"/>
      <c r="E34" s="126" t="s">
        <v>48</v>
      </c>
      <c r="F34" s="140">
        <f>ROUND((SUM(BF98:BF292)),  0)</f>
        <v>0</v>
      </c>
      <c r="I34" s="141">
        <v>0.14999999999999999</v>
      </c>
      <c r="J34" s="140">
        <f>ROUND(((SUM(BF98:BF292))*I34),  0)</f>
        <v>0</v>
      </c>
      <c r="L34" s="40"/>
    </row>
    <row r="35" hidden="1" s="1" customFormat="1" ht="14.4" customHeight="1">
      <c r="B35" s="40"/>
      <c r="E35" s="126" t="s">
        <v>49</v>
      </c>
      <c r="F35" s="140">
        <f>ROUND((SUM(BG98:BG292)),  0)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50</v>
      </c>
      <c r="F36" s="140">
        <f>ROUND((SUM(BH98:BH292)),  0)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51</v>
      </c>
      <c r="F37" s="140">
        <f>ROUND((SUM(BI98:BI292)),  0)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52</v>
      </c>
      <c r="E39" s="144"/>
      <c r="F39" s="144"/>
      <c r="G39" s="145" t="s">
        <v>53</v>
      </c>
      <c r="H39" s="146" t="s">
        <v>54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111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18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Ledečko ON - Oprava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109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001 - Oprava fasády a výměna otvorových výplní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>ŽST. Ledečko</v>
      </c>
      <c r="G52" s="36"/>
      <c r="H52" s="36"/>
      <c r="I52" s="130" t="s">
        <v>24</v>
      </c>
      <c r="J52" s="64" t="str">
        <f>IF(J12="","",J12)</f>
        <v>16. 2. 2019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28</v>
      </c>
      <c r="D54" s="36"/>
      <c r="E54" s="36"/>
      <c r="F54" s="24" t="str">
        <f>E15</f>
        <v>SŽDC, s.o.</v>
      </c>
      <c r="G54" s="36"/>
      <c r="H54" s="36"/>
      <c r="I54" s="130" t="s">
        <v>36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30" t="s">
        <v>39</v>
      </c>
      <c r="J55" s="33" t="str">
        <f>E24</f>
        <v>L. Ulrich, DiS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112</v>
      </c>
      <c r="D57" s="158"/>
      <c r="E57" s="158"/>
      <c r="F57" s="158"/>
      <c r="G57" s="158"/>
      <c r="H57" s="158"/>
      <c r="I57" s="159"/>
      <c r="J57" s="160" t="s">
        <v>113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114</v>
      </c>
      <c r="D59" s="36"/>
      <c r="E59" s="36"/>
      <c r="F59" s="36"/>
      <c r="G59" s="36"/>
      <c r="H59" s="36"/>
      <c r="I59" s="128"/>
      <c r="J59" s="95">
        <f>J98</f>
        <v>0</v>
      </c>
      <c r="K59" s="36"/>
      <c r="L59" s="40"/>
      <c r="AU59" s="14" t="s">
        <v>115</v>
      </c>
    </row>
    <row r="60" s="7" customFormat="1" ht="24.96" customHeight="1">
      <c r="B60" s="162"/>
      <c r="C60" s="163"/>
      <c r="D60" s="164" t="s">
        <v>116</v>
      </c>
      <c r="E60" s="165"/>
      <c r="F60" s="165"/>
      <c r="G60" s="165"/>
      <c r="H60" s="165"/>
      <c r="I60" s="166"/>
      <c r="J60" s="167">
        <f>J99</f>
        <v>0</v>
      </c>
      <c r="K60" s="163"/>
      <c r="L60" s="168"/>
    </row>
    <row r="61" s="7" customFormat="1" ht="24.96" customHeight="1">
      <c r="B61" s="162"/>
      <c r="C61" s="163"/>
      <c r="D61" s="164" t="s">
        <v>117</v>
      </c>
      <c r="E61" s="165"/>
      <c r="F61" s="165"/>
      <c r="G61" s="165"/>
      <c r="H61" s="165"/>
      <c r="I61" s="166"/>
      <c r="J61" s="167">
        <f>J101</f>
        <v>0</v>
      </c>
      <c r="K61" s="163"/>
      <c r="L61" s="168"/>
    </row>
    <row r="62" s="8" customFormat="1" ht="19.92" customHeight="1">
      <c r="B62" s="169"/>
      <c r="C62" s="170"/>
      <c r="D62" s="171" t="s">
        <v>118</v>
      </c>
      <c r="E62" s="172"/>
      <c r="F62" s="172"/>
      <c r="G62" s="172"/>
      <c r="H62" s="172"/>
      <c r="I62" s="173"/>
      <c r="J62" s="174">
        <f>J102</f>
        <v>0</v>
      </c>
      <c r="K62" s="170"/>
      <c r="L62" s="175"/>
    </row>
    <row r="63" s="8" customFormat="1" ht="19.92" customHeight="1">
      <c r="B63" s="169"/>
      <c r="C63" s="170"/>
      <c r="D63" s="171" t="s">
        <v>119</v>
      </c>
      <c r="E63" s="172"/>
      <c r="F63" s="172"/>
      <c r="G63" s="172"/>
      <c r="H63" s="172"/>
      <c r="I63" s="173"/>
      <c r="J63" s="174">
        <f>J108</f>
        <v>0</v>
      </c>
      <c r="K63" s="170"/>
      <c r="L63" s="175"/>
    </row>
    <row r="64" s="8" customFormat="1" ht="19.92" customHeight="1">
      <c r="B64" s="169"/>
      <c r="C64" s="170"/>
      <c r="D64" s="171" t="s">
        <v>120</v>
      </c>
      <c r="E64" s="172"/>
      <c r="F64" s="172"/>
      <c r="G64" s="172"/>
      <c r="H64" s="172"/>
      <c r="I64" s="173"/>
      <c r="J64" s="174">
        <f>J109</f>
        <v>0</v>
      </c>
      <c r="K64" s="170"/>
      <c r="L64" s="175"/>
    </row>
    <row r="65" s="8" customFormat="1" ht="19.92" customHeight="1">
      <c r="B65" s="169"/>
      <c r="C65" s="170"/>
      <c r="D65" s="171" t="s">
        <v>121</v>
      </c>
      <c r="E65" s="172"/>
      <c r="F65" s="172"/>
      <c r="G65" s="172"/>
      <c r="H65" s="172"/>
      <c r="I65" s="173"/>
      <c r="J65" s="174">
        <f>J146</f>
        <v>0</v>
      </c>
      <c r="K65" s="170"/>
      <c r="L65" s="175"/>
    </row>
    <row r="66" s="8" customFormat="1" ht="19.92" customHeight="1">
      <c r="B66" s="169"/>
      <c r="C66" s="170"/>
      <c r="D66" s="171" t="s">
        <v>122</v>
      </c>
      <c r="E66" s="172"/>
      <c r="F66" s="172"/>
      <c r="G66" s="172"/>
      <c r="H66" s="172"/>
      <c r="I66" s="173"/>
      <c r="J66" s="174">
        <f>J152</f>
        <v>0</v>
      </c>
      <c r="K66" s="170"/>
      <c r="L66" s="175"/>
    </row>
    <row r="67" s="8" customFormat="1" ht="19.92" customHeight="1">
      <c r="B67" s="169"/>
      <c r="C67" s="170"/>
      <c r="D67" s="171" t="s">
        <v>123</v>
      </c>
      <c r="E67" s="172"/>
      <c r="F67" s="172"/>
      <c r="G67" s="172"/>
      <c r="H67" s="172"/>
      <c r="I67" s="173"/>
      <c r="J67" s="174">
        <f>J183</f>
        <v>0</v>
      </c>
      <c r="K67" s="170"/>
      <c r="L67" s="175"/>
    </row>
    <row r="68" s="8" customFormat="1" ht="19.92" customHeight="1">
      <c r="B68" s="169"/>
      <c r="C68" s="170"/>
      <c r="D68" s="171" t="s">
        <v>124</v>
      </c>
      <c r="E68" s="172"/>
      <c r="F68" s="172"/>
      <c r="G68" s="172"/>
      <c r="H68" s="172"/>
      <c r="I68" s="173"/>
      <c r="J68" s="174">
        <f>J185</f>
        <v>0</v>
      </c>
      <c r="K68" s="170"/>
      <c r="L68" s="175"/>
    </row>
    <row r="69" s="7" customFormat="1" ht="24.96" customHeight="1">
      <c r="B69" s="162"/>
      <c r="C69" s="163"/>
      <c r="D69" s="164" t="s">
        <v>125</v>
      </c>
      <c r="E69" s="165"/>
      <c r="F69" s="165"/>
      <c r="G69" s="165"/>
      <c r="H69" s="165"/>
      <c r="I69" s="166"/>
      <c r="J69" s="167">
        <f>J196</f>
        <v>0</v>
      </c>
      <c r="K69" s="163"/>
      <c r="L69" s="168"/>
    </row>
    <row r="70" s="8" customFormat="1" ht="19.92" customHeight="1">
      <c r="B70" s="169"/>
      <c r="C70" s="170"/>
      <c r="D70" s="171" t="s">
        <v>126</v>
      </c>
      <c r="E70" s="172"/>
      <c r="F70" s="172"/>
      <c r="G70" s="172"/>
      <c r="H70" s="172"/>
      <c r="I70" s="173"/>
      <c r="J70" s="174">
        <f>J197</f>
        <v>0</v>
      </c>
      <c r="K70" s="170"/>
      <c r="L70" s="175"/>
    </row>
    <row r="71" s="8" customFormat="1" ht="19.92" customHeight="1">
      <c r="B71" s="169"/>
      <c r="C71" s="170"/>
      <c r="D71" s="171" t="s">
        <v>127</v>
      </c>
      <c r="E71" s="172"/>
      <c r="F71" s="172"/>
      <c r="G71" s="172"/>
      <c r="H71" s="172"/>
      <c r="I71" s="173"/>
      <c r="J71" s="174">
        <f>J199</f>
        <v>0</v>
      </c>
      <c r="K71" s="170"/>
      <c r="L71" s="175"/>
    </row>
    <row r="72" s="8" customFormat="1" ht="19.92" customHeight="1">
      <c r="B72" s="169"/>
      <c r="C72" s="170"/>
      <c r="D72" s="171" t="s">
        <v>128</v>
      </c>
      <c r="E72" s="172"/>
      <c r="F72" s="172"/>
      <c r="G72" s="172"/>
      <c r="H72" s="172"/>
      <c r="I72" s="173"/>
      <c r="J72" s="174">
        <f>J202</f>
        <v>0</v>
      </c>
      <c r="K72" s="170"/>
      <c r="L72" s="175"/>
    </row>
    <row r="73" s="8" customFormat="1" ht="19.92" customHeight="1">
      <c r="B73" s="169"/>
      <c r="C73" s="170"/>
      <c r="D73" s="171" t="s">
        <v>129</v>
      </c>
      <c r="E73" s="172"/>
      <c r="F73" s="172"/>
      <c r="G73" s="172"/>
      <c r="H73" s="172"/>
      <c r="I73" s="173"/>
      <c r="J73" s="174">
        <f>J215</f>
        <v>0</v>
      </c>
      <c r="K73" s="170"/>
      <c r="L73" s="175"/>
    </row>
    <row r="74" s="8" customFormat="1" ht="19.92" customHeight="1">
      <c r="B74" s="169"/>
      <c r="C74" s="170"/>
      <c r="D74" s="171" t="s">
        <v>130</v>
      </c>
      <c r="E74" s="172"/>
      <c r="F74" s="172"/>
      <c r="G74" s="172"/>
      <c r="H74" s="172"/>
      <c r="I74" s="173"/>
      <c r="J74" s="174">
        <f>J241</f>
        <v>0</v>
      </c>
      <c r="K74" s="170"/>
      <c r="L74" s="175"/>
    </row>
    <row r="75" s="8" customFormat="1" ht="19.92" customHeight="1">
      <c r="B75" s="169"/>
      <c r="C75" s="170"/>
      <c r="D75" s="171" t="s">
        <v>131</v>
      </c>
      <c r="E75" s="172"/>
      <c r="F75" s="172"/>
      <c r="G75" s="172"/>
      <c r="H75" s="172"/>
      <c r="I75" s="173"/>
      <c r="J75" s="174">
        <f>J259</f>
        <v>0</v>
      </c>
      <c r="K75" s="170"/>
      <c r="L75" s="175"/>
    </row>
    <row r="76" s="8" customFormat="1" ht="19.92" customHeight="1">
      <c r="B76" s="169"/>
      <c r="C76" s="170"/>
      <c r="D76" s="171" t="s">
        <v>132</v>
      </c>
      <c r="E76" s="172"/>
      <c r="F76" s="172"/>
      <c r="G76" s="172"/>
      <c r="H76" s="172"/>
      <c r="I76" s="173"/>
      <c r="J76" s="174">
        <f>J267</f>
        <v>0</v>
      </c>
      <c r="K76" s="170"/>
      <c r="L76" s="175"/>
    </row>
    <row r="77" s="7" customFormat="1" ht="24.96" customHeight="1">
      <c r="B77" s="162"/>
      <c r="C77" s="163"/>
      <c r="D77" s="164" t="s">
        <v>133</v>
      </c>
      <c r="E77" s="165"/>
      <c r="F77" s="165"/>
      <c r="G77" s="165"/>
      <c r="H77" s="165"/>
      <c r="I77" s="166"/>
      <c r="J77" s="167">
        <f>J274</f>
        <v>0</v>
      </c>
      <c r="K77" s="163"/>
      <c r="L77" s="168"/>
    </row>
    <row r="78" s="8" customFormat="1" ht="19.92" customHeight="1">
      <c r="B78" s="169"/>
      <c r="C78" s="170"/>
      <c r="D78" s="171" t="s">
        <v>134</v>
      </c>
      <c r="E78" s="172"/>
      <c r="F78" s="172"/>
      <c r="G78" s="172"/>
      <c r="H78" s="172"/>
      <c r="I78" s="173"/>
      <c r="J78" s="174">
        <f>J287</f>
        <v>0</v>
      </c>
      <c r="K78" s="170"/>
      <c r="L78" s="175"/>
    </row>
    <row r="79" s="1" customFormat="1" ht="21.84" customHeight="1">
      <c r="B79" s="35"/>
      <c r="C79" s="36"/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6.96" customHeight="1">
      <c r="B80" s="54"/>
      <c r="C80" s="55"/>
      <c r="D80" s="55"/>
      <c r="E80" s="55"/>
      <c r="F80" s="55"/>
      <c r="G80" s="55"/>
      <c r="H80" s="55"/>
      <c r="I80" s="152"/>
      <c r="J80" s="55"/>
      <c r="K80" s="55"/>
      <c r="L80" s="40"/>
    </row>
    <row r="84" s="1" customFormat="1" ht="6.96" customHeight="1">
      <c r="B84" s="56"/>
      <c r="C84" s="57"/>
      <c r="D84" s="57"/>
      <c r="E84" s="57"/>
      <c r="F84" s="57"/>
      <c r="G84" s="57"/>
      <c r="H84" s="57"/>
      <c r="I84" s="155"/>
      <c r="J84" s="57"/>
      <c r="K84" s="57"/>
      <c r="L84" s="40"/>
    </row>
    <row r="85" s="1" customFormat="1" ht="24.96" customHeight="1">
      <c r="B85" s="35"/>
      <c r="C85" s="20" t="s">
        <v>135</v>
      </c>
      <c r="D85" s="36"/>
      <c r="E85" s="36"/>
      <c r="F85" s="36"/>
      <c r="G85" s="36"/>
      <c r="H85" s="36"/>
      <c r="I85" s="128"/>
      <c r="J85" s="36"/>
      <c r="K85" s="36"/>
      <c r="L85" s="40"/>
    </row>
    <row r="86" s="1" customFormat="1" ht="6.96" customHeight="1">
      <c r="B86" s="35"/>
      <c r="C86" s="36"/>
      <c r="D86" s="36"/>
      <c r="E86" s="36"/>
      <c r="F86" s="36"/>
      <c r="G86" s="36"/>
      <c r="H86" s="36"/>
      <c r="I86" s="128"/>
      <c r="J86" s="36"/>
      <c r="K86" s="36"/>
      <c r="L86" s="40"/>
    </row>
    <row r="87" s="1" customFormat="1" ht="12" customHeight="1">
      <c r="B87" s="35"/>
      <c r="C87" s="29" t="s">
        <v>18</v>
      </c>
      <c r="D87" s="36"/>
      <c r="E87" s="36"/>
      <c r="F87" s="36"/>
      <c r="G87" s="36"/>
      <c r="H87" s="36"/>
      <c r="I87" s="128"/>
      <c r="J87" s="36"/>
      <c r="K87" s="36"/>
      <c r="L87" s="40"/>
    </row>
    <row r="88" s="1" customFormat="1" ht="16.5" customHeight="1">
      <c r="B88" s="35"/>
      <c r="C88" s="36"/>
      <c r="D88" s="36"/>
      <c r="E88" s="156" t="str">
        <f>E7</f>
        <v>Ledečko ON - Oprava</v>
      </c>
      <c r="F88" s="29"/>
      <c r="G88" s="29"/>
      <c r="H88" s="29"/>
      <c r="I88" s="128"/>
      <c r="J88" s="36"/>
      <c r="K88" s="36"/>
      <c r="L88" s="40"/>
    </row>
    <row r="89" s="1" customFormat="1" ht="12" customHeight="1">
      <c r="B89" s="35"/>
      <c r="C89" s="29" t="s">
        <v>109</v>
      </c>
      <c r="D89" s="36"/>
      <c r="E89" s="36"/>
      <c r="F89" s="36"/>
      <c r="G89" s="36"/>
      <c r="H89" s="36"/>
      <c r="I89" s="128"/>
      <c r="J89" s="36"/>
      <c r="K89" s="36"/>
      <c r="L89" s="40"/>
    </row>
    <row r="90" s="1" customFormat="1" ht="16.5" customHeight="1">
      <c r="B90" s="35"/>
      <c r="C90" s="36"/>
      <c r="D90" s="36"/>
      <c r="E90" s="61" t="str">
        <f>E9</f>
        <v>001 - Oprava fasády a výměna otvorových výplní</v>
      </c>
      <c r="F90" s="36"/>
      <c r="G90" s="36"/>
      <c r="H90" s="36"/>
      <c r="I90" s="128"/>
      <c r="J90" s="36"/>
      <c r="K90" s="36"/>
      <c r="L90" s="40"/>
    </row>
    <row r="91" s="1" customFormat="1" ht="6.96" customHeight="1">
      <c r="B91" s="35"/>
      <c r="C91" s="36"/>
      <c r="D91" s="36"/>
      <c r="E91" s="36"/>
      <c r="F91" s="36"/>
      <c r="G91" s="36"/>
      <c r="H91" s="36"/>
      <c r="I91" s="128"/>
      <c r="J91" s="36"/>
      <c r="K91" s="36"/>
      <c r="L91" s="40"/>
    </row>
    <row r="92" s="1" customFormat="1" ht="12" customHeight="1">
      <c r="B92" s="35"/>
      <c r="C92" s="29" t="s">
        <v>22</v>
      </c>
      <c r="D92" s="36"/>
      <c r="E92" s="36"/>
      <c r="F92" s="24" t="str">
        <f>F12</f>
        <v>ŽST. Ledečko</v>
      </c>
      <c r="G92" s="36"/>
      <c r="H92" s="36"/>
      <c r="I92" s="130" t="s">
        <v>24</v>
      </c>
      <c r="J92" s="64" t="str">
        <f>IF(J12="","",J12)</f>
        <v>16. 2. 2019</v>
      </c>
      <c r="K92" s="36"/>
      <c r="L92" s="40"/>
    </row>
    <row r="93" s="1" customFormat="1" ht="6.96" customHeight="1">
      <c r="B93" s="35"/>
      <c r="C93" s="36"/>
      <c r="D93" s="36"/>
      <c r="E93" s="36"/>
      <c r="F93" s="36"/>
      <c r="G93" s="36"/>
      <c r="H93" s="36"/>
      <c r="I93" s="128"/>
      <c r="J93" s="36"/>
      <c r="K93" s="36"/>
      <c r="L93" s="40"/>
    </row>
    <row r="94" s="1" customFormat="1" ht="13.65" customHeight="1">
      <c r="B94" s="35"/>
      <c r="C94" s="29" t="s">
        <v>28</v>
      </c>
      <c r="D94" s="36"/>
      <c r="E94" s="36"/>
      <c r="F94" s="24" t="str">
        <f>E15</f>
        <v>SŽDC, s.o.</v>
      </c>
      <c r="G94" s="36"/>
      <c r="H94" s="36"/>
      <c r="I94" s="130" t="s">
        <v>36</v>
      </c>
      <c r="J94" s="33" t="str">
        <f>E21</f>
        <v xml:space="preserve"> </v>
      </c>
      <c r="K94" s="36"/>
      <c r="L94" s="40"/>
    </row>
    <row r="95" s="1" customFormat="1" ht="13.65" customHeight="1">
      <c r="B95" s="35"/>
      <c r="C95" s="29" t="s">
        <v>34</v>
      </c>
      <c r="D95" s="36"/>
      <c r="E95" s="36"/>
      <c r="F95" s="24" t="str">
        <f>IF(E18="","",E18)</f>
        <v>Vyplň údaj</v>
      </c>
      <c r="G95" s="36"/>
      <c r="H95" s="36"/>
      <c r="I95" s="130" t="s">
        <v>39</v>
      </c>
      <c r="J95" s="33" t="str">
        <f>E24</f>
        <v>L. Ulrich, DiS</v>
      </c>
      <c r="K95" s="36"/>
      <c r="L95" s="40"/>
    </row>
    <row r="96" s="1" customFormat="1" ht="10.32" customHeight="1">
      <c r="B96" s="35"/>
      <c r="C96" s="36"/>
      <c r="D96" s="36"/>
      <c r="E96" s="36"/>
      <c r="F96" s="36"/>
      <c r="G96" s="36"/>
      <c r="H96" s="36"/>
      <c r="I96" s="128"/>
      <c r="J96" s="36"/>
      <c r="K96" s="36"/>
      <c r="L96" s="40"/>
    </row>
    <row r="97" s="9" customFormat="1" ht="29.28" customHeight="1">
      <c r="B97" s="176"/>
      <c r="C97" s="177" t="s">
        <v>136</v>
      </c>
      <c r="D97" s="178" t="s">
        <v>61</v>
      </c>
      <c r="E97" s="178" t="s">
        <v>57</v>
      </c>
      <c r="F97" s="178" t="s">
        <v>58</v>
      </c>
      <c r="G97" s="178" t="s">
        <v>137</v>
      </c>
      <c r="H97" s="178" t="s">
        <v>138</v>
      </c>
      <c r="I97" s="179" t="s">
        <v>139</v>
      </c>
      <c r="J97" s="180" t="s">
        <v>113</v>
      </c>
      <c r="K97" s="181" t="s">
        <v>140</v>
      </c>
      <c r="L97" s="182"/>
      <c r="M97" s="85" t="s">
        <v>1</v>
      </c>
      <c r="N97" s="86" t="s">
        <v>46</v>
      </c>
      <c r="O97" s="86" t="s">
        <v>141</v>
      </c>
      <c r="P97" s="86" t="s">
        <v>142</v>
      </c>
      <c r="Q97" s="86" t="s">
        <v>143</v>
      </c>
      <c r="R97" s="86" t="s">
        <v>144</v>
      </c>
      <c r="S97" s="86" t="s">
        <v>145</v>
      </c>
      <c r="T97" s="87" t="s">
        <v>146</v>
      </c>
    </row>
    <row r="98" s="1" customFormat="1" ht="22.8" customHeight="1">
      <c r="B98" s="35"/>
      <c r="C98" s="92" t="s">
        <v>147</v>
      </c>
      <c r="D98" s="36"/>
      <c r="E98" s="36"/>
      <c r="F98" s="36"/>
      <c r="G98" s="36"/>
      <c r="H98" s="36"/>
      <c r="I98" s="128"/>
      <c r="J98" s="183">
        <f>BK98</f>
        <v>0</v>
      </c>
      <c r="K98" s="36"/>
      <c r="L98" s="40"/>
      <c r="M98" s="88"/>
      <c r="N98" s="89"/>
      <c r="O98" s="89"/>
      <c r="P98" s="184">
        <f>P99+P101+P196+P274</f>
        <v>0</v>
      </c>
      <c r="Q98" s="89"/>
      <c r="R98" s="184">
        <f>R99+R101+R196+R274</f>
        <v>74.63136320000001</v>
      </c>
      <c r="S98" s="89"/>
      <c r="T98" s="185">
        <f>T99+T101+T196+T274</f>
        <v>38.623248000000004</v>
      </c>
      <c r="AT98" s="14" t="s">
        <v>75</v>
      </c>
      <c r="AU98" s="14" t="s">
        <v>115</v>
      </c>
      <c r="BK98" s="186">
        <f>BK99+BK101+BK196+BK274</f>
        <v>0</v>
      </c>
    </row>
    <row r="99" s="10" customFormat="1" ht="25.92" customHeight="1">
      <c r="B99" s="187"/>
      <c r="C99" s="188"/>
      <c r="D99" s="189" t="s">
        <v>75</v>
      </c>
      <c r="E99" s="190" t="s">
        <v>148</v>
      </c>
      <c r="F99" s="190" t="s">
        <v>149</v>
      </c>
      <c r="G99" s="188"/>
      <c r="H99" s="188"/>
      <c r="I99" s="191"/>
      <c r="J99" s="192">
        <f>BK99</f>
        <v>0</v>
      </c>
      <c r="K99" s="188"/>
      <c r="L99" s="193"/>
      <c r="M99" s="194"/>
      <c r="N99" s="195"/>
      <c r="O99" s="195"/>
      <c r="P99" s="196">
        <f>P100</f>
        <v>0</v>
      </c>
      <c r="Q99" s="195"/>
      <c r="R99" s="196">
        <f>R100</f>
        <v>0</v>
      </c>
      <c r="S99" s="195"/>
      <c r="T99" s="197">
        <f>T100</f>
        <v>0</v>
      </c>
      <c r="AR99" s="198" t="s">
        <v>150</v>
      </c>
      <c r="AT99" s="199" t="s">
        <v>75</v>
      </c>
      <c r="AU99" s="199" t="s">
        <v>76</v>
      </c>
      <c r="AY99" s="198" t="s">
        <v>151</v>
      </c>
      <c r="BK99" s="200">
        <f>BK100</f>
        <v>0</v>
      </c>
    </row>
    <row r="100" s="1" customFormat="1" ht="16.5" customHeight="1">
      <c r="B100" s="35"/>
      <c r="C100" s="201" t="s">
        <v>8</v>
      </c>
      <c r="D100" s="201" t="s">
        <v>152</v>
      </c>
      <c r="E100" s="202" t="s">
        <v>153</v>
      </c>
      <c r="F100" s="203" t="s">
        <v>149</v>
      </c>
      <c r="G100" s="204" t="s">
        <v>1</v>
      </c>
      <c r="H100" s="205">
        <v>0</v>
      </c>
      <c r="I100" s="206"/>
      <c r="J100" s="207">
        <f>ROUND(I100*H100,0)</f>
        <v>0</v>
      </c>
      <c r="K100" s="203" t="s">
        <v>1</v>
      </c>
      <c r="L100" s="40"/>
      <c r="M100" s="208" t="s">
        <v>1</v>
      </c>
      <c r="N100" s="209" t="s">
        <v>47</v>
      </c>
      <c r="O100" s="76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AR100" s="14" t="s">
        <v>154</v>
      </c>
      <c r="AT100" s="14" t="s">
        <v>152</v>
      </c>
      <c r="AU100" s="14" t="s">
        <v>8</v>
      </c>
      <c r="AY100" s="14" t="s">
        <v>151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4" t="s">
        <v>8</v>
      </c>
      <c r="BK100" s="212">
        <f>ROUND(I100*H100,0)</f>
        <v>0</v>
      </c>
      <c r="BL100" s="14" t="s">
        <v>154</v>
      </c>
      <c r="BM100" s="14" t="s">
        <v>155</v>
      </c>
    </row>
    <row r="101" s="10" customFormat="1" ht="25.92" customHeight="1">
      <c r="B101" s="187"/>
      <c r="C101" s="188"/>
      <c r="D101" s="189" t="s">
        <v>75</v>
      </c>
      <c r="E101" s="190" t="s">
        <v>156</v>
      </c>
      <c r="F101" s="190" t="s">
        <v>157</v>
      </c>
      <c r="G101" s="188"/>
      <c r="H101" s="188"/>
      <c r="I101" s="191"/>
      <c r="J101" s="192">
        <f>BK101</f>
        <v>0</v>
      </c>
      <c r="K101" s="188"/>
      <c r="L101" s="193"/>
      <c r="M101" s="194"/>
      <c r="N101" s="195"/>
      <c r="O101" s="195"/>
      <c r="P101" s="196">
        <f>P102+P108+P109+P146+P152+P183+P185</f>
        <v>0</v>
      </c>
      <c r="Q101" s="195"/>
      <c r="R101" s="196">
        <f>R102+R108+R109+R146+R152+R183+R185</f>
        <v>71.735570800000005</v>
      </c>
      <c r="S101" s="195"/>
      <c r="T101" s="197">
        <f>T102+T108+T109+T146+T152+T183+T185</f>
        <v>37.973320000000001</v>
      </c>
      <c r="AR101" s="198" t="s">
        <v>8</v>
      </c>
      <c r="AT101" s="199" t="s">
        <v>75</v>
      </c>
      <c r="AU101" s="199" t="s">
        <v>76</v>
      </c>
      <c r="AY101" s="198" t="s">
        <v>151</v>
      </c>
      <c r="BK101" s="200">
        <f>BK102+BK108+BK109+BK146+BK152+BK183+BK185</f>
        <v>0</v>
      </c>
    </row>
    <row r="102" s="10" customFormat="1" ht="22.8" customHeight="1">
      <c r="B102" s="187"/>
      <c r="C102" s="188"/>
      <c r="D102" s="189" t="s">
        <v>75</v>
      </c>
      <c r="E102" s="213" t="s">
        <v>158</v>
      </c>
      <c r="F102" s="213" t="s">
        <v>159</v>
      </c>
      <c r="G102" s="188"/>
      <c r="H102" s="188"/>
      <c r="I102" s="191"/>
      <c r="J102" s="214">
        <f>BK102</f>
        <v>0</v>
      </c>
      <c r="K102" s="188"/>
      <c r="L102" s="193"/>
      <c r="M102" s="194"/>
      <c r="N102" s="195"/>
      <c r="O102" s="195"/>
      <c r="P102" s="196">
        <f>SUM(P103:P107)</f>
        <v>0</v>
      </c>
      <c r="Q102" s="195"/>
      <c r="R102" s="196">
        <f>SUM(R103:R107)</f>
        <v>7.5247440000000001</v>
      </c>
      <c r="S102" s="195"/>
      <c r="T102" s="197">
        <f>SUM(T103:T107)</f>
        <v>0</v>
      </c>
      <c r="AR102" s="198" t="s">
        <v>8</v>
      </c>
      <c r="AT102" s="199" t="s">
        <v>75</v>
      </c>
      <c r="AU102" s="199" t="s">
        <v>8</v>
      </c>
      <c r="AY102" s="198" t="s">
        <v>151</v>
      </c>
      <c r="BK102" s="200">
        <f>SUM(BK103:BK107)</f>
        <v>0</v>
      </c>
    </row>
    <row r="103" s="1" customFormat="1" ht="16.5" customHeight="1">
      <c r="B103" s="35"/>
      <c r="C103" s="201" t="s">
        <v>85</v>
      </c>
      <c r="D103" s="201" t="s">
        <v>152</v>
      </c>
      <c r="E103" s="202" t="s">
        <v>160</v>
      </c>
      <c r="F103" s="203" t="s">
        <v>161</v>
      </c>
      <c r="G103" s="204" t="s">
        <v>162</v>
      </c>
      <c r="H103" s="205">
        <v>2.9039999999999999</v>
      </c>
      <c r="I103" s="206"/>
      <c r="J103" s="207">
        <f>ROUND(I103*H103,0)</f>
        <v>0</v>
      </c>
      <c r="K103" s="203" t="s">
        <v>1</v>
      </c>
      <c r="L103" s="40"/>
      <c r="M103" s="208" t="s">
        <v>1</v>
      </c>
      <c r="N103" s="209" t="s">
        <v>47</v>
      </c>
      <c r="O103" s="76"/>
      <c r="P103" s="210">
        <f>O103*H103</f>
        <v>0</v>
      </c>
      <c r="Q103" s="210">
        <v>1.9085000000000001</v>
      </c>
      <c r="R103" s="210">
        <f>Q103*H103</f>
        <v>5.5422840000000004</v>
      </c>
      <c r="S103" s="210">
        <v>0</v>
      </c>
      <c r="T103" s="211">
        <f>S103*H103</f>
        <v>0</v>
      </c>
      <c r="AR103" s="14" t="s">
        <v>150</v>
      </c>
      <c r="AT103" s="14" t="s">
        <v>152</v>
      </c>
      <c r="AU103" s="14" t="s">
        <v>85</v>
      </c>
      <c r="AY103" s="14" t="s">
        <v>151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4" t="s">
        <v>8</v>
      </c>
      <c r="BK103" s="212">
        <f>ROUND(I103*H103,0)</f>
        <v>0</v>
      </c>
      <c r="BL103" s="14" t="s">
        <v>150</v>
      </c>
      <c r="BM103" s="14" t="s">
        <v>163</v>
      </c>
    </row>
    <row r="104" s="11" customFormat="1">
      <c r="B104" s="215"/>
      <c r="C104" s="216"/>
      <c r="D104" s="217" t="s">
        <v>164</v>
      </c>
      <c r="E104" s="218" t="s">
        <v>1</v>
      </c>
      <c r="F104" s="219" t="s">
        <v>165</v>
      </c>
      <c r="G104" s="216"/>
      <c r="H104" s="220">
        <v>2.9039999999999999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164</v>
      </c>
      <c r="AU104" s="226" t="s">
        <v>85</v>
      </c>
      <c r="AV104" s="11" t="s">
        <v>85</v>
      </c>
      <c r="AW104" s="11" t="s">
        <v>38</v>
      </c>
      <c r="AX104" s="11" t="s">
        <v>8</v>
      </c>
      <c r="AY104" s="226" t="s">
        <v>151</v>
      </c>
    </row>
    <row r="105" s="1" customFormat="1" ht="22.5" customHeight="1">
      <c r="B105" s="35"/>
      <c r="C105" s="201" t="s">
        <v>158</v>
      </c>
      <c r="D105" s="201" t="s">
        <v>152</v>
      </c>
      <c r="E105" s="202" t="s">
        <v>166</v>
      </c>
      <c r="F105" s="203" t="s">
        <v>167</v>
      </c>
      <c r="G105" s="204" t="s">
        <v>168</v>
      </c>
      <c r="H105" s="205">
        <v>38</v>
      </c>
      <c r="I105" s="206"/>
      <c r="J105" s="207">
        <f>ROUND(I105*H105,0)</f>
        <v>0</v>
      </c>
      <c r="K105" s="203" t="s">
        <v>1</v>
      </c>
      <c r="L105" s="40"/>
      <c r="M105" s="208" t="s">
        <v>1</v>
      </c>
      <c r="N105" s="209" t="s">
        <v>47</v>
      </c>
      <c r="O105" s="76"/>
      <c r="P105" s="210">
        <f>O105*H105</f>
        <v>0</v>
      </c>
      <c r="Q105" s="210">
        <v>0.052170000000000001</v>
      </c>
      <c r="R105" s="210">
        <f>Q105*H105</f>
        <v>1.9824600000000001</v>
      </c>
      <c r="S105" s="210">
        <v>0</v>
      </c>
      <c r="T105" s="211">
        <f>S105*H105</f>
        <v>0</v>
      </c>
      <c r="AR105" s="14" t="s">
        <v>150</v>
      </c>
      <c r="AT105" s="14" t="s">
        <v>152</v>
      </c>
      <c r="AU105" s="14" t="s">
        <v>85</v>
      </c>
      <c r="AY105" s="14" t="s">
        <v>151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8</v>
      </c>
      <c r="BK105" s="212">
        <f>ROUND(I105*H105,0)</f>
        <v>0</v>
      </c>
      <c r="BL105" s="14" t="s">
        <v>150</v>
      </c>
      <c r="BM105" s="14" t="s">
        <v>169</v>
      </c>
    </row>
    <row r="106" s="1" customFormat="1">
      <c r="B106" s="35"/>
      <c r="C106" s="36"/>
      <c r="D106" s="217" t="s">
        <v>170</v>
      </c>
      <c r="E106" s="36"/>
      <c r="F106" s="227" t="s">
        <v>171</v>
      </c>
      <c r="G106" s="36"/>
      <c r="H106" s="36"/>
      <c r="I106" s="128"/>
      <c r="J106" s="36"/>
      <c r="K106" s="36"/>
      <c r="L106" s="40"/>
      <c r="M106" s="228"/>
      <c r="N106" s="76"/>
      <c r="O106" s="76"/>
      <c r="P106" s="76"/>
      <c r="Q106" s="76"/>
      <c r="R106" s="76"/>
      <c r="S106" s="76"/>
      <c r="T106" s="77"/>
      <c r="AT106" s="14" t="s">
        <v>170</v>
      </c>
      <c r="AU106" s="14" t="s">
        <v>85</v>
      </c>
    </row>
    <row r="107" s="11" customFormat="1">
      <c r="B107" s="215"/>
      <c r="C107" s="216"/>
      <c r="D107" s="217" t="s">
        <v>164</v>
      </c>
      <c r="E107" s="218" t="s">
        <v>1</v>
      </c>
      <c r="F107" s="219" t="s">
        <v>172</v>
      </c>
      <c r="G107" s="216"/>
      <c r="H107" s="220">
        <v>38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164</v>
      </c>
      <c r="AU107" s="226" t="s">
        <v>85</v>
      </c>
      <c r="AV107" s="11" t="s">
        <v>85</v>
      </c>
      <c r="AW107" s="11" t="s">
        <v>38</v>
      </c>
      <c r="AX107" s="11" t="s">
        <v>8</v>
      </c>
      <c r="AY107" s="226" t="s">
        <v>151</v>
      </c>
    </row>
    <row r="108" s="10" customFormat="1" ht="22.8" customHeight="1">
      <c r="B108" s="187"/>
      <c r="C108" s="188"/>
      <c r="D108" s="189" t="s">
        <v>75</v>
      </c>
      <c r="E108" s="213" t="s">
        <v>150</v>
      </c>
      <c r="F108" s="213" t="s">
        <v>173</v>
      </c>
      <c r="G108" s="188"/>
      <c r="H108" s="188"/>
      <c r="I108" s="191"/>
      <c r="J108" s="214">
        <f>BK108</f>
        <v>0</v>
      </c>
      <c r="K108" s="188"/>
      <c r="L108" s="193"/>
      <c r="M108" s="194"/>
      <c r="N108" s="195"/>
      <c r="O108" s="195"/>
      <c r="P108" s="196">
        <v>0</v>
      </c>
      <c r="Q108" s="195"/>
      <c r="R108" s="196">
        <v>0</v>
      </c>
      <c r="S108" s="195"/>
      <c r="T108" s="197">
        <v>0</v>
      </c>
      <c r="AR108" s="198" t="s">
        <v>8</v>
      </c>
      <c r="AT108" s="199" t="s">
        <v>75</v>
      </c>
      <c r="AU108" s="199" t="s">
        <v>8</v>
      </c>
      <c r="AY108" s="198" t="s">
        <v>151</v>
      </c>
      <c r="BK108" s="200">
        <v>0</v>
      </c>
    </row>
    <row r="109" s="10" customFormat="1" ht="22.8" customHeight="1">
      <c r="B109" s="187"/>
      <c r="C109" s="188"/>
      <c r="D109" s="189" t="s">
        <v>75</v>
      </c>
      <c r="E109" s="213" t="s">
        <v>174</v>
      </c>
      <c r="F109" s="213" t="s">
        <v>175</v>
      </c>
      <c r="G109" s="188"/>
      <c r="H109" s="188"/>
      <c r="I109" s="191"/>
      <c r="J109" s="214">
        <f>BK109</f>
        <v>0</v>
      </c>
      <c r="K109" s="188"/>
      <c r="L109" s="193"/>
      <c r="M109" s="194"/>
      <c r="N109" s="195"/>
      <c r="O109" s="195"/>
      <c r="P109" s="196">
        <f>SUM(P110:P145)</f>
        <v>0</v>
      </c>
      <c r="Q109" s="195"/>
      <c r="R109" s="196">
        <f>SUM(R110:R145)</f>
        <v>64.076430400000007</v>
      </c>
      <c r="S109" s="195"/>
      <c r="T109" s="197">
        <f>SUM(T110:T145)</f>
        <v>1.35168</v>
      </c>
      <c r="AR109" s="198" t="s">
        <v>8</v>
      </c>
      <c r="AT109" s="199" t="s">
        <v>75</v>
      </c>
      <c r="AU109" s="199" t="s">
        <v>8</v>
      </c>
      <c r="AY109" s="198" t="s">
        <v>151</v>
      </c>
      <c r="BK109" s="200">
        <f>SUM(BK110:BK145)</f>
        <v>0</v>
      </c>
    </row>
    <row r="110" s="1" customFormat="1" ht="16.5" customHeight="1">
      <c r="B110" s="35"/>
      <c r="C110" s="201" t="s">
        <v>150</v>
      </c>
      <c r="D110" s="201" t="s">
        <v>152</v>
      </c>
      <c r="E110" s="202" t="s">
        <v>176</v>
      </c>
      <c r="F110" s="203" t="s">
        <v>177</v>
      </c>
      <c r="G110" s="204" t="s">
        <v>178</v>
      </c>
      <c r="H110" s="205">
        <v>82.319999999999993</v>
      </c>
      <c r="I110" s="206"/>
      <c r="J110" s="207">
        <f>ROUND(I110*H110,0)</f>
        <v>0</v>
      </c>
      <c r="K110" s="203" t="s">
        <v>179</v>
      </c>
      <c r="L110" s="40"/>
      <c r="M110" s="208" t="s">
        <v>1</v>
      </c>
      <c r="N110" s="209" t="s">
        <v>47</v>
      </c>
      <c r="O110" s="76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14" t="s">
        <v>150</v>
      </c>
      <c r="AT110" s="14" t="s">
        <v>152</v>
      </c>
      <c r="AU110" s="14" t="s">
        <v>85</v>
      </c>
      <c r="AY110" s="14" t="s">
        <v>151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8</v>
      </c>
      <c r="BK110" s="212">
        <f>ROUND(I110*H110,0)</f>
        <v>0</v>
      </c>
      <c r="BL110" s="14" t="s">
        <v>150</v>
      </c>
      <c r="BM110" s="14" t="s">
        <v>180</v>
      </c>
    </row>
    <row r="111" s="11" customFormat="1">
      <c r="B111" s="215"/>
      <c r="C111" s="216"/>
      <c r="D111" s="217" t="s">
        <v>164</v>
      </c>
      <c r="E111" s="218" t="s">
        <v>1</v>
      </c>
      <c r="F111" s="219" t="s">
        <v>181</v>
      </c>
      <c r="G111" s="216"/>
      <c r="H111" s="220">
        <v>67.879999999999995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164</v>
      </c>
      <c r="AU111" s="226" t="s">
        <v>85</v>
      </c>
      <c r="AV111" s="11" t="s">
        <v>85</v>
      </c>
      <c r="AW111" s="11" t="s">
        <v>38</v>
      </c>
      <c r="AX111" s="11" t="s">
        <v>76</v>
      </c>
      <c r="AY111" s="226" t="s">
        <v>151</v>
      </c>
    </row>
    <row r="112" s="11" customFormat="1">
      <c r="B112" s="215"/>
      <c r="C112" s="216"/>
      <c r="D112" s="217" t="s">
        <v>164</v>
      </c>
      <c r="E112" s="218" t="s">
        <v>1</v>
      </c>
      <c r="F112" s="219" t="s">
        <v>182</v>
      </c>
      <c r="G112" s="216"/>
      <c r="H112" s="220">
        <v>3.52</v>
      </c>
      <c r="I112" s="221"/>
      <c r="J112" s="216"/>
      <c r="K112" s="216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164</v>
      </c>
      <c r="AU112" s="226" t="s">
        <v>85</v>
      </c>
      <c r="AV112" s="11" t="s">
        <v>85</v>
      </c>
      <c r="AW112" s="11" t="s">
        <v>38</v>
      </c>
      <c r="AX112" s="11" t="s">
        <v>76</v>
      </c>
      <c r="AY112" s="226" t="s">
        <v>151</v>
      </c>
    </row>
    <row r="113" s="11" customFormat="1">
      <c r="B113" s="215"/>
      <c r="C113" s="216"/>
      <c r="D113" s="217" t="s">
        <v>164</v>
      </c>
      <c r="E113" s="218" t="s">
        <v>1</v>
      </c>
      <c r="F113" s="219" t="s">
        <v>183</v>
      </c>
      <c r="G113" s="216"/>
      <c r="H113" s="220">
        <v>10.92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164</v>
      </c>
      <c r="AU113" s="226" t="s">
        <v>85</v>
      </c>
      <c r="AV113" s="11" t="s">
        <v>85</v>
      </c>
      <c r="AW113" s="11" t="s">
        <v>38</v>
      </c>
      <c r="AX113" s="11" t="s">
        <v>76</v>
      </c>
      <c r="AY113" s="226" t="s">
        <v>151</v>
      </c>
    </row>
    <row r="114" s="12" customFormat="1">
      <c r="B114" s="229"/>
      <c r="C114" s="230"/>
      <c r="D114" s="217" t="s">
        <v>164</v>
      </c>
      <c r="E114" s="231" t="s">
        <v>1</v>
      </c>
      <c r="F114" s="232" t="s">
        <v>184</v>
      </c>
      <c r="G114" s="230"/>
      <c r="H114" s="233">
        <v>82.319999999999993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164</v>
      </c>
      <c r="AU114" s="239" t="s">
        <v>85</v>
      </c>
      <c r="AV114" s="12" t="s">
        <v>150</v>
      </c>
      <c r="AW114" s="12" t="s">
        <v>38</v>
      </c>
      <c r="AX114" s="12" t="s">
        <v>8</v>
      </c>
      <c r="AY114" s="239" t="s">
        <v>151</v>
      </c>
    </row>
    <row r="115" s="1" customFormat="1" ht="16.5" customHeight="1">
      <c r="B115" s="35"/>
      <c r="C115" s="201" t="s">
        <v>185</v>
      </c>
      <c r="D115" s="201" t="s">
        <v>152</v>
      </c>
      <c r="E115" s="202" t="s">
        <v>186</v>
      </c>
      <c r="F115" s="203" t="s">
        <v>187</v>
      </c>
      <c r="G115" s="204" t="s">
        <v>178</v>
      </c>
      <c r="H115" s="205">
        <v>690.20000000000005</v>
      </c>
      <c r="I115" s="206"/>
      <c r="J115" s="207">
        <f>ROUND(I115*H115,0)</f>
        <v>0</v>
      </c>
      <c r="K115" s="203" t="s">
        <v>179</v>
      </c>
      <c r="L115" s="40"/>
      <c r="M115" s="208" t="s">
        <v>1</v>
      </c>
      <c r="N115" s="209" t="s">
        <v>47</v>
      </c>
      <c r="O115" s="76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14" t="s">
        <v>150</v>
      </c>
      <c r="AT115" s="14" t="s">
        <v>152</v>
      </c>
      <c r="AU115" s="14" t="s">
        <v>85</v>
      </c>
      <c r="AY115" s="14" t="s">
        <v>151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4" t="s">
        <v>8</v>
      </c>
      <c r="BK115" s="212">
        <f>ROUND(I115*H115,0)</f>
        <v>0</v>
      </c>
      <c r="BL115" s="14" t="s">
        <v>150</v>
      </c>
      <c r="BM115" s="14" t="s">
        <v>188</v>
      </c>
    </row>
    <row r="116" s="11" customFormat="1">
      <c r="B116" s="215"/>
      <c r="C116" s="216"/>
      <c r="D116" s="217" t="s">
        <v>164</v>
      </c>
      <c r="E116" s="218" t="s">
        <v>1</v>
      </c>
      <c r="F116" s="219" t="s">
        <v>189</v>
      </c>
      <c r="G116" s="216"/>
      <c r="H116" s="220">
        <v>220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164</v>
      </c>
      <c r="AU116" s="226" t="s">
        <v>85</v>
      </c>
      <c r="AV116" s="11" t="s">
        <v>85</v>
      </c>
      <c r="AW116" s="11" t="s">
        <v>38</v>
      </c>
      <c r="AX116" s="11" t="s">
        <v>76</v>
      </c>
      <c r="AY116" s="226" t="s">
        <v>151</v>
      </c>
    </row>
    <row r="117" s="11" customFormat="1">
      <c r="B117" s="215"/>
      <c r="C117" s="216"/>
      <c r="D117" s="217" t="s">
        <v>164</v>
      </c>
      <c r="E117" s="218" t="s">
        <v>1</v>
      </c>
      <c r="F117" s="219" t="s">
        <v>190</v>
      </c>
      <c r="G117" s="216"/>
      <c r="H117" s="220">
        <v>470.19999999999999</v>
      </c>
      <c r="I117" s="221"/>
      <c r="J117" s="216"/>
      <c r="K117" s="216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164</v>
      </c>
      <c r="AU117" s="226" t="s">
        <v>85</v>
      </c>
      <c r="AV117" s="11" t="s">
        <v>85</v>
      </c>
      <c r="AW117" s="11" t="s">
        <v>38</v>
      </c>
      <c r="AX117" s="11" t="s">
        <v>76</v>
      </c>
      <c r="AY117" s="226" t="s">
        <v>151</v>
      </c>
    </row>
    <row r="118" s="12" customFormat="1">
      <c r="B118" s="229"/>
      <c r="C118" s="230"/>
      <c r="D118" s="217" t="s">
        <v>164</v>
      </c>
      <c r="E118" s="231" t="s">
        <v>1</v>
      </c>
      <c r="F118" s="232" t="s">
        <v>184</v>
      </c>
      <c r="G118" s="230"/>
      <c r="H118" s="233">
        <v>690.20000000000005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164</v>
      </c>
      <c r="AU118" s="239" t="s">
        <v>85</v>
      </c>
      <c r="AV118" s="12" t="s">
        <v>150</v>
      </c>
      <c r="AW118" s="12" t="s">
        <v>38</v>
      </c>
      <c r="AX118" s="12" t="s">
        <v>8</v>
      </c>
      <c r="AY118" s="239" t="s">
        <v>151</v>
      </c>
    </row>
    <row r="119" s="1" customFormat="1" ht="16.5" customHeight="1">
      <c r="B119" s="35"/>
      <c r="C119" s="201" t="s">
        <v>174</v>
      </c>
      <c r="D119" s="201" t="s">
        <v>152</v>
      </c>
      <c r="E119" s="202" t="s">
        <v>191</v>
      </c>
      <c r="F119" s="203" t="s">
        <v>192</v>
      </c>
      <c r="G119" s="204" t="s">
        <v>178</v>
      </c>
      <c r="H119" s="205">
        <v>690.20000000000005</v>
      </c>
      <c r="I119" s="206"/>
      <c r="J119" s="207">
        <f>ROUND(I119*H119,0)</f>
        <v>0</v>
      </c>
      <c r="K119" s="203" t="s">
        <v>179</v>
      </c>
      <c r="L119" s="40"/>
      <c r="M119" s="208" t="s">
        <v>1</v>
      </c>
      <c r="N119" s="209" t="s">
        <v>47</v>
      </c>
      <c r="O119" s="76"/>
      <c r="P119" s="210">
        <f>O119*H119</f>
        <v>0</v>
      </c>
      <c r="Q119" s="210">
        <v>0.00025999999999999998</v>
      </c>
      <c r="R119" s="210">
        <f>Q119*H119</f>
        <v>0.179452</v>
      </c>
      <c r="S119" s="210">
        <v>0</v>
      </c>
      <c r="T119" s="211">
        <f>S119*H119</f>
        <v>0</v>
      </c>
      <c r="AR119" s="14" t="s">
        <v>150</v>
      </c>
      <c r="AT119" s="14" t="s">
        <v>152</v>
      </c>
      <c r="AU119" s="14" t="s">
        <v>85</v>
      </c>
      <c r="AY119" s="14" t="s">
        <v>151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8</v>
      </c>
      <c r="BK119" s="212">
        <f>ROUND(I119*H119,0)</f>
        <v>0</v>
      </c>
      <c r="BL119" s="14" t="s">
        <v>150</v>
      </c>
      <c r="BM119" s="14" t="s">
        <v>193</v>
      </c>
    </row>
    <row r="120" s="1" customFormat="1" ht="16.5" customHeight="1">
      <c r="B120" s="35"/>
      <c r="C120" s="201" t="s">
        <v>194</v>
      </c>
      <c r="D120" s="201" t="s">
        <v>152</v>
      </c>
      <c r="E120" s="202" t="s">
        <v>195</v>
      </c>
      <c r="F120" s="203" t="s">
        <v>196</v>
      </c>
      <c r="G120" s="204" t="s">
        <v>178</v>
      </c>
      <c r="H120" s="205">
        <v>690.20000000000005</v>
      </c>
      <c r="I120" s="206"/>
      <c r="J120" s="207">
        <f>ROUND(I120*H120,0)</f>
        <v>0</v>
      </c>
      <c r="K120" s="203" t="s">
        <v>179</v>
      </c>
      <c r="L120" s="40"/>
      <c r="M120" s="208" t="s">
        <v>1</v>
      </c>
      <c r="N120" s="209" t="s">
        <v>47</v>
      </c>
      <c r="O120" s="76"/>
      <c r="P120" s="210">
        <f>O120*H120</f>
        <v>0</v>
      </c>
      <c r="Q120" s="210">
        <v>0.0073499999999999998</v>
      </c>
      <c r="R120" s="210">
        <f>Q120*H120</f>
        <v>5.0729699999999998</v>
      </c>
      <c r="S120" s="210">
        <v>0</v>
      </c>
      <c r="T120" s="211">
        <f>S120*H120</f>
        <v>0</v>
      </c>
      <c r="AR120" s="14" t="s">
        <v>150</v>
      </c>
      <c r="AT120" s="14" t="s">
        <v>152</v>
      </c>
      <c r="AU120" s="14" t="s">
        <v>85</v>
      </c>
      <c r="AY120" s="14" t="s">
        <v>151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8</v>
      </c>
      <c r="BK120" s="212">
        <f>ROUND(I120*H120,0)</f>
        <v>0</v>
      </c>
      <c r="BL120" s="14" t="s">
        <v>150</v>
      </c>
      <c r="BM120" s="14" t="s">
        <v>197</v>
      </c>
    </row>
    <row r="121" s="1" customFormat="1" ht="16.5" customHeight="1">
      <c r="B121" s="35"/>
      <c r="C121" s="201" t="s">
        <v>198</v>
      </c>
      <c r="D121" s="201" t="s">
        <v>152</v>
      </c>
      <c r="E121" s="202" t="s">
        <v>199</v>
      </c>
      <c r="F121" s="203" t="s">
        <v>200</v>
      </c>
      <c r="G121" s="204" t="s">
        <v>178</v>
      </c>
      <c r="H121" s="205">
        <v>690.20000000000005</v>
      </c>
      <c r="I121" s="206"/>
      <c r="J121" s="207">
        <f>ROUND(I121*H121,0)</f>
        <v>0</v>
      </c>
      <c r="K121" s="203" t="s">
        <v>179</v>
      </c>
      <c r="L121" s="40"/>
      <c r="M121" s="208" t="s">
        <v>1</v>
      </c>
      <c r="N121" s="209" t="s">
        <v>47</v>
      </c>
      <c r="O121" s="76"/>
      <c r="P121" s="210">
        <f>O121*H121</f>
        <v>0</v>
      </c>
      <c r="Q121" s="210">
        <v>0.030380000000000001</v>
      </c>
      <c r="R121" s="210">
        <f>Q121*H121</f>
        <v>20.968276000000003</v>
      </c>
      <c r="S121" s="210">
        <v>0</v>
      </c>
      <c r="T121" s="211">
        <f>S121*H121</f>
        <v>0</v>
      </c>
      <c r="AR121" s="14" t="s">
        <v>150</v>
      </c>
      <c r="AT121" s="14" t="s">
        <v>152</v>
      </c>
      <c r="AU121" s="14" t="s">
        <v>85</v>
      </c>
      <c r="AY121" s="14" t="s">
        <v>151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8</v>
      </c>
      <c r="BK121" s="212">
        <f>ROUND(I121*H121,0)</f>
        <v>0</v>
      </c>
      <c r="BL121" s="14" t="s">
        <v>150</v>
      </c>
      <c r="BM121" s="14" t="s">
        <v>201</v>
      </c>
    </row>
    <row r="122" s="1" customFormat="1">
      <c r="B122" s="35"/>
      <c r="C122" s="36"/>
      <c r="D122" s="217" t="s">
        <v>170</v>
      </c>
      <c r="E122" s="36"/>
      <c r="F122" s="227" t="s">
        <v>202</v>
      </c>
      <c r="G122" s="36"/>
      <c r="H122" s="36"/>
      <c r="I122" s="128"/>
      <c r="J122" s="36"/>
      <c r="K122" s="36"/>
      <c r="L122" s="40"/>
      <c r="M122" s="228"/>
      <c r="N122" s="76"/>
      <c r="O122" s="76"/>
      <c r="P122" s="76"/>
      <c r="Q122" s="76"/>
      <c r="R122" s="76"/>
      <c r="S122" s="76"/>
      <c r="T122" s="77"/>
      <c r="AT122" s="14" t="s">
        <v>170</v>
      </c>
      <c r="AU122" s="14" t="s">
        <v>85</v>
      </c>
    </row>
    <row r="123" s="1" customFormat="1" ht="16.5" customHeight="1">
      <c r="B123" s="35"/>
      <c r="C123" s="201" t="s">
        <v>203</v>
      </c>
      <c r="D123" s="201" t="s">
        <v>152</v>
      </c>
      <c r="E123" s="202" t="s">
        <v>204</v>
      </c>
      <c r="F123" s="203" t="s">
        <v>205</v>
      </c>
      <c r="G123" s="204" t="s">
        <v>178</v>
      </c>
      <c r="H123" s="205">
        <v>690.20000000000005</v>
      </c>
      <c r="I123" s="206"/>
      <c r="J123" s="207">
        <f>ROUND(I123*H123,0)</f>
        <v>0</v>
      </c>
      <c r="K123" s="203" t="s">
        <v>179</v>
      </c>
      <c r="L123" s="40"/>
      <c r="M123" s="208" t="s">
        <v>1</v>
      </c>
      <c r="N123" s="209" t="s">
        <v>47</v>
      </c>
      <c r="O123" s="76"/>
      <c r="P123" s="210">
        <f>O123*H123</f>
        <v>0</v>
      </c>
      <c r="Q123" s="210">
        <v>0.020480000000000002</v>
      </c>
      <c r="R123" s="210">
        <f>Q123*H123</f>
        <v>14.135296000000002</v>
      </c>
      <c r="S123" s="210">
        <v>0</v>
      </c>
      <c r="T123" s="211">
        <f>S123*H123</f>
        <v>0</v>
      </c>
      <c r="AR123" s="14" t="s">
        <v>150</v>
      </c>
      <c r="AT123" s="14" t="s">
        <v>152</v>
      </c>
      <c r="AU123" s="14" t="s">
        <v>85</v>
      </c>
      <c r="AY123" s="14" t="s">
        <v>151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8</v>
      </c>
      <c r="BK123" s="212">
        <f>ROUND(I123*H123,0)</f>
        <v>0</v>
      </c>
      <c r="BL123" s="14" t="s">
        <v>150</v>
      </c>
      <c r="BM123" s="14" t="s">
        <v>206</v>
      </c>
    </row>
    <row r="124" s="1" customFormat="1" ht="16.5" customHeight="1">
      <c r="B124" s="35"/>
      <c r="C124" s="201" t="s">
        <v>26</v>
      </c>
      <c r="D124" s="201" t="s">
        <v>152</v>
      </c>
      <c r="E124" s="202" t="s">
        <v>207</v>
      </c>
      <c r="F124" s="203" t="s">
        <v>208</v>
      </c>
      <c r="G124" s="204" t="s">
        <v>178</v>
      </c>
      <c r="H124" s="205">
        <v>690.20000000000005</v>
      </c>
      <c r="I124" s="206"/>
      <c r="J124" s="207">
        <f>ROUND(I124*H124,0)</f>
        <v>0</v>
      </c>
      <c r="K124" s="203" t="s">
        <v>179</v>
      </c>
      <c r="L124" s="40"/>
      <c r="M124" s="208" t="s">
        <v>1</v>
      </c>
      <c r="N124" s="209" t="s">
        <v>47</v>
      </c>
      <c r="O124" s="76"/>
      <c r="P124" s="210">
        <f>O124*H124</f>
        <v>0</v>
      </c>
      <c r="Q124" s="210">
        <v>0.0043800000000000002</v>
      </c>
      <c r="R124" s="210">
        <f>Q124*H124</f>
        <v>3.0230760000000005</v>
      </c>
      <c r="S124" s="210">
        <v>0</v>
      </c>
      <c r="T124" s="211">
        <f>S124*H124</f>
        <v>0</v>
      </c>
      <c r="AR124" s="14" t="s">
        <v>150</v>
      </c>
      <c r="AT124" s="14" t="s">
        <v>152</v>
      </c>
      <c r="AU124" s="14" t="s">
        <v>85</v>
      </c>
      <c r="AY124" s="14" t="s">
        <v>151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8</v>
      </c>
      <c r="BK124" s="212">
        <f>ROUND(I124*H124,0)</f>
        <v>0</v>
      </c>
      <c r="BL124" s="14" t="s">
        <v>150</v>
      </c>
      <c r="BM124" s="14" t="s">
        <v>209</v>
      </c>
    </row>
    <row r="125" s="1" customFormat="1" ht="16.5" customHeight="1">
      <c r="B125" s="35"/>
      <c r="C125" s="201" t="s">
        <v>210</v>
      </c>
      <c r="D125" s="201" t="s">
        <v>152</v>
      </c>
      <c r="E125" s="202" t="s">
        <v>211</v>
      </c>
      <c r="F125" s="203" t="s">
        <v>212</v>
      </c>
      <c r="G125" s="204" t="s">
        <v>178</v>
      </c>
      <c r="H125" s="205">
        <v>690.20000000000005</v>
      </c>
      <c r="I125" s="206"/>
      <c r="J125" s="207">
        <f>ROUND(I125*H125,0)</f>
        <v>0</v>
      </c>
      <c r="K125" s="203" t="s">
        <v>1</v>
      </c>
      <c r="L125" s="40"/>
      <c r="M125" s="208" t="s">
        <v>1</v>
      </c>
      <c r="N125" s="209" t="s">
        <v>47</v>
      </c>
      <c r="O125" s="76"/>
      <c r="P125" s="210">
        <f>O125*H125</f>
        <v>0</v>
      </c>
      <c r="Q125" s="210">
        <v>0.00012999999999999999</v>
      </c>
      <c r="R125" s="210">
        <f>Q125*H125</f>
        <v>0.089726</v>
      </c>
      <c r="S125" s="210">
        <v>0</v>
      </c>
      <c r="T125" s="211">
        <f>S125*H125</f>
        <v>0</v>
      </c>
      <c r="AR125" s="14" t="s">
        <v>150</v>
      </c>
      <c r="AT125" s="14" t="s">
        <v>152</v>
      </c>
      <c r="AU125" s="14" t="s">
        <v>85</v>
      </c>
      <c r="AY125" s="14" t="s">
        <v>151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8</v>
      </c>
      <c r="BK125" s="212">
        <f>ROUND(I125*H125,0)</f>
        <v>0</v>
      </c>
      <c r="BL125" s="14" t="s">
        <v>150</v>
      </c>
      <c r="BM125" s="14" t="s">
        <v>213</v>
      </c>
    </row>
    <row r="126" s="1" customFormat="1">
      <c r="B126" s="35"/>
      <c r="C126" s="36"/>
      <c r="D126" s="217" t="s">
        <v>170</v>
      </c>
      <c r="E126" s="36"/>
      <c r="F126" s="227" t="s">
        <v>214</v>
      </c>
      <c r="G126" s="36"/>
      <c r="H126" s="36"/>
      <c r="I126" s="128"/>
      <c r="J126" s="36"/>
      <c r="K126" s="36"/>
      <c r="L126" s="40"/>
      <c r="M126" s="228"/>
      <c r="N126" s="76"/>
      <c r="O126" s="76"/>
      <c r="P126" s="76"/>
      <c r="Q126" s="76"/>
      <c r="R126" s="76"/>
      <c r="S126" s="76"/>
      <c r="T126" s="77"/>
      <c r="AT126" s="14" t="s">
        <v>170</v>
      </c>
      <c r="AU126" s="14" t="s">
        <v>85</v>
      </c>
    </row>
    <row r="127" s="1" customFormat="1" ht="16.5" customHeight="1">
      <c r="B127" s="35"/>
      <c r="C127" s="201" t="s">
        <v>215</v>
      </c>
      <c r="D127" s="201" t="s">
        <v>152</v>
      </c>
      <c r="E127" s="202" t="s">
        <v>216</v>
      </c>
      <c r="F127" s="203" t="s">
        <v>217</v>
      </c>
      <c r="G127" s="204" t="s">
        <v>178</v>
      </c>
      <c r="H127" s="205">
        <v>690.20000000000005</v>
      </c>
      <c r="I127" s="206"/>
      <c r="J127" s="207">
        <f>ROUND(I127*H127,0)</f>
        <v>0</v>
      </c>
      <c r="K127" s="203" t="s">
        <v>1</v>
      </c>
      <c r="L127" s="40"/>
      <c r="M127" s="208" t="s">
        <v>1</v>
      </c>
      <c r="N127" s="209" t="s">
        <v>47</v>
      </c>
      <c r="O127" s="76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14" t="s">
        <v>150</v>
      </c>
      <c r="AT127" s="14" t="s">
        <v>152</v>
      </c>
      <c r="AU127" s="14" t="s">
        <v>85</v>
      </c>
      <c r="AY127" s="14" t="s">
        <v>151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8</v>
      </c>
      <c r="BK127" s="212">
        <f>ROUND(I127*H127,0)</f>
        <v>0</v>
      </c>
      <c r="BL127" s="14" t="s">
        <v>150</v>
      </c>
      <c r="BM127" s="14" t="s">
        <v>218</v>
      </c>
    </row>
    <row r="128" s="1" customFormat="1" ht="16.5" customHeight="1">
      <c r="B128" s="35"/>
      <c r="C128" s="201" t="s">
        <v>219</v>
      </c>
      <c r="D128" s="201" t="s">
        <v>152</v>
      </c>
      <c r="E128" s="202" t="s">
        <v>220</v>
      </c>
      <c r="F128" s="203" t="s">
        <v>221</v>
      </c>
      <c r="G128" s="204" t="s">
        <v>222</v>
      </c>
      <c r="H128" s="205">
        <v>150.80000000000001</v>
      </c>
      <c r="I128" s="206"/>
      <c r="J128" s="207">
        <f>ROUND(I128*H128,0)</f>
        <v>0</v>
      </c>
      <c r="K128" s="203" t="s">
        <v>179</v>
      </c>
      <c r="L128" s="40"/>
      <c r="M128" s="208" t="s">
        <v>1</v>
      </c>
      <c r="N128" s="209" t="s">
        <v>47</v>
      </c>
      <c r="O128" s="76"/>
      <c r="P128" s="210">
        <f>O128*H128</f>
        <v>0</v>
      </c>
      <c r="Q128" s="210">
        <v>0.00093000000000000005</v>
      </c>
      <c r="R128" s="210">
        <f>Q128*H128</f>
        <v>0.14024400000000001</v>
      </c>
      <c r="S128" s="210">
        <v>0</v>
      </c>
      <c r="T128" s="211">
        <f>S128*H128</f>
        <v>0</v>
      </c>
      <c r="AR128" s="14" t="s">
        <v>150</v>
      </c>
      <c r="AT128" s="14" t="s">
        <v>152</v>
      </c>
      <c r="AU128" s="14" t="s">
        <v>85</v>
      </c>
      <c r="AY128" s="14" t="s">
        <v>151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8</v>
      </c>
      <c r="BK128" s="212">
        <f>ROUND(I128*H128,0)</f>
        <v>0</v>
      </c>
      <c r="BL128" s="14" t="s">
        <v>150</v>
      </c>
      <c r="BM128" s="14" t="s">
        <v>223</v>
      </c>
    </row>
    <row r="129" s="11" customFormat="1">
      <c r="B129" s="215"/>
      <c r="C129" s="216"/>
      <c r="D129" s="217" t="s">
        <v>164</v>
      </c>
      <c r="E129" s="218" t="s">
        <v>1</v>
      </c>
      <c r="F129" s="219" t="s">
        <v>224</v>
      </c>
      <c r="G129" s="216"/>
      <c r="H129" s="220">
        <v>10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164</v>
      </c>
      <c r="AU129" s="226" t="s">
        <v>85</v>
      </c>
      <c r="AV129" s="11" t="s">
        <v>85</v>
      </c>
      <c r="AW129" s="11" t="s">
        <v>38</v>
      </c>
      <c r="AX129" s="11" t="s">
        <v>76</v>
      </c>
      <c r="AY129" s="226" t="s">
        <v>151</v>
      </c>
    </row>
    <row r="130" s="11" customFormat="1">
      <c r="B130" s="215"/>
      <c r="C130" s="216"/>
      <c r="D130" s="217" t="s">
        <v>164</v>
      </c>
      <c r="E130" s="218" t="s">
        <v>1</v>
      </c>
      <c r="F130" s="219" t="s">
        <v>225</v>
      </c>
      <c r="G130" s="216"/>
      <c r="H130" s="220">
        <v>140.80000000000001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164</v>
      </c>
      <c r="AU130" s="226" t="s">
        <v>85</v>
      </c>
      <c r="AV130" s="11" t="s">
        <v>85</v>
      </c>
      <c r="AW130" s="11" t="s">
        <v>38</v>
      </c>
      <c r="AX130" s="11" t="s">
        <v>76</v>
      </c>
      <c r="AY130" s="226" t="s">
        <v>151</v>
      </c>
    </row>
    <row r="131" s="12" customFormat="1">
      <c r="B131" s="229"/>
      <c r="C131" s="230"/>
      <c r="D131" s="217" t="s">
        <v>164</v>
      </c>
      <c r="E131" s="231" t="s">
        <v>1</v>
      </c>
      <c r="F131" s="232" t="s">
        <v>184</v>
      </c>
      <c r="G131" s="230"/>
      <c r="H131" s="233">
        <v>150.80000000000001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164</v>
      </c>
      <c r="AU131" s="239" t="s">
        <v>85</v>
      </c>
      <c r="AV131" s="12" t="s">
        <v>150</v>
      </c>
      <c r="AW131" s="12" t="s">
        <v>38</v>
      </c>
      <c r="AX131" s="12" t="s">
        <v>8</v>
      </c>
      <c r="AY131" s="239" t="s">
        <v>151</v>
      </c>
    </row>
    <row r="132" s="1" customFormat="1" ht="16.5" customHeight="1">
      <c r="B132" s="35"/>
      <c r="C132" s="201" t="s">
        <v>226</v>
      </c>
      <c r="D132" s="201" t="s">
        <v>152</v>
      </c>
      <c r="E132" s="202" t="s">
        <v>227</v>
      </c>
      <c r="F132" s="203" t="s">
        <v>228</v>
      </c>
      <c r="G132" s="204" t="s">
        <v>222</v>
      </c>
      <c r="H132" s="205">
        <v>34</v>
      </c>
      <c r="I132" s="206"/>
      <c r="J132" s="207">
        <f>ROUND(I132*H132,0)</f>
        <v>0</v>
      </c>
      <c r="K132" s="203" t="s">
        <v>179</v>
      </c>
      <c r="L132" s="40"/>
      <c r="M132" s="208" t="s">
        <v>1</v>
      </c>
      <c r="N132" s="209" t="s">
        <v>47</v>
      </c>
      <c r="O132" s="76"/>
      <c r="P132" s="210">
        <f>O132*H132</f>
        <v>0</v>
      </c>
      <c r="Q132" s="210">
        <v>0.00155</v>
      </c>
      <c r="R132" s="210">
        <f>Q132*H132</f>
        <v>0.052699999999999997</v>
      </c>
      <c r="S132" s="210">
        <v>0</v>
      </c>
      <c r="T132" s="211">
        <f>S132*H132</f>
        <v>0</v>
      </c>
      <c r="AR132" s="14" t="s">
        <v>150</v>
      </c>
      <c r="AT132" s="14" t="s">
        <v>152</v>
      </c>
      <c r="AU132" s="14" t="s">
        <v>85</v>
      </c>
      <c r="AY132" s="14" t="s">
        <v>151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8</v>
      </c>
      <c r="BK132" s="212">
        <f>ROUND(I132*H132,0)</f>
        <v>0</v>
      </c>
      <c r="BL132" s="14" t="s">
        <v>150</v>
      </c>
      <c r="BM132" s="14" t="s">
        <v>229</v>
      </c>
    </row>
    <row r="133" s="11" customFormat="1">
      <c r="B133" s="215"/>
      <c r="C133" s="216"/>
      <c r="D133" s="217" t="s">
        <v>164</v>
      </c>
      <c r="E133" s="218" t="s">
        <v>1</v>
      </c>
      <c r="F133" s="219" t="s">
        <v>230</v>
      </c>
      <c r="G133" s="216"/>
      <c r="H133" s="220">
        <v>34</v>
      </c>
      <c r="I133" s="221"/>
      <c r="J133" s="216"/>
      <c r="K133" s="216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164</v>
      </c>
      <c r="AU133" s="226" t="s">
        <v>85</v>
      </c>
      <c r="AV133" s="11" t="s">
        <v>85</v>
      </c>
      <c r="AW133" s="11" t="s">
        <v>38</v>
      </c>
      <c r="AX133" s="11" t="s">
        <v>8</v>
      </c>
      <c r="AY133" s="226" t="s">
        <v>151</v>
      </c>
    </row>
    <row r="134" s="1" customFormat="1" ht="16.5" customHeight="1">
      <c r="B134" s="35"/>
      <c r="C134" s="201" t="s">
        <v>9</v>
      </c>
      <c r="D134" s="201" t="s">
        <v>152</v>
      </c>
      <c r="E134" s="202" t="s">
        <v>231</v>
      </c>
      <c r="F134" s="203" t="s">
        <v>232</v>
      </c>
      <c r="G134" s="204" t="s">
        <v>222</v>
      </c>
      <c r="H134" s="205">
        <v>4.2000000000000002</v>
      </c>
      <c r="I134" s="206"/>
      <c r="J134" s="207">
        <f>ROUND(I134*H134,0)</f>
        <v>0</v>
      </c>
      <c r="K134" s="203" t="s">
        <v>1</v>
      </c>
      <c r="L134" s="40"/>
      <c r="M134" s="208" t="s">
        <v>1</v>
      </c>
      <c r="N134" s="209" t="s">
        <v>47</v>
      </c>
      <c r="O134" s="76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14" t="s">
        <v>150</v>
      </c>
      <c r="AT134" s="14" t="s">
        <v>152</v>
      </c>
      <c r="AU134" s="14" t="s">
        <v>85</v>
      </c>
      <c r="AY134" s="14" t="s">
        <v>151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8</v>
      </c>
      <c r="BK134" s="212">
        <f>ROUND(I134*H134,0)</f>
        <v>0</v>
      </c>
      <c r="BL134" s="14" t="s">
        <v>150</v>
      </c>
      <c r="BM134" s="14" t="s">
        <v>233</v>
      </c>
    </row>
    <row r="135" s="11" customFormat="1">
      <c r="B135" s="215"/>
      <c r="C135" s="216"/>
      <c r="D135" s="217" t="s">
        <v>164</v>
      </c>
      <c r="E135" s="218" t="s">
        <v>1</v>
      </c>
      <c r="F135" s="219" t="s">
        <v>234</v>
      </c>
      <c r="G135" s="216"/>
      <c r="H135" s="220">
        <v>4.2000000000000002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164</v>
      </c>
      <c r="AU135" s="226" t="s">
        <v>85</v>
      </c>
      <c r="AV135" s="11" t="s">
        <v>85</v>
      </c>
      <c r="AW135" s="11" t="s">
        <v>38</v>
      </c>
      <c r="AX135" s="11" t="s">
        <v>8</v>
      </c>
      <c r="AY135" s="226" t="s">
        <v>151</v>
      </c>
    </row>
    <row r="136" s="1" customFormat="1" ht="16.5" customHeight="1">
      <c r="B136" s="35"/>
      <c r="C136" s="201" t="s">
        <v>235</v>
      </c>
      <c r="D136" s="201" t="s">
        <v>152</v>
      </c>
      <c r="E136" s="202" t="s">
        <v>236</v>
      </c>
      <c r="F136" s="203" t="s">
        <v>237</v>
      </c>
      <c r="G136" s="204" t="s">
        <v>178</v>
      </c>
      <c r="H136" s="205">
        <v>28.16</v>
      </c>
      <c r="I136" s="206"/>
      <c r="J136" s="207">
        <f>ROUND(I136*H136,0)</f>
        <v>0</v>
      </c>
      <c r="K136" s="203" t="s">
        <v>179</v>
      </c>
      <c r="L136" s="40"/>
      <c r="M136" s="208" t="s">
        <v>1</v>
      </c>
      <c r="N136" s="209" t="s">
        <v>47</v>
      </c>
      <c r="O136" s="76"/>
      <c r="P136" s="210">
        <f>O136*H136</f>
        <v>0</v>
      </c>
      <c r="Q136" s="210">
        <v>0.048000000000000001</v>
      </c>
      <c r="R136" s="210">
        <f>Q136*H136</f>
        <v>1.35168</v>
      </c>
      <c r="S136" s="210">
        <v>0.048000000000000001</v>
      </c>
      <c r="T136" s="211">
        <f>S136*H136</f>
        <v>1.35168</v>
      </c>
      <c r="AR136" s="14" t="s">
        <v>150</v>
      </c>
      <c r="AT136" s="14" t="s">
        <v>152</v>
      </c>
      <c r="AU136" s="14" t="s">
        <v>85</v>
      </c>
      <c r="AY136" s="14" t="s">
        <v>151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8</v>
      </c>
      <c r="BK136" s="212">
        <f>ROUND(I136*H136,0)</f>
        <v>0</v>
      </c>
      <c r="BL136" s="14" t="s">
        <v>150</v>
      </c>
      <c r="BM136" s="14" t="s">
        <v>238</v>
      </c>
    </row>
    <row r="137" s="1" customFormat="1">
      <c r="B137" s="35"/>
      <c r="C137" s="36"/>
      <c r="D137" s="217" t="s">
        <v>170</v>
      </c>
      <c r="E137" s="36"/>
      <c r="F137" s="227" t="s">
        <v>239</v>
      </c>
      <c r="G137" s="36"/>
      <c r="H137" s="36"/>
      <c r="I137" s="128"/>
      <c r="J137" s="36"/>
      <c r="K137" s="36"/>
      <c r="L137" s="40"/>
      <c r="M137" s="228"/>
      <c r="N137" s="76"/>
      <c r="O137" s="76"/>
      <c r="P137" s="76"/>
      <c r="Q137" s="76"/>
      <c r="R137" s="76"/>
      <c r="S137" s="76"/>
      <c r="T137" s="77"/>
      <c r="AT137" s="14" t="s">
        <v>170</v>
      </c>
      <c r="AU137" s="14" t="s">
        <v>85</v>
      </c>
    </row>
    <row r="138" s="11" customFormat="1">
      <c r="B138" s="215"/>
      <c r="C138" s="216"/>
      <c r="D138" s="217" t="s">
        <v>164</v>
      </c>
      <c r="E138" s="218" t="s">
        <v>1</v>
      </c>
      <c r="F138" s="219" t="s">
        <v>240</v>
      </c>
      <c r="G138" s="216"/>
      <c r="H138" s="220">
        <v>28.16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164</v>
      </c>
      <c r="AU138" s="226" t="s">
        <v>85</v>
      </c>
      <c r="AV138" s="11" t="s">
        <v>85</v>
      </c>
      <c r="AW138" s="11" t="s">
        <v>38</v>
      </c>
      <c r="AX138" s="11" t="s">
        <v>8</v>
      </c>
      <c r="AY138" s="226" t="s">
        <v>151</v>
      </c>
    </row>
    <row r="139" s="1" customFormat="1" ht="16.5" customHeight="1">
      <c r="B139" s="35"/>
      <c r="C139" s="201" t="s">
        <v>241</v>
      </c>
      <c r="D139" s="201" t="s">
        <v>152</v>
      </c>
      <c r="E139" s="202" t="s">
        <v>242</v>
      </c>
      <c r="F139" s="203" t="s">
        <v>243</v>
      </c>
      <c r="G139" s="204" t="s">
        <v>178</v>
      </c>
      <c r="H139" s="205">
        <v>28.16</v>
      </c>
      <c r="I139" s="206"/>
      <c r="J139" s="207">
        <f>ROUND(I139*H139,0)</f>
        <v>0</v>
      </c>
      <c r="K139" s="203" t="s">
        <v>179</v>
      </c>
      <c r="L139" s="40"/>
      <c r="M139" s="208" t="s">
        <v>1</v>
      </c>
      <c r="N139" s="209" t="s">
        <v>47</v>
      </c>
      <c r="O139" s="76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14" t="s">
        <v>150</v>
      </c>
      <c r="AT139" s="14" t="s">
        <v>152</v>
      </c>
      <c r="AU139" s="14" t="s">
        <v>85</v>
      </c>
      <c r="AY139" s="14" t="s">
        <v>151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8</v>
      </c>
      <c r="BK139" s="212">
        <f>ROUND(I139*H139,0)</f>
        <v>0</v>
      </c>
      <c r="BL139" s="14" t="s">
        <v>150</v>
      </c>
      <c r="BM139" s="14" t="s">
        <v>244</v>
      </c>
    </row>
    <row r="140" s="1" customFormat="1" ht="16.5" customHeight="1">
      <c r="B140" s="35"/>
      <c r="C140" s="201" t="s">
        <v>245</v>
      </c>
      <c r="D140" s="201" t="s">
        <v>152</v>
      </c>
      <c r="E140" s="202" t="s">
        <v>246</v>
      </c>
      <c r="F140" s="203" t="s">
        <v>247</v>
      </c>
      <c r="G140" s="204" t="s">
        <v>178</v>
      </c>
      <c r="H140" s="205">
        <v>28.16</v>
      </c>
      <c r="I140" s="206"/>
      <c r="J140" s="207">
        <f>ROUND(I140*H140,0)</f>
        <v>0</v>
      </c>
      <c r="K140" s="203" t="s">
        <v>1</v>
      </c>
      <c r="L140" s="40"/>
      <c r="M140" s="208" t="s">
        <v>1</v>
      </c>
      <c r="N140" s="209" t="s">
        <v>47</v>
      </c>
      <c r="O140" s="76"/>
      <c r="P140" s="210">
        <f>O140*H140</f>
        <v>0</v>
      </c>
      <c r="Q140" s="210">
        <v>0.48818</v>
      </c>
      <c r="R140" s="210">
        <f>Q140*H140</f>
        <v>13.7471488</v>
      </c>
      <c r="S140" s="210">
        <v>0</v>
      </c>
      <c r="T140" s="211">
        <f>S140*H140</f>
        <v>0</v>
      </c>
      <c r="AR140" s="14" t="s">
        <v>150</v>
      </c>
      <c r="AT140" s="14" t="s">
        <v>152</v>
      </c>
      <c r="AU140" s="14" t="s">
        <v>85</v>
      </c>
      <c r="AY140" s="14" t="s">
        <v>151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8</v>
      </c>
      <c r="BK140" s="212">
        <f>ROUND(I140*H140,0)</f>
        <v>0</v>
      </c>
      <c r="BL140" s="14" t="s">
        <v>150</v>
      </c>
      <c r="BM140" s="14" t="s">
        <v>248</v>
      </c>
    </row>
    <row r="141" s="1" customFormat="1" ht="16.5" customHeight="1">
      <c r="B141" s="35"/>
      <c r="C141" s="201" t="s">
        <v>249</v>
      </c>
      <c r="D141" s="201" t="s">
        <v>152</v>
      </c>
      <c r="E141" s="202" t="s">
        <v>250</v>
      </c>
      <c r="F141" s="203" t="s">
        <v>251</v>
      </c>
      <c r="G141" s="204" t="s">
        <v>178</v>
      </c>
      <c r="H141" s="205">
        <v>28.16</v>
      </c>
      <c r="I141" s="206"/>
      <c r="J141" s="207">
        <f>ROUND(I141*H141,0)</f>
        <v>0</v>
      </c>
      <c r="K141" s="203" t="s">
        <v>179</v>
      </c>
      <c r="L141" s="40"/>
      <c r="M141" s="208" t="s">
        <v>1</v>
      </c>
      <c r="N141" s="209" t="s">
        <v>47</v>
      </c>
      <c r="O141" s="76"/>
      <c r="P141" s="210">
        <f>O141*H141</f>
        <v>0</v>
      </c>
      <c r="Q141" s="210">
        <v>0.01162</v>
      </c>
      <c r="R141" s="210">
        <f>Q141*H141</f>
        <v>0.32721919999999999</v>
      </c>
      <c r="S141" s="210">
        <v>0</v>
      </c>
      <c r="T141" s="211">
        <f>S141*H141</f>
        <v>0</v>
      </c>
      <c r="AR141" s="14" t="s">
        <v>150</v>
      </c>
      <c r="AT141" s="14" t="s">
        <v>152</v>
      </c>
      <c r="AU141" s="14" t="s">
        <v>85</v>
      </c>
      <c r="AY141" s="14" t="s">
        <v>151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8</v>
      </c>
      <c r="BK141" s="212">
        <f>ROUND(I141*H141,0)</f>
        <v>0</v>
      </c>
      <c r="BL141" s="14" t="s">
        <v>150</v>
      </c>
      <c r="BM141" s="14" t="s">
        <v>252</v>
      </c>
    </row>
    <row r="142" s="1" customFormat="1" ht="16.5" customHeight="1">
      <c r="B142" s="35"/>
      <c r="C142" s="201" t="s">
        <v>253</v>
      </c>
      <c r="D142" s="201" t="s">
        <v>152</v>
      </c>
      <c r="E142" s="202" t="s">
        <v>254</v>
      </c>
      <c r="F142" s="203" t="s">
        <v>255</v>
      </c>
      <c r="G142" s="204" t="s">
        <v>178</v>
      </c>
      <c r="H142" s="205">
        <v>10.199999999999999</v>
      </c>
      <c r="I142" s="206"/>
      <c r="J142" s="207">
        <f>ROUND(I142*H142,0)</f>
        <v>0</v>
      </c>
      <c r="K142" s="203" t="s">
        <v>1</v>
      </c>
      <c r="L142" s="40"/>
      <c r="M142" s="208" t="s">
        <v>1</v>
      </c>
      <c r="N142" s="209" t="s">
        <v>47</v>
      </c>
      <c r="O142" s="76"/>
      <c r="P142" s="210">
        <f>O142*H142</f>
        <v>0</v>
      </c>
      <c r="Q142" s="210">
        <v>0.48818</v>
      </c>
      <c r="R142" s="210">
        <f>Q142*H142</f>
        <v>4.9794359999999998</v>
      </c>
      <c r="S142" s="210">
        <v>0</v>
      </c>
      <c r="T142" s="211">
        <f>S142*H142</f>
        <v>0</v>
      </c>
      <c r="AR142" s="14" t="s">
        <v>150</v>
      </c>
      <c r="AT142" s="14" t="s">
        <v>152</v>
      </c>
      <c r="AU142" s="14" t="s">
        <v>85</v>
      </c>
      <c r="AY142" s="14" t="s">
        <v>151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8</v>
      </c>
      <c r="BK142" s="212">
        <f>ROUND(I142*H142,0)</f>
        <v>0</v>
      </c>
      <c r="BL142" s="14" t="s">
        <v>150</v>
      </c>
      <c r="BM142" s="14" t="s">
        <v>256</v>
      </c>
    </row>
    <row r="143" s="11" customFormat="1">
      <c r="B143" s="215"/>
      <c r="C143" s="216"/>
      <c r="D143" s="217" t="s">
        <v>164</v>
      </c>
      <c r="E143" s="218" t="s">
        <v>1</v>
      </c>
      <c r="F143" s="219" t="s">
        <v>257</v>
      </c>
      <c r="G143" s="216"/>
      <c r="H143" s="220">
        <v>10.199999999999999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164</v>
      </c>
      <c r="AU143" s="226" t="s">
        <v>85</v>
      </c>
      <c r="AV143" s="11" t="s">
        <v>85</v>
      </c>
      <c r="AW143" s="11" t="s">
        <v>38</v>
      </c>
      <c r="AX143" s="11" t="s">
        <v>8</v>
      </c>
      <c r="AY143" s="226" t="s">
        <v>151</v>
      </c>
    </row>
    <row r="144" s="1" customFormat="1" ht="16.5" customHeight="1">
      <c r="B144" s="35"/>
      <c r="C144" s="201" t="s">
        <v>7</v>
      </c>
      <c r="D144" s="201" t="s">
        <v>152</v>
      </c>
      <c r="E144" s="202" t="s">
        <v>258</v>
      </c>
      <c r="F144" s="203" t="s">
        <v>259</v>
      </c>
      <c r="G144" s="204" t="s">
        <v>178</v>
      </c>
      <c r="H144" s="205">
        <v>38.359999999999999</v>
      </c>
      <c r="I144" s="206"/>
      <c r="J144" s="207">
        <f>ROUND(I144*H144,0)</f>
        <v>0</v>
      </c>
      <c r="K144" s="203" t="s">
        <v>260</v>
      </c>
      <c r="L144" s="40"/>
      <c r="M144" s="208" t="s">
        <v>1</v>
      </c>
      <c r="N144" s="209" t="s">
        <v>47</v>
      </c>
      <c r="O144" s="76"/>
      <c r="P144" s="210">
        <f>O144*H144</f>
        <v>0</v>
      </c>
      <c r="Q144" s="210">
        <v>0.00024000000000000001</v>
      </c>
      <c r="R144" s="210">
        <f>Q144*H144</f>
        <v>0.0092064</v>
      </c>
      <c r="S144" s="210">
        <v>0</v>
      </c>
      <c r="T144" s="211">
        <f>S144*H144</f>
        <v>0</v>
      </c>
      <c r="AR144" s="14" t="s">
        <v>150</v>
      </c>
      <c r="AT144" s="14" t="s">
        <v>152</v>
      </c>
      <c r="AU144" s="14" t="s">
        <v>85</v>
      </c>
      <c r="AY144" s="14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8</v>
      </c>
      <c r="BK144" s="212">
        <f>ROUND(I144*H144,0)</f>
        <v>0</v>
      </c>
      <c r="BL144" s="14" t="s">
        <v>150</v>
      </c>
      <c r="BM144" s="14" t="s">
        <v>261</v>
      </c>
    </row>
    <row r="145" s="11" customFormat="1">
      <c r="B145" s="215"/>
      <c r="C145" s="216"/>
      <c r="D145" s="217" t="s">
        <v>164</v>
      </c>
      <c r="E145" s="218" t="s">
        <v>1</v>
      </c>
      <c r="F145" s="219" t="s">
        <v>262</v>
      </c>
      <c r="G145" s="216"/>
      <c r="H145" s="220">
        <v>38.359999999999999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164</v>
      </c>
      <c r="AU145" s="226" t="s">
        <v>85</v>
      </c>
      <c r="AV145" s="11" t="s">
        <v>85</v>
      </c>
      <c r="AW145" s="11" t="s">
        <v>38</v>
      </c>
      <c r="AX145" s="11" t="s">
        <v>8</v>
      </c>
      <c r="AY145" s="226" t="s">
        <v>151</v>
      </c>
    </row>
    <row r="146" s="10" customFormat="1" ht="22.8" customHeight="1">
      <c r="B146" s="187"/>
      <c r="C146" s="188"/>
      <c r="D146" s="189" t="s">
        <v>75</v>
      </c>
      <c r="E146" s="213" t="s">
        <v>198</v>
      </c>
      <c r="F146" s="213" t="s">
        <v>263</v>
      </c>
      <c r="G146" s="188"/>
      <c r="H146" s="188"/>
      <c r="I146" s="191"/>
      <c r="J146" s="214">
        <f>BK146</f>
        <v>0</v>
      </c>
      <c r="K146" s="188"/>
      <c r="L146" s="193"/>
      <c r="M146" s="194"/>
      <c r="N146" s="195"/>
      <c r="O146" s="195"/>
      <c r="P146" s="196">
        <f>SUM(P147:P151)</f>
        <v>0</v>
      </c>
      <c r="Q146" s="195"/>
      <c r="R146" s="196">
        <f>SUM(R147:R151)</f>
        <v>0.11799999999999999</v>
      </c>
      <c r="S146" s="195"/>
      <c r="T146" s="197">
        <f>SUM(T147:T151)</f>
        <v>0.20056000000000002</v>
      </c>
      <c r="AR146" s="198" t="s">
        <v>8</v>
      </c>
      <c r="AT146" s="199" t="s">
        <v>75</v>
      </c>
      <c r="AU146" s="199" t="s">
        <v>8</v>
      </c>
      <c r="AY146" s="198" t="s">
        <v>151</v>
      </c>
      <c r="BK146" s="200">
        <f>SUM(BK147:BK151)</f>
        <v>0</v>
      </c>
    </row>
    <row r="147" s="1" customFormat="1" ht="16.5" customHeight="1">
      <c r="B147" s="35"/>
      <c r="C147" s="201" t="s">
        <v>264</v>
      </c>
      <c r="D147" s="201" t="s">
        <v>152</v>
      </c>
      <c r="E147" s="202" t="s">
        <v>265</v>
      </c>
      <c r="F147" s="203" t="s">
        <v>266</v>
      </c>
      <c r="G147" s="204" t="s">
        <v>222</v>
      </c>
      <c r="H147" s="205">
        <v>4</v>
      </c>
      <c r="I147" s="206"/>
      <c r="J147" s="207">
        <f>ROUND(I147*H147,0)</f>
        <v>0</v>
      </c>
      <c r="K147" s="203" t="s">
        <v>267</v>
      </c>
      <c r="L147" s="40"/>
      <c r="M147" s="208" t="s">
        <v>1</v>
      </c>
      <c r="N147" s="209" t="s">
        <v>47</v>
      </c>
      <c r="O147" s="76"/>
      <c r="P147" s="210">
        <f>O147*H147</f>
        <v>0</v>
      </c>
      <c r="Q147" s="210">
        <v>0</v>
      </c>
      <c r="R147" s="210">
        <f>Q147*H147</f>
        <v>0</v>
      </c>
      <c r="S147" s="210">
        <v>0.014919999999999999</v>
      </c>
      <c r="T147" s="211">
        <f>S147*H147</f>
        <v>0.059679999999999997</v>
      </c>
      <c r="AR147" s="14" t="s">
        <v>150</v>
      </c>
      <c r="AT147" s="14" t="s">
        <v>152</v>
      </c>
      <c r="AU147" s="14" t="s">
        <v>85</v>
      </c>
      <c r="AY147" s="14" t="s">
        <v>151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8</v>
      </c>
      <c r="BK147" s="212">
        <f>ROUND(I147*H147,0)</f>
        <v>0</v>
      </c>
      <c r="BL147" s="14" t="s">
        <v>150</v>
      </c>
      <c r="BM147" s="14" t="s">
        <v>268</v>
      </c>
    </row>
    <row r="148" s="1" customFormat="1" ht="16.5" customHeight="1">
      <c r="B148" s="35"/>
      <c r="C148" s="201" t="s">
        <v>269</v>
      </c>
      <c r="D148" s="201" t="s">
        <v>152</v>
      </c>
      <c r="E148" s="202" t="s">
        <v>270</v>
      </c>
      <c r="F148" s="203" t="s">
        <v>271</v>
      </c>
      <c r="G148" s="204" t="s">
        <v>168</v>
      </c>
      <c r="H148" s="205">
        <v>4</v>
      </c>
      <c r="I148" s="206"/>
      <c r="J148" s="207">
        <f>ROUND(I148*H148,0)</f>
        <v>0</v>
      </c>
      <c r="K148" s="203" t="s">
        <v>267</v>
      </c>
      <c r="L148" s="40"/>
      <c r="M148" s="208" t="s">
        <v>1</v>
      </c>
      <c r="N148" s="209" t="s">
        <v>47</v>
      </c>
      <c r="O148" s="76"/>
      <c r="P148" s="210">
        <f>O148*H148</f>
        <v>0</v>
      </c>
      <c r="Q148" s="210">
        <v>0</v>
      </c>
      <c r="R148" s="210">
        <f>Q148*H148</f>
        <v>0</v>
      </c>
      <c r="S148" s="210">
        <v>0.035220000000000001</v>
      </c>
      <c r="T148" s="211">
        <f>S148*H148</f>
        <v>0.14088000000000001</v>
      </c>
      <c r="AR148" s="14" t="s">
        <v>150</v>
      </c>
      <c r="AT148" s="14" t="s">
        <v>152</v>
      </c>
      <c r="AU148" s="14" t="s">
        <v>85</v>
      </c>
      <c r="AY148" s="14" t="s">
        <v>151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8</v>
      </c>
      <c r="BK148" s="212">
        <f>ROUND(I148*H148,0)</f>
        <v>0</v>
      </c>
      <c r="BL148" s="14" t="s">
        <v>150</v>
      </c>
      <c r="BM148" s="14" t="s">
        <v>272</v>
      </c>
    </row>
    <row r="149" s="1" customFormat="1" ht="16.5" customHeight="1">
      <c r="B149" s="35"/>
      <c r="C149" s="201" t="s">
        <v>273</v>
      </c>
      <c r="D149" s="201" t="s">
        <v>152</v>
      </c>
      <c r="E149" s="202" t="s">
        <v>274</v>
      </c>
      <c r="F149" s="203" t="s">
        <v>275</v>
      </c>
      <c r="G149" s="204" t="s">
        <v>168</v>
      </c>
      <c r="H149" s="205">
        <v>4</v>
      </c>
      <c r="I149" s="206"/>
      <c r="J149" s="207">
        <f>ROUND(I149*H149,0)</f>
        <v>0</v>
      </c>
      <c r="K149" s="203" t="s">
        <v>267</v>
      </c>
      <c r="L149" s="40"/>
      <c r="M149" s="208" t="s">
        <v>1</v>
      </c>
      <c r="N149" s="209" t="s">
        <v>47</v>
      </c>
      <c r="O149" s="76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4" t="s">
        <v>235</v>
      </c>
      <c r="AT149" s="14" t="s">
        <v>152</v>
      </c>
      <c r="AU149" s="14" t="s">
        <v>85</v>
      </c>
      <c r="AY149" s="14" t="s">
        <v>151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8</v>
      </c>
      <c r="BK149" s="212">
        <f>ROUND(I149*H149,0)</f>
        <v>0</v>
      </c>
      <c r="BL149" s="14" t="s">
        <v>235</v>
      </c>
      <c r="BM149" s="14" t="s">
        <v>276</v>
      </c>
    </row>
    <row r="150" s="1" customFormat="1" ht="16.5" customHeight="1">
      <c r="B150" s="35"/>
      <c r="C150" s="201" t="s">
        <v>277</v>
      </c>
      <c r="D150" s="201" t="s">
        <v>152</v>
      </c>
      <c r="E150" s="202" t="s">
        <v>278</v>
      </c>
      <c r="F150" s="203" t="s">
        <v>279</v>
      </c>
      <c r="G150" s="204" t="s">
        <v>168</v>
      </c>
      <c r="H150" s="205">
        <v>4</v>
      </c>
      <c r="I150" s="206"/>
      <c r="J150" s="207">
        <f>ROUND(I150*H150,0)</f>
        <v>0</v>
      </c>
      <c r="K150" s="203" t="s">
        <v>179</v>
      </c>
      <c r="L150" s="40"/>
      <c r="M150" s="208" t="s">
        <v>1</v>
      </c>
      <c r="N150" s="209" t="s">
        <v>47</v>
      </c>
      <c r="O150" s="76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AR150" s="14" t="s">
        <v>150</v>
      </c>
      <c r="AT150" s="14" t="s">
        <v>152</v>
      </c>
      <c r="AU150" s="14" t="s">
        <v>85</v>
      </c>
      <c r="AY150" s="14" t="s">
        <v>151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8</v>
      </c>
      <c r="BK150" s="212">
        <f>ROUND(I150*H150,0)</f>
        <v>0</v>
      </c>
      <c r="BL150" s="14" t="s">
        <v>150</v>
      </c>
      <c r="BM150" s="14" t="s">
        <v>280</v>
      </c>
    </row>
    <row r="151" s="1" customFormat="1" ht="16.5" customHeight="1">
      <c r="B151" s="35"/>
      <c r="C151" s="240" t="s">
        <v>281</v>
      </c>
      <c r="D151" s="240" t="s">
        <v>282</v>
      </c>
      <c r="E151" s="241" t="s">
        <v>283</v>
      </c>
      <c r="F151" s="242" t="s">
        <v>284</v>
      </c>
      <c r="G151" s="243" t="s">
        <v>168</v>
      </c>
      <c r="H151" s="244">
        <v>4</v>
      </c>
      <c r="I151" s="245"/>
      <c r="J151" s="246">
        <f>ROUND(I151*H151,0)</f>
        <v>0</v>
      </c>
      <c r="K151" s="242" t="s">
        <v>179</v>
      </c>
      <c r="L151" s="247"/>
      <c r="M151" s="248" t="s">
        <v>1</v>
      </c>
      <c r="N151" s="249" t="s">
        <v>47</v>
      </c>
      <c r="O151" s="76"/>
      <c r="P151" s="210">
        <f>O151*H151</f>
        <v>0</v>
      </c>
      <c r="Q151" s="210">
        <v>0.029499999999999998</v>
      </c>
      <c r="R151" s="210">
        <f>Q151*H151</f>
        <v>0.11799999999999999</v>
      </c>
      <c r="S151" s="210">
        <v>0</v>
      </c>
      <c r="T151" s="211">
        <f>S151*H151</f>
        <v>0</v>
      </c>
      <c r="AR151" s="14" t="s">
        <v>198</v>
      </c>
      <c r="AT151" s="14" t="s">
        <v>282</v>
      </c>
      <c r="AU151" s="14" t="s">
        <v>85</v>
      </c>
      <c r="AY151" s="14" t="s">
        <v>151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4" t="s">
        <v>8</v>
      </c>
      <c r="BK151" s="212">
        <f>ROUND(I151*H151,0)</f>
        <v>0</v>
      </c>
      <c r="BL151" s="14" t="s">
        <v>150</v>
      </c>
      <c r="BM151" s="14" t="s">
        <v>285</v>
      </c>
    </row>
    <row r="152" s="10" customFormat="1" ht="22.8" customHeight="1">
      <c r="B152" s="187"/>
      <c r="C152" s="188"/>
      <c r="D152" s="189" t="s">
        <v>75</v>
      </c>
      <c r="E152" s="213" t="s">
        <v>203</v>
      </c>
      <c r="F152" s="213" t="s">
        <v>286</v>
      </c>
      <c r="G152" s="188"/>
      <c r="H152" s="188"/>
      <c r="I152" s="191"/>
      <c r="J152" s="214">
        <f>BK152</f>
        <v>0</v>
      </c>
      <c r="K152" s="188"/>
      <c r="L152" s="193"/>
      <c r="M152" s="194"/>
      <c r="N152" s="195"/>
      <c r="O152" s="195"/>
      <c r="P152" s="196">
        <f>SUM(P153:P182)</f>
        <v>0</v>
      </c>
      <c r="Q152" s="195"/>
      <c r="R152" s="196">
        <f>SUM(R153:R182)</f>
        <v>0.016396399999999998</v>
      </c>
      <c r="S152" s="195"/>
      <c r="T152" s="197">
        <f>SUM(T153:T182)</f>
        <v>36.421080000000003</v>
      </c>
      <c r="AR152" s="198" t="s">
        <v>8</v>
      </c>
      <c r="AT152" s="199" t="s">
        <v>75</v>
      </c>
      <c r="AU152" s="199" t="s">
        <v>8</v>
      </c>
      <c r="AY152" s="198" t="s">
        <v>151</v>
      </c>
      <c r="BK152" s="200">
        <f>SUM(BK153:BK182)</f>
        <v>0</v>
      </c>
    </row>
    <row r="153" s="1" customFormat="1" ht="22.5" customHeight="1">
      <c r="B153" s="35"/>
      <c r="C153" s="201" t="s">
        <v>287</v>
      </c>
      <c r="D153" s="201" t="s">
        <v>152</v>
      </c>
      <c r="E153" s="202" t="s">
        <v>288</v>
      </c>
      <c r="F153" s="203" t="s">
        <v>289</v>
      </c>
      <c r="G153" s="204" t="s">
        <v>290</v>
      </c>
      <c r="H153" s="205">
        <v>1</v>
      </c>
      <c r="I153" s="206"/>
      <c r="J153" s="207">
        <f>ROUND(I153*H153,0)</f>
        <v>0</v>
      </c>
      <c r="K153" s="203" t="s">
        <v>1</v>
      </c>
      <c r="L153" s="40"/>
      <c r="M153" s="208" t="s">
        <v>1</v>
      </c>
      <c r="N153" s="209" t="s">
        <v>47</v>
      </c>
      <c r="O153" s="76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14" t="s">
        <v>150</v>
      </c>
      <c r="AT153" s="14" t="s">
        <v>152</v>
      </c>
      <c r="AU153" s="14" t="s">
        <v>85</v>
      </c>
      <c r="AY153" s="14" t="s">
        <v>151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8</v>
      </c>
      <c r="BK153" s="212">
        <f>ROUND(I153*H153,0)</f>
        <v>0</v>
      </c>
      <c r="BL153" s="14" t="s">
        <v>150</v>
      </c>
      <c r="BM153" s="14" t="s">
        <v>291</v>
      </c>
    </row>
    <row r="154" s="1" customFormat="1" ht="22.5" customHeight="1">
      <c r="B154" s="35"/>
      <c r="C154" s="201" t="s">
        <v>292</v>
      </c>
      <c r="D154" s="201" t="s">
        <v>152</v>
      </c>
      <c r="E154" s="202" t="s">
        <v>293</v>
      </c>
      <c r="F154" s="203" t="s">
        <v>294</v>
      </c>
      <c r="G154" s="204" t="s">
        <v>290</v>
      </c>
      <c r="H154" s="205">
        <v>1</v>
      </c>
      <c r="I154" s="206"/>
      <c r="J154" s="207">
        <f>ROUND(I154*H154,0)</f>
        <v>0</v>
      </c>
      <c r="K154" s="203" t="s">
        <v>1</v>
      </c>
      <c r="L154" s="40"/>
      <c r="M154" s="208" t="s">
        <v>1</v>
      </c>
      <c r="N154" s="209" t="s">
        <v>47</v>
      </c>
      <c r="O154" s="76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AR154" s="14" t="s">
        <v>154</v>
      </c>
      <c r="AT154" s="14" t="s">
        <v>152</v>
      </c>
      <c r="AU154" s="14" t="s">
        <v>85</v>
      </c>
      <c r="AY154" s="14" t="s">
        <v>151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8</v>
      </c>
      <c r="BK154" s="212">
        <f>ROUND(I154*H154,0)</f>
        <v>0</v>
      </c>
      <c r="BL154" s="14" t="s">
        <v>154</v>
      </c>
      <c r="BM154" s="14" t="s">
        <v>295</v>
      </c>
    </row>
    <row r="155" s="1" customFormat="1" ht="22.5" customHeight="1">
      <c r="B155" s="35"/>
      <c r="C155" s="201" t="s">
        <v>296</v>
      </c>
      <c r="D155" s="201" t="s">
        <v>152</v>
      </c>
      <c r="E155" s="202" t="s">
        <v>297</v>
      </c>
      <c r="F155" s="203" t="s">
        <v>298</v>
      </c>
      <c r="G155" s="204" t="s">
        <v>290</v>
      </c>
      <c r="H155" s="205">
        <v>1</v>
      </c>
      <c r="I155" s="206"/>
      <c r="J155" s="207">
        <f>ROUND(I155*H155,0)</f>
        <v>0</v>
      </c>
      <c r="K155" s="203" t="s">
        <v>1</v>
      </c>
      <c r="L155" s="40"/>
      <c r="M155" s="208" t="s">
        <v>1</v>
      </c>
      <c r="N155" s="209" t="s">
        <v>47</v>
      </c>
      <c r="O155" s="76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AR155" s="14" t="s">
        <v>154</v>
      </c>
      <c r="AT155" s="14" t="s">
        <v>152</v>
      </c>
      <c r="AU155" s="14" t="s">
        <v>85</v>
      </c>
      <c r="AY155" s="14" t="s">
        <v>151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8</v>
      </c>
      <c r="BK155" s="212">
        <f>ROUND(I155*H155,0)</f>
        <v>0</v>
      </c>
      <c r="BL155" s="14" t="s">
        <v>154</v>
      </c>
      <c r="BM155" s="14" t="s">
        <v>299</v>
      </c>
    </row>
    <row r="156" s="1" customFormat="1" ht="16.5" customHeight="1">
      <c r="B156" s="35"/>
      <c r="C156" s="201" t="s">
        <v>300</v>
      </c>
      <c r="D156" s="201" t="s">
        <v>152</v>
      </c>
      <c r="E156" s="202" t="s">
        <v>301</v>
      </c>
      <c r="F156" s="203" t="s">
        <v>302</v>
      </c>
      <c r="G156" s="204" t="s">
        <v>290</v>
      </c>
      <c r="H156" s="205">
        <v>1</v>
      </c>
      <c r="I156" s="206"/>
      <c r="J156" s="207">
        <f>ROUND(I156*H156,0)</f>
        <v>0</v>
      </c>
      <c r="K156" s="203" t="s">
        <v>1</v>
      </c>
      <c r="L156" s="40"/>
      <c r="M156" s="208" t="s">
        <v>1</v>
      </c>
      <c r="N156" s="209" t="s">
        <v>47</v>
      </c>
      <c r="O156" s="76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AR156" s="14" t="s">
        <v>154</v>
      </c>
      <c r="AT156" s="14" t="s">
        <v>152</v>
      </c>
      <c r="AU156" s="14" t="s">
        <v>85</v>
      </c>
      <c r="AY156" s="14" t="s">
        <v>151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8</v>
      </c>
      <c r="BK156" s="212">
        <f>ROUND(I156*H156,0)</f>
        <v>0</v>
      </c>
      <c r="BL156" s="14" t="s">
        <v>154</v>
      </c>
      <c r="BM156" s="14" t="s">
        <v>303</v>
      </c>
    </row>
    <row r="157" s="1" customFormat="1" ht="22.5" customHeight="1">
      <c r="B157" s="35"/>
      <c r="C157" s="201" t="s">
        <v>304</v>
      </c>
      <c r="D157" s="201" t="s">
        <v>152</v>
      </c>
      <c r="E157" s="202" t="s">
        <v>305</v>
      </c>
      <c r="F157" s="203" t="s">
        <v>306</v>
      </c>
      <c r="G157" s="204" t="s">
        <v>290</v>
      </c>
      <c r="H157" s="205">
        <v>1</v>
      </c>
      <c r="I157" s="206"/>
      <c r="J157" s="207">
        <f>ROUND(I157*H157,0)</f>
        <v>0</v>
      </c>
      <c r="K157" s="203" t="s">
        <v>1</v>
      </c>
      <c r="L157" s="40"/>
      <c r="M157" s="208" t="s">
        <v>1</v>
      </c>
      <c r="N157" s="209" t="s">
        <v>47</v>
      </c>
      <c r="O157" s="76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AR157" s="14" t="s">
        <v>150</v>
      </c>
      <c r="AT157" s="14" t="s">
        <v>152</v>
      </c>
      <c r="AU157" s="14" t="s">
        <v>85</v>
      </c>
      <c r="AY157" s="14" t="s">
        <v>151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4" t="s">
        <v>8</v>
      </c>
      <c r="BK157" s="212">
        <f>ROUND(I157*H157,0)</f>
        <v>0</v>
      </c>
      <c r="BL157" s="14" t="s">
        <v>150</v>
      </c>
      <c r="BM157" s="14" t="s">
        <v>307</v>
      </c>
    </row>
    <row r="158" s="1" customFormat="1" ht="16.5" customHeight="1">
      <c r="B158" s="35"/>
      <c r="C158" s="201" t="s">
        <v>308</v>
      </c>
      <c r="D158" s="201" t="s">
        <v>152</v>
      </c>
      <c r="E158" s="202" t="s">
        <v>309</v>
      </c>
      <c r="F158" s="203" t="s">
        <v>310</v>
      </c>
      <c r="G158" s="204" t="s">
        <v>290</v>
      </c>
      <c r="H158" s="205">
        <v>1</v>
      </c>
      <c r="I158" s="206"/>
      <c r="J158" s="207">
        <f>ROUND(I158*H158,0)</f>
        <v>0</v>
      </c>
      <c r="K158" s="203" t="s">
        <v>1</v>
      </c>
      <c r="L158" s="40"/>
      <c r="M158" s="208" t="s">
        <v>1</v>
      </c>
      <c r="N158" s="209" t="s">
        <v>47</v>
      </c>
      <c r="O158" s="76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14" t="s">
        <v>150</v>
      </c>
      <c r="AT158" s="14" t="s">
        <v>152</v>
      </c>
      <c r="AU158" s="14" t="s">
        <v>85</v>
      </c>
      <c r="AY158" s="14" t="s">
        <v>151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8</v>
      </c>
      <c r="BK158" s="212">
        <f>ROUND(I158*H158,0)</f>
        <v>0</v>
      </c>
      <c r="BL158" s="14" t="s">
        <v>150</v>
      </c>
      <c r="BM158" s="14" t="s">
        <v>311</v>
      </c>
    </row>
    <row r="159" s="1" customFormat="1" ht="16.5" customHeight="1">
      <c r="B159" s="35"/>
      <c r="C159" s="201" t="s">
        <v>312</v>
      </c>
      <c r="D159" s="201" t="s">
        <v>152</v>
      </c>
      <c r="E159" s="202" t="s">
        <v>313</v>
      </c>
      <c r="F159" s="203" t="s">
        <v>314</v>
      </c>
      <c r="G159" s="204" t="s">
        <v>222</v>
      </c>
      <c r="H159" s="205">
        <v>4.5</v>
      </c>
      <c r="I159" s="206"/>
      <c r="J159" s="207">
        <f>ROUND(I159*H159,0)</f>
        <v>0</v>
      </c>
      <c r="K159" s="203" t="s">
        <v>1</v>
      </c>
      <c r="L159" s="40"/>
      <c r="M159" s="208" t="s">
        <v>1</v>
      </c>
      <c r="N159" s="209" t="s">
        <v>47</v>
      </c>
      <c r="O159" s="76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AR159" s="14" t="s">
        <v>150</v>
      </c>
      <c r="AT159" s="14" t="s">
        <v>152</v>
      </c>
      <c r="AU159" s="14" t="s">
        <v>85</v>
      </c>
      <c r="AY159" s="14" t="s">
        <v>151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4" t="s">
        <v>8</v>
      </c>
      <c r="BK159" s="212">
        <f>ROUND(I159*H159,0)</f>
        <v>0</v>
      </c>
      <c r="BL159" s="14" t="s">
        <v>150</v>
      </c>
      <c r="BM159" s="14" t="s">
        <v>315</v>
      </c>
    </row>
    <row r="160" s="11" customFormat="1">
      <c r="B160" s="215"/>
      <c r="C160" s="216"/>
      <c r="D160" s="217" t="s">
        <v>164</v>
      </c>
      <c r="E160" s="218" t="s">
        <v>1</v>
      </c>
      <c r="F160" s="219" t="s">
        <v>316</v>
      </c>
      <c r="G160" s="216"/>
      <c r="H160" s="220">
        <v>4.5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164</v>
      </c>
      <c r="AU160" s="226" t="s">
        <v>85</v>
      </c>
      <c r="AV160" s="11" t="s">
        <v>85</v>
      </c>
      <c r="AW160" s="11" t="s">
        <v>38</v>
      </c>
      <c r="AX160" s="11" t="s">
        <v>8</v>
      </c>
      <c r="AY160" s="226" t="s">
        <v>151</v>
      </c>
    </row>
    <row r="161" s="1" customFormat="1" ht="16.5" customHeight="1">
      <c r="B161" s="35"/>
      <c r="C161" s="201" t="s">
        <v>317</v>
      </c>
      <c r="D161" s="201" t="s">
        <v>152</v>
      </c>
      <c r="E161" s="202" t="s">
        <v>318</v>
      </c>
      <c r="F161" s="203" t="s">
        <v>319</v>
      </c>
      <c r="G161" s="204" t="s">
        <v>168</v>
      </c>
      <c r="H161" s="205">
        <v>1</v>
      </c>
      <c r="I161" s="206"/>
      <c r="J161" s="207">
        <f>ROUND(I161*H161,0)</f>
        <v>0</v>
      </c>
      <c r="K161" s="203" t="s">
        <v>1</v>
      </c>
      <c r="L161" s="40"/>
      <c r="M161" s="208" t="s">
        <v>1</v>
      </c>
      <c r="N161" s="209" t="s">
        <v>47</v>
      </c>
      <c r="O161" s="76"/>
      <c r="P161" s="210">
        <f>O161*H161</f>
        <v>0</v>
      </c>
      <c r="Q161" s="210">
        <v>0.01175</v>
      </c>
      <c r="R161" s="210">
        <f>Q161*H161</f>
        <v>0.01175</v>
      </c>
      <c r="S161" s="210">
        <v>0</v>
      </c>
      <c r="T161" s="211">
        <f>S161*H161</f>
        <v>0</v>
      </c>
      <c r="AR161" s="14" t="s">
        <v>150</v>
      </c>
      <c r="AT161" s="14" t="s">
        <v>152</v>
      </c>
      <c r="AU161" s="14" t="s">
        <v>85</v>
      </c>
      <c r="AY161" s="14" t="s">
        <v>151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8</v>
      </c>
      <c r="BK161" s="212">
        <f>ROUND(I161*H161,0)</f>
        <v>0</v>
      </c>
      <c r="BL161" s="14" t="s">
        <v>150</v>
      </c>
      <c r="BM161" s="14" t="s">
        <v>320</v>
      </c>
    </row>
    <row r="162" s="1" customFormat="1" ht="16.5" customHeight="1">
      <c r="B162" s="35"/>
      <c r="C162" s="240" t="s">
        <v>321</v>
      </c>
      <c r="D162" s="240" t="s">
        <v>282</v>
      </c>
      <c r="E162" s="241" t="s">
        <v>322</v>
      </c>
      <c r="F162" s="242" t="s">
        <v>323</v>
      </c>
      <c r="G162" s="243" t="s">
        <v>168</v>
      </c>
      <c r="H162" s="244">
        <v>1</v>
      </c>
      <c r="I162" s="245"/>
      <c r="J162" s="246">
        <f>ROUND(I162*H162,0)</f>
        <v>0</v>
      </c>
      <c r="K162" s="242" t="s">
        <v>1</v>
      </c>
      <c r="L162" s="247"/>
      <c r="M162" s="248" t="s">
        <v>1</v>
      </c>
      <c r="N162" s="249" t="s">
        <v>47</v>
      </c>
      <c r="O162" s="76"/>
      <c r="P162" s="210">
        <f>O162*H162</f>
        <v>0</v>
      </c>
      <c r="Q162" s="210">
        <v>0.0030000000000000001</v>
      </c>
      <c r="R162" s="210">
        <f>Q162*H162</f>
        <v>0.0030000000000000001</v>
      </c>
      <c r="S162" s="210">
        <v>0</v>
      </c>
      <c r="T162" s="211">
        <f>S162*H162</f>
        <v>0</v>
      </c>
      <c r="AR162" s="14" t="s">
        <v>198</v>
      </c>
      <c r="AT162" s="14" t="s">
        <v>282</v>
      </c>
      <c r="AU162" s="14" t="s">
        <v>85</v>
      </c>
      <c r="AY162" s="14" t="s">
        <v>151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4" t="s">
        <v>8</v>
      </c>
      <c r="BK162" s="212">
        <f>ROUND(I162*H162,0)</f>
        <v>0</v>
      </c>
      <c r="BL162" s="14" t="s">
        <v>150</v>
      </c>
      <c r="BM162" s="14" t="s">
        <v>324</v>
      </c>
    </row>
    <row r="163" s="1" customFormat="1" ht="16.5" customHeight="1">
      <c r="B163" s="35"/>
      <c r="C163" s="201" t="s">
        <v>325</v>
      </c>
      <c r="D163" s="201" t="s">
        <v>152</v>
      </c>
      <c r="E163" s="202" t="s">
        <v>326</v>
      </c>
      <c r="F163" s="203" t="s">
        <v>327</v>
      </c>
      <c r="G163" s="204" t="s">
        <v>178</v>
      </c>
      <c r="H163" s="205">
        <v>731.39999999999998</v>
      </c>
      <c r="I163" s="206"/>
      <c r="J163" s="207">
        <f>ROUND(I163*H163,0)</f>
        <v>0</v>
      </c>
      <c r="K163" s="203" t="s">
        <v>179</v>
      </c>
      <c r="L163" s="40"/>
      <c r="M163" s="208" t="s">
        <v>1</v>
      </c>
      <c r="N163" s="209" t="s">
        <v>47</v>
      </c>
      <c r="O163" s="76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AR163" s="14" t="s">
        <v>150</v>
      </c>
      <c r="AT163" s="14" t="s">
        <v>152</v>
      </c>
      <c r="AU163" s="14" t="s">
        <v>85</v>
      </c>
      <c r="AY163" s="14" t="s">
        <v>151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4" t="s">
        <v>8</v>
      </c>
      <c r="BK163" s="212">
        <f>ROUND(I163*H163,0)</f>
        <v>0</v>
      </c>
      <c r="BL163" s="14" t="s">
        <v>150</v>
      </c>
      <c r="BM163" s="14" t="s">
        <v>328</v>
      </c>
    </row>
    <row r="164" s="11" customFormat="1">
      <c r="B164" s="215"/>
      <c r="C164" s="216"/>
      <c r="D164" s="217" t="s">
        <v>164</v>
      </c>
      <c r="E164" s="218" t="s">
        <v>1</v>
      </c>
      <c r="F164" s="219" t="s">
        <v>329</v>
      </c>
      <c r="G164" s="216"/>
      <c r="H164" s="220">
        <v>731.39999999999998</v>
      </c>
      <c r="I164" s="221"/>
      <c r="J164" s="216"/>
      <c r="K164" s="216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164</v>
      </c>
      <c r="AU164" s="226" t="s">
        <v>85</v>
      </c>
      <c r="AV164" s="11" t="s">
        <v>85</v>
      </c>
      <c r="AW164" s="11" t="s">
        <v>38</v>
      </c>
      <c r="AX164" s="11" t="s">
        <v>76</v>
      </c>
      <c r="AY164" s="226" t="s">
        <v>151</v>
      </c>
    </row>
    <row r="165" s="12" customFormat="1">
      <c r="B165" s="229"/>
      <c r="C165" s="230"/>
      <c r="D165" s="217" t="s">
        <v>164</v>
      </c>
      <c r="E165" s="231" t="s">
        <v>1</v>
      </c>
      <c r="F165" s="232" t="s">
        <v>184</v>
      </c>
      <c r="G165" s="230"/>
      <c r="H165" s="233">
        <v>731.39999999999998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164</v>
      </c>
      <c r="AU165" s="239" t="s">
        <v>85</v>
      </c>
      <c r="AV165" s="12" t="s">
        <v>150</v>
      </c>
      <c r="AW165" s="12" t="s">
        <v>38</v>
      </c>
      <c r="AX165" s="12" t="s">
        <v>8</v>
      </c>
      <c r="AY165" s="239" t="s">
        <v>151</v>
      </c>
    </row>
    <row r="166" s="1" customFormat="1" ht="16.5" customHeight="1">
      <c r="B166" s="35"/>
      <c r="C166" s="201" t="s">
        <v>330</v>
      </c>
      <c r="D166" s="201" t="s">
        <v>152</v>
      </c>
      <c r="E166" s="202" t="s">
        <v>331</v>
      </c>
      <c r="F166" s="203" t="s">
        <v>332</v>
      </c>
      <c r="G166" s="204" t="s">
        <v>178</v>
      </c>
      <c r="H166" s="205">
        <v>65790</v>
      </c>
      <c r="I166" s="206"/>
      <c r="J166" s="207">
        <f>ROUND(I166*H166,0)</f>
        <v>0</v>
      </c>
      <c r="K166" s="203" t="s">
        <v>179</v>
      </c>
      <c r="L166" s="40"/>
      <c r="M166" s="208" t="s">
        <v>1</v>
      </c>
      <c r="N166" s="209" t="s">
        <v>47</v>
      </c>
      <c r="O166" s="76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AR166" s="14" t="s">
        <v>150</v>
      </c>
      <c r="AT166" s="14" t="s">
        <v>152</v>
      </c>
      <c r="AU166" s="14" t="s">
        <v>85</v>
      </c>
      <c r="AY166" s="14" t="s">
        <v>151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4" t="s">
        <v>8</v>
      </c>
      <c r="BK166" s="212">
        <f>ROUND(I166*H166,0)</f>
        <v>0</v>
      </c>
      <c r="BL166" s="14" t="s">
        <v>150</v>
      </c>
      <c r="BM166" s="14" t="s">
        <v>333</v>
      </c>
    </row>
    <row r="167" s="11" customFormat="1">
      <c r="B167" s="215"/>
      <c r="C167" s="216"/>
      <c r="D167" s="217" t="s">
        <v>164</v>
      </c>
      <c r="E167" s="216"/>
      <c r="F167" s="219" t="s">
        <v>334</v>
      </c>
      <c r="G167" s="216"/>
      <c r="H167" s="220">
        <v>65790</v>
      </c>
      <c r="I167" s="221"/>
      <c r="J167" s="216"/>
      <c r="K167" s="216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164</v>
      </c>
      <c r="AU167" s="226" t="s">
        <v>85</v>
      </c>
      <c r="AV167" s="11" t="s">
        <v>85</v>
      </c>
      <c r="AW167" s="11" t="s">
        <v>4</v>
      </c>
      <c r="AX167" s="11" t="s">
        <v>8</v>
      </c>
      <c r="AY167" s="226" t="s">
        <v>151</v>
      </c>
    </row>
    <row r="168" s="1" customFormat="1" ht="16.5" customHeight="1">
      <c r="B168" s="35"/>
      <c r="C168" s="201" t="s">
        <v>335</v>
      </c>
      <c r="D168" s="201" t="s">
        <v>152</v>
      </c>
      <c r="E168" s="202" t="s">
        <v>336</v>
      </c>
      <c r="F168" s="203" t="s">
        <v>337</v>
      </c>
      <c r="G168" s="204" t="s">
        <v>178</v>
      </c>
      <c r="H168" s="205">
        <v>731.39999999999998</v>
      </c>
      <c r="I168" s="206"/>
      <c r="J168" s="207">
        <f>ROUND(I168*H168,0)</f>
        <v>0</v>
      </c>
      <c r="K168" s="203" t="s">
        <v>179</v>
      </c>
      <c r="L168" s="40"/>
      <c r="M168" s="208" t="s">
        <v>1</v>
      </c>
      <c r="N168" s="209" t="s">
        <v>47</v>
      </c>
      <c r="O168" s="76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AR168" s="14" t="s">
        <v>150</v>
      </c>
      <c r="AT168" s="14" t="s">
        <v>152</v>
      </c>
      <c r="AU168" s="14" t="s">
        <v>85</v>
      </c>
      <c r="AY168" s="14" t="s">
        <v>151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4" t="s">
        <v>8</v>
      </c>
      <c r="BK168" s="212">
        <f>ROUND(I168*H168,0)</f>
        <v>0</v>
      </c>
      <c r="BL168" s="14" t="s">
        <v>150</v>
      </c>
      <c r="BM168" s="14" t="s">
        <v>338</v>
      </c>
    </row>
    <row r="169" s="1" customFormat="1" ht="16.5" customHeight="1">
      <c r="B169" s="35"/>
      <c r="C169" s="201" t="s">
        <v>339</v>
      </c>
      <c r="D169" s="201" t="s">
        <v>152</v>
      </c>
      <c r="E169" s="202" t="s">
        <v>340</v>
      </c>
      <c r="F169" s="203" t="s">
        <v>341</v>
      </c>
      <c r="G169" s="204" t="s">
        <v>178</v>
      </c>
      <c r="H169" s="205">
        <v>731.39999999999998</v>
      </c>
      <c r="I169" s="206"/>
      <c r="J169" s="207">
        <f>ROUND(I169*H169,0)</f>
        <v>0</v>
      </c>
      <c r="K169" s="203" t="s">
        <v>179</v>
      </c>
      <c r="L169" s="40"/>
      <c r="M169" s="208" t="s">
        <v>1</v>
      </c>
      <c r="N169" s="209" t="s">
        <v>47</v>
      </c>
      <c r="O169" s="76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AR169" s="14" t="s">
        <v>150</v>
      </c>
      <c r="AT169" s="14" t="s">
        <v>152</v>
      </c>
      <c r="AU169" s="14" t="s">
        <v>85</v>
      </c>
      <c r="AY169" s="14" t="s">
        <v>151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4" t="s">
        <v>8</v>
      </c>
      <c r="BK169" s="212">
        <f>ROUND(I169*H169,0)</f>
        <v>0</v>
      </c>
      <c r="BL169" s="14" t="s">
        <v>150</v>
      </c>
      <c r="BM169" s="14" t="s">
        <v>342</v>
      </c>
    </row>
    <row r="170" s="1" customFormat="1" ht="16.5" customHeight="1">
      <c r="B170" s="35"/>
      <c r="C170" s="201" t="s">
        <v>343</v>
      </c>
      <c r="D170" s="201" t="s">
        <v>152</v>
      </c>
      <c r="E170" s="202" t="s">
        <v>344</v>
      </c>
      <c r="F170" s="203" t="s">
        <v>345</v>
      </c>
      <c r="G170" s="204" t="s">
        <v>178</v>
      </c>
      <c r="H170" s="205">
        <v>65826</v>
      </c>
      <c r="I170" s="206"/>
      <c r="J170" s="207">
        <f>ROUND(I170*H170,0)</f>
        <v>0</v>
      </c>
      <c r="K170" s="203" t="s">
        <v>179</v>
      </c>
      <c r="L170" s="40"/>
      <c r="M170" s="208" t="s">
        <v>1</v>
      </c>
      <c r="N170" s="209" t="s">
        <v>47</v>
      </c>
      <c r="O170" s="76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AR170" s="14" t="s">
        <v>150</v>
      </c>
      <c r="AT170" s="14" t="s">
        <v>152</v>
      </c>
      <c r="AU170" s="14" t="s">
        <v>85</v>
      </c>
      <c r="AY170" s="14" t="s">
        <v>151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4" t="s">
        <v>8</v>
      </c>
      <c r="BK170" s="212">
        <f>ROUND(I170*H170,0)</f>
        <v>0</v>
      </c>
      <c r="BL170" s="14" t="s">
        <v>150</v>
      </c>
      <c r="BM170" s="14" t="s">
        <v>346</v>
      </c>
    </row>
    <row r="171" s="11" customFormat="1">
      <c r="B171" s="215"/>
      <c r="C171" s="216"/>
      <c r="D171" s="217" t="s">
        <v>164</v>
      </c>
      <c r="E171" s="216"/>
      <c r="F171" s="219" t="s">
        <v>347</v>
      </c>
      <c r="G171" s="216"/>
      <c r="H171" s="220">
        <v>65826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164</v>
      </c>
      <c r="AU171" s="226" t="s">
        <v>85</v>
      </c>
      <c r="AV171" s="11" t="s">
        <v>85</v>
      </c>
      <c r="AW171" s="11" t="s">
        <v>4</v>
      </c>
      <c r="AX171" s="11" t="s">
        <v>8</v>
      </c>
      <c r="AY171" s="226" t="s">
        <v>151</v>
      </c>
    </row>
    <row r="172" s="1" customFormat="1" ht="16.5" customHeight="1">
      <c r="B172" s="35"/>
      <c r="C172" s="201" t="s">
        <v>348</v>
      </c>
      <c r="D172" s="201" t="s">
        <v>152</v>
      </c>
      <c r="E172" s="202" t="s">
        <v>349</v>
      </c>
      <c r="F172" s="203" t="s">
        <v>350</v>
      </c>
      <c r="G172" s="204" t="s">
        <v>178</v>
      </c>
      <c r="H172" s="205">
        <v>731.39999999999998</v>
      </c>
      <c r="I172" s="206"/>
      <c r="J172" s="207">
        <f>ROUND(I172*H172,0)</f>
        <v>0</v>
      </c>
      <c r="K172" s="203" t="s">
        <v>179</v>
      </c>
      <c r="L172" s="40"/>
      <c r="M172" s="208" t="s">
        <v>1</v>
      </c>
      <c r="N172" s="209" t="s">
        <v>47</v>
      </c>
      <c r="O172" s="76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AR172" s="14" t="s">
        <v>150</v>
      </c>
      <c r="AT172" s="14" t="s">
        <v>152</v>
      </c>
      <c r="AU172" s="14" t="s">
        <v>85</v>
      </c>
      <c r="AY172" s="14" t="s">
        <v>151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4" t="s">
        <v>8</v>
      </c>
      <c r="BK172" s="212">
        <f>ROUND(I172*H172,0)</f>
        <v>0</v>
      </c>
      <c r="BL172" s="14" t="s">
        <v>150</v>
      </c>
      <c r="BM172" s="14" t="s">
        <v>351</v>
      </c>
    </row>
    <row r="173" s="1" customFormat="1" ht="16.5" customHeight="1">
      <c r="B173" s="35"/>
      <c r="C173" s="201" t="s">
        <v>352</v>
      </c>
      <c r="D173" s="201" t="s">
        <v>152</v>
      </c>
      <c r="E173" s="202" t="s">
        <v>353</v>
      </c>
      <c r="F173" s="203" t="s">
        <v>354</v>
      </c>
      <c r="G173" s="204" t="s">
        <v>178</v>
      </c>
      <c r="H173" s="205">
        <v>82.319999999999993</v>
      </c>
      <c r="I173" s="206"/>
      <c r="J173" s="207">
        <f>ROUND(I173*H173,0)</f>
        <v>0</v>
      </c>
      <c r="K173" s="203" t="s">
        <v>179</v>
      </c>
      <c r="L173" s="40"/>
      <c r="M173" s="208" t="s">
        <v>1</v>
      </c>
      <c r="N173" s="209" t="s">
        <v>47</v>
      </c>
      <c r="O173" s="76"/>
      <c r="P173" s="210">
        <f>O173*H173</f>
        <v>0</v>
      </c>
      <c r="Q173" s="210">
        <v>2.0000000000000002E-05</v>
      </c>
      <c r="R173" s="210">
        <f>Q173*H173</f>
        <v>0.0016463999999999999</v>
      </c>
      <c r="S173" s="210">
        <v>0</v>
      </c>
      <c r="T173" s="211">
        <f>S173*H173</f>
        <v>0</v>
      </c>
      <c r="AR173" s="14" t="s">
        <v>150</v>
      </c>
      <c r="AT173" s="14" t="s">
        <v>152</v>
      </c>
      <c r="AU173" s="14" t="s">
        <v>85</v>
      </c>
      <c r="AY173" s="14" t="s">
        <v>151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4" t="s">
        <v>8</v>
      </c>
      <c r="BK173" s="212">
        <f>ROUND(I173*H173,0)</f>
        <v>0</v>
      </c>
      <c r="BL173" s="14" t="s">
        <v>150</v>
      </c>
      <c r="BM173" s="14" t="s">
        <v>355</v>
      </c>
    </row>
    <row r="174" s="1" customFormat="1" ht="16.5" customHeight="1">
      <c r="B174" s="35"/>
      <c r="C174" s="201" t="s">
        <v>356</v>
      </c>
      <c r="D174" s="201" t="s">
        <v>152</v>
      </c>
      <c r="E174" s="202" t="s">
        <v>357</v>
      </c>
      <c r="F174" s="203" t="s">
        <v>358</v>
      </c>
      <c r="G174" s="204" t="s">
        <v>178</v>
      </c>
      <c r="H174" s="205">
        <v>3.2000000000000002</v>
      </c>
      <c r="I174" s="206"/>
      <c r="J174" s="207">
        <f>ROUND(I174*H174,0)</f>
        <v>0</v>
      </c>
      <c r="K174" s="203" t="s">
        <v>179</v>
      </c>
      <c r="L174" s="40"/>
      <c r="M174" s="208" t="s">
        <v>1</v>
      </c>
      <c r="N174" s="209" t="s">
        <v>47</v>
      </c>
      <c r="O174" s="76"/>
      <c r="P174" s="210">
        <f>O174*H174</f>
        <v>0</v>
      </c>
      <c r="Q174" s="210">
        <v>0</v>
      </c>
      <c r="R174" s="210">
        <f>Q174*H174</f>
        <v>0</v>
      </c>
      <c r="S174" s="210">
        <v>0.082000000000000003</v>
      </c>
      <c r="T174" s="211">
        <f>S174*H174</f>
        <v>0.26240000000000002</v>
      </c>
      <c r="AR174" s="14" t="s">
        <v>150</v>
      </c>
      <c r="AT174" s="14" t="s">
        <v>152</v>
      </c>
      <c r="AU174" s="14" t="s">
        <v>85</v>
      </c>
      <c r="AY174" s="14" t="s">
        <v>151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4" t="s">
        <v>8</v>
      </c>
      <c r="BK174" s="212">
        <f>ROUND(I174*H174,0)</f>
        <v>0</v>
      </c>
      <c r="BL174" s="14" t="s">
        <v>150</v>
      </c>
      <c r="BM174" s="14" t="s">
        <v>359</v>
      </c>
    </row>
    <row r="175" s="11" customFormat="1">
      <c r="B175" s="215"/>
      <c r="C175" s="216"/>
      <c r="D175" s="217" t="s">
        <v>164</v>
      </c>
      <c r="E175" s="218" t="s">
        <v>1</v>
      </c>
      <c r="F175" s="219" t="s">
        <v>360</v>
      </c>
      <c r="G175" s="216"/>
      <c r="H175" s="220">
        <v>3.2000000000000002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164</v>
      </c>
      <c r="AU175" s="226" t="s">
        <v>85</v>
      </c>
      <c r="AV175" s="11" t="s">
        <v>85</v>
      </c>
      <c r="AW175" s="11" t="s">
        <v>38</v>
      </c>
      <c r="AX175" s="11" t="s">
        <v>8</v>
      </c>
      <c r="AY175" s="226" t="s">
        <v>151</v>
      </c>
    </row>
    <row r="176" s="1" customFormat="1" ht="16.5" customHeight="1">
      <c r="B176" s="35"/>
      <c r="C176" s="201" t="s">
        <v>361</v>
      </c>
      <c r="D176" s="201" t="s">
        <v>152</v>
      </c>
      <c r="E176" s="202" t="s">
        <v>362</v>
      </c>
      <c r="F176" s="203" t="s">
        <v>363</v>
      </c>
      <c r="G176" s="204" t="s">
        <v>178</v>
      </c>
      <c r="H176" s="205">
        <v>64.680000000000007</v>
      </c>
      <c r="I176" s="206"/>
      <c r="J176" s="207">
        <f>ROUND(I176*H176,0)</f>
        <v>0</v>
      </c>
      <c r="K176" s="203" t="s">
        <v>179</v>
      </c>
      <c r="L176" s="40"/>
      <c r="M176" s="208" t="s">
        <v>1</v>
      </c>
      <c r="N176" s="209" t="s">
        <v>47</v>
      </c>
      <c r="O176" s="76"/>
      <c r="P176" s="210">
        <f>O176*H176</f>
        <v>0</v>
      </c>
      <c r="Q176" s="210">
        <v>0</v>
      </c>
      <c r="R176" s="210">
        <f>Q176*H176</f>
        <v>0</v>
      </c>
      <c r="S176" s="210">
        <v>0.053999999999999999</v>
      </c>
      <c r="T176" s="211">
        <f>S176*H176</f>
        <v>3.4927200000000003</v>
      </c>
      <c r="AR176" s="14" t="s">
        <v>150</v>
      </c>
      <c r="AT176" s="14" t="s">
        <v>152</v>
      </c>
      <c r="AU176" s="14" t="s">
        <v>85</v>
      </c>
      <c r="AY176" s="14" t="s">
        <v>151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4" t="s">
        <v>8</v>
      </c>
      <c r="BK176" s="212">
        <f>ROUND(I176*H176,0)</f>
        <v>0</v>
      </c>
      <c r="BL176" s="14" t="s">
        <v>150</v>
      </c>
      <c r="BM176" s="14" t="s">
        <v>364</v>
      </c>
    </row>
    <row r="177" s="11" customFormat="1">
      <c r="B177" s="215"/>
      <c r="C177" s="216"/>
      <c r="D177" s="217" t="s">
        <v>164</v>
      </c>
      <c r="E177" s="218" t="s">
        <v>1</v>
      </c>
      <c r="F177" s="219" t="s">
        <v>365</v>
      </c>
      <c r="G177" s="216"/>
      <c r="H177" s="220">
        <v>64.680000000000007</v>
      </c>
      <c r="I177" s="221"/>
      <c r="J177" s="216"/>
      <c r="K177" s="216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164</v>
      </c>
      <c r="AU177" s="226" t="s">
        <v>85</v>
      </c>
      <c r="AV177" s="11" t="s">
        <v>85</v>
      </c>
      <c r="AW177" s="11" t="s">
        <v>38</v>
      </c>
      <c r="AX177" s="11" t="s">
        <v>8</v>
      </c>
      <c r="AY177" s="226" t="s">
        <v>151</v>
      </c>
    </row>
    <row r="178" s="1" customFormat="1" ht="16.5" customHeight="1">
      <c r="B178" s="35"/>
      <c r="C178" s="201" t="s">
        <v>366</v>
      </c>
      <c r="D178" s="201" t="s">
        <v>152</v>
      </c>
      <c r="E178" s="202" t="s">
        <v>367</v>
      </c>
      <c r="F178" s="203" t="s">
        <v>368</v>
      </c>
      <c r="G178" s="204" t="s">
        <v>178</v>
      </c>
      <c r="H178" s="205">
        <v>3.52</v>
      </c>
      <c r="I178" s="206"/>
      <c r="J178" s="207">
        <f>ROUND(I178*H178,0)</f>
        <v>0</v>
      </c>
      <c r="K178" s="203" t="s">
        <v>179</v>
      </c>
      <c r="L178" s="40"/>
      <c r="M178" s="208" t="s">
        <v>1</v>
      </c>
      <c r="N178" s="209" t="s">
        <v>47</v>
      </c>
      <c r="O178" s="76"/>
      <c r="P178" s="210">
        <f>O178*H178</f>
        <v>0</v>
      </c>
      <c r="Q178" s="210">
        <v>0</v>
      </c>
      <c r="R178" s="210">
        <f>Q178*H178</f>
        <v>0</v>
      </c>
      <c r="S178" s="210">
        <v>0.065000000000000002</v>
      </c>
      <c r="T178" s="211">
        <f>S178*H178</f>
        <v>0.2288</v>
      </c>
      <c r="AR178" s="14" t="s">
        <v>150</v>
      </c>
      <c r="AT178" s="14" t="s">
        <v>152</v>
      </c>
      <c r="AU178" s="14" t="s">
        <v>85</v>
      </c>
      <c r="AY178" s="14" t="s">
        <v>151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4" t="s">
        <v>8</v>
      </c>
      <c r="BK178" s="212">
        <f>ROUND(I178*H178,0)</f>
        <v>0</v>
      </c>
      <c r="BL178" s="14" t="s">
        <v>150</v>
      </c>
      <c r="BM178" s="14" t="s">
        <v>369</v>
      </c>
    </row>
    <row r="179" s="11" customFormat="1">
      <c r="B179" s="215"/>
      <c r="C179" s="216"/>
      <c r="D179" s="217" t="s">
        <v>164</v>
      </c>
      <c r="E179" s="218" t="s">
        <v>1</v>
      </c>
      <c r="F179" s="219" t="s">
        <v>182</v>
      </c>
      <c r="G179" s="216"/>
      <c r="H179" s="220">
        <v>3.52</v>
      </c>
      <c r="I179" s="221"/>
      <c r="J179" s="216"/>
      <c r="K179" s="216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164</v>
      </c>
      <c r="AU179" s="226" t="s">
        <v>85</v>
      </c>
      <c r="AV179" s="11" t="s">
        <v>85</v>
      </c>
      <c r="AW179" s="11" t="s">
        <v>38</v>
      </c>
      <c r="AX179" s="11" t="s">
        <v>8</v>
      </c>
      <c r="AY179" s="226" t="s">
        <v>151</v>
      </c>
    </row>
    <row r="180" s="1" customFormat="1" ht="16.5" customHeight="1">
      <c r="B180" s="35"/>
      <c r="C180" s="201" t="s">
        <v>370</v>
      </c>
      <c r="D180" s="201" t="s">
        <v>152</v>
      </c>
      <c r="E180" s="202" t="s">
        <v>371</v>
      </c>
      <c r="F180" s="203" t="s">
        <v>372</v>
      </c>
      <c r="G180" s="204" t="s">
        <v>178</v>
      </c>
      <c r="H180" s="205">
        <v>10.92</v>
      </c>
      <c r="I180" s="206"/>
      <c r="J180" s="207">
        <f>ROUND(I180*H180,0)</f>
        <v>0</v>
      </c>
      <c r="K180" s="203" t="s">
        <v>267</v>
      </c>
      <c r="L180" s="40"/>
      <c r="M180" s="208" t="s">
        <v>1</v>
      </c>
      <c r="N180" s="209" t="s">
        <v>47</v>
      </c>
      <c r="O180" s="76"/>
      <c r="P180" s="210">
        <f>O180*H180</f>
        <v>0</v>
      </c>
      <c r="Q180" s="210">
        <v>0</v>
      </c>
      <c r="R180" s="210">
        <f>Q180*H180</f>
        <v>0</v>
      </c>
      <c r="S180" s="210">
        <v>0.063</v>
      </c>
      <c r="T180" s="211">
        <f>S180*H180</f>
        <v>0.68796000000000002</v>
      </c>
      <c r="AR180" s="14" t="s">
        <v>150</v>
      </c>
      <c r="AT180" s="14" t="s">
        <v>152</v>
      </c>
      <c r="AU180" s="14" t="s">
        <v>85</v>
      </c>
      <c r="AY180" s="14" t="s">
        <v>151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4" t="s">
        <v>8</v>
      </c>
      <c r="BK180" s="212">
        <f>ROUND(I180*H180,0)</f>
        <v>0</v>
      </c>
      <c r="BL180" s="14" t="s">
        <v>150</v>
      </c>
      <c r="BM180" s="14" t="s">
        <v>373</v>
      </c>
    </row>
    <row r="181" s="11" customFormat="1">
      <c r="B181" s="215"/>
      <c r="C181" s="216"/>
      <c r="D181" s="217" t="s">
        <v>164</v>
      </c>
      <c r="E181" s="218" t="s">
        <v>1</v>
      </c>
      <c r="F181" s="219" t="s">
        <v>374</v>
      </c>
      <c r="G181" s="216"/>
      <c r="H181" s="220">
        <v>10.92</v>
      </c>
      <c r="I181" s="221"/>
      <c r="J181" s="216"/>
      <c r="K181" s="216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164</v>
      </c>
      <c r="AU181" s="226" t="s">
        <v>85</v>
      </c>
      <c r="AV181" s="11" t="s">
        <v>85</v>
      </c>
      <c r="AW181" s="11" t="s">
        <v>38</v>
      </c>
      <c r="AX181" s="11" t="s">
        <v>8</v>
      </c>
      <c r="AY181" s="226" t="s">
        <v>151</v>
      </c>
    </row>
    <row r="182" s="1" customFormat="1" ht="16.5" customHeight="1">
      <c r="B182" s="35"/>
      <c r="C182" s="201" t="s">
        <v>375</v>
      </c>
      <c r="D182" s="201" t="s">
        <v>152</v>
      </c>
      <c r="E182" s="202" t="s">
        <v>376</v>
      </c>
      <c r="F182" s="203" t="s">
        <v>377</v>
      </c>
      <c r="G182" s="204" t="s">
        <v>178</v>
      </c>
      <c r="H182" s="205">
        <v>690.20000000000005</v>
      </c>
      <c r="I182" s="206"/>
      <c r="J182" s="207">
        <f>ROUND(I182*H182,0)</f>
        <v>0</v>
      </c>
      <c r="K182" s="203" t="s">
        <v>179</v>
      </c>
      <c r="L182" s="40"/>
      <c r="M182" s="208" t="s">
        <v>1</v>
      </c>
      <c r="N182" s="209" t="s">
        <v>47</v>
      </c>
      <c r="O182" s="76"/>
      <c r="P182" s="210">
        <f>O182*H182</f>
        <v>0</v>
      </c>
      <c r="Q182" s="210">
        <v>0</v>
      </c>
      <c r="R182" s="210">
        <f>Q182*H182</f>
        <v>0</v>
      </c>
      <c r="S182" s="210">
        <v>0.045999999999999999</v>
      </c>
      <c r="T182" s="211">
        <f>S182*H182</f>
        <v>31.749200000000002</v>
      </c>
      <c r="AR182" s="14" t="s">
        <v>150</v>
      </c>
      <c r="AT182" s="14" t="s">
        <v>152</v>
      </c>
      <c r="AU182" s="14" t="s">
        <v>85</v>
      </c>
      <c r="AY182" s="14" t="s">
        <v>151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4" t="s">
        <v>8</v>
      </c>
      <c r="BK182" s="212">
        <f>ROUND(I182*H182,0)</f>
        <v>0</v>
      </c>
      <c r="BL182" s="14" t="s">
        <v>150</v>
      </c>
      <c r="BM182" s="14" t="s">
        <v>378</v>
      </c>
    </row>
    <row r="183" s="10" customFormat="1" ht="22.8" customHeight="1">
      <c r="B183" s="187"/>
      <c r="C183" s="188"/>
      <c r="D183" s="189" t="s">
        <v>75</v>
      </c>
      <c r="E183" s="213" t="s">
        <v>379</v>
      </c>
      <c r="F183" s="213" t="s">
        <v>380</v>
      </c>
      <c r="G183" s="188"/>
      <c r="H183" s="188"/>
      <c r="I183" s="191"/>
      <c r="J183" s="214">
        <f>BK183</f>
        <v>0</v>
      </c>
      <c r="K183" s="188"/>
      <c r="L183" s="193"/>
      <c r="M183" s="194"/>
      <c r="N183" s="195"/>
      <c r="O183" s="195"/>
      <c r="P183" s="196">
        <f>P184</f>
        <v>0</v>
      </c>
      <c r="Q183" s="195"/>
      <c r="R183" s="196">
        <f>R184</f>
        <v>0</v>
      </c>
      <c r="S183" s="195"/>
      <c r="T183" s="197">
        <f>T184</f>
        <v>0</v>
      </c>
      <c r="AR183" s="198" t="s">
        <v>8</v>
      </c>
      <c r="AT183" s="199" t="s">
        <v>75</v>
      </c>
      <c r="AU183" s="199" t="s">
        <v>8</v>
      </c>
      <c r="AY183" s="198" t="s">
        <v>151</v>
      </c>
      <c r="BK183" s="200">
        <f>BK184</f>
        <v>0</v>
      </c>
    </row>
    <row r="184" s="1" customFormat="1" ht="16.5" customHeight="1">
      <c r="B184" s="35"/>
      <c r="C184" s="201" t="s">
        <v>381</v>
      </c>
      <c r="D184" s="201" t="s">
        <v>152</v>
      </c>
      <c r="E184" s="202" t="s">
        <v>382</v>
      </c>
      <c r="F184" s="203" t="s">
        <v>383</v>
      </c>
      <c r="G184" s="204" t="s">
        <v>384</v>
      </c>
      <c r="H184" s="205">
        <v>71.736000000000004</v>
      </c>
      <c r="I184" s="206"/>
      <c r="J184" s="207">
        <f>ROUND(I184*H184,0)</f>
        <v>0</v>
      </c>
      <c r="K184" s="203" t="s">
        <v>179</v>
      </c>
      <c r="L184" s="40"/>
      <c r="M184" s="208" t="s">
        <v>1</v>
      </c>
      <c r="N184" s="209" t="s">
        <v>47</v>
      </c>
      <c r="O184" s="76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AR184" s="14" t="s">
        <v>150</v>
      </c>
      <c r="AT184" s="14" t="s">
        <v>152</v>
      </c>
      <c r="AU184" s="14" t="s">
        <v>85</v>
      </c>
      <c r="AY184" s="14" t="s">
        <v>151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4" t="s">
        <v>8</v>
      </c>
      <c r="BK184" s="212">
        <f>ROUND(I184*H184,0)</f>
        <v>0</v>
      </c>
      <c r="BL184" s="14" t="s">
        <v>150</v>
      </c>
      <c r="BM184" s="14" t="s">
        <v>385</v>
      </c>
    </row>
    <row r="185" s="10" customFormat="1" ht="22.8" customHeight="1">
      <c r="B185" s="187"/>
      <c r="C185" s="188"/>
      <c r="D185" s="189" t="s">
        <v>75</v>
      </c>
      <c r="E185" s="213" t="s">
        <v>386</v>
      </c>
      <c r="F185" s="213" t="s">
        <v>387</v>
      </c>
      <c r="G185" s="188"/>
      <c r="H185" s="188"/>
      <c r="I185" s="191"/>
      <c r="J185" s="214">
        <f>BK185</f>
        <v>0</v>
      </c>
      <c r="K185" s="188"/>
      <c r="L185" s="193"/>
      <c r="M185" s="194"/>
      <c r="N185" s="195"/>
      <c r="O185" s="195"/>
      <c r="P185" s="196">
        <f>SUM(P186:P195)</f>
        <v>0</v>
      </c>
      <c r="Q185" s="195"/>
      <c r="R185" s="196">
        <f>SUM(R186:R195)</f>
        <v>0</v>
      </c>
      <c r="S185" s="195"/>
      <c r="T185" s="197">
        <f>SUM(T186:T195)</f>
        <v>0</v>
      </c>
      <c r="AR185" s="198" t="s">
        <v>8</v>
      </c>
      <c r="AT185" s="199" t="s">
        <v>75</v>
      </c>
      <c r="AU185" s="199" t="s">
        <v>8</v>
      </c>
      <c r="AY185" s="198" t="s">
        <v>151</v>
      </c>
      <c r="BK185" s="200">
        <f>SUM(BK186:BK195)</f>
        <v>0</v>
      </c>
    </row>
    <row r="186" s="1" customFormat="1" ht="16.5" customHeight="1">
      <c r="B186" s="35"/>
      <c r="C186" s="201" t="s">
        <v>388</v>
      </c>
      <c r="D186" s="201" t="s">
        <v>152</v>
      </c>
      <c r="E186" s="202" t="s">
        <v>389</v>
      </c>
      <c r="F186" s="203" t="s">
        <v>390</v>
      </c>
      <c r="G186" s="204" t="s">
        <v>384</v>
      </c>
      <c r="H186" s="205">
        <v>38.622999999999998</v>
      </c>
      <c r="I186" s="206"/>
      <c r="J186" s="207">
        <f>ROUND(I186*H186,0)</f>
        <v>0</v>
      </c>
      <c r="K186" s="203" t="s">
        <v>179</v>
      </c>
      <c r="L186" s="40"/>
      <c r="M186" s="208" t="s">
        <v>1</v>
      </c>
      <c r="N186" s="209" t="s">
        <v>47</v>
      </c>
      <c r="O186" s="76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AR186" s="14" t="s">
        <v>150</v>
      </c>
      <c r="AT186" s="14" t="s">
        <v>152</v>
      </c>
      <c r="AU186" s="14" t="s">
        <v>85</v>
      </c>
      <c r="AY186" s="14" t="s">
        <v>151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4" t="s">
        <v>8</v>
      </c>
      <c r="BK186" s="212">
        <f>ROUND(I186*H186,0)</f>
        <v>0</v>
      </c>
      <c r="BL186" s="14" t="s">
        <v>150</v>
      </c>
      <c r="BM186" s="14" t="s">
        <v>391</v>
      </c>
    </row>
    <row r="187" s="1" customFormat="1" ht="16.5" customHeight="1">
      <c r="B187" s="35"/>
      <c r="C187" s="201" t="s">
        <v>392</v>
      </c>
      <c r="D187" s="201" t="s">
        <v>152</v>
      </c>
      <c r="E187" s="202" t="s">
        <v>393</v>
      </c>
      <c r="F187" s="203" t="s">
        <v>394</v>
      </c>
      <c r="G187" s="204" t="s">
        <v>384</v>
      </c>
      <c r="H187" s="205">
        <v>38.622999999999998</v>
      </c>
      <c r="I187" s="206"/>
      <c r="J187" s="207">
        <f>ROUND(I187*H187,0)</f>
        <v>0</v>
      </c>
      <c r="K187" s="203" t="s">
        <v>179</v>
      </c>
      <c r="L187" s="40"/>
      <c r="M187" s="208" t="s">
        <v>1</v>
      </c>
      <c r="N187" s="209" t="s">
        <v>47</v>
      </c>
      <c r="O187" s="76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AR187" s="14" t="s">
        <v>150</v>
      </c>
      <c r="AT187" s="14" t="s">
        <v>152</v>
      </c>
      <c r="AU187" s="14" t="s">
        <v>85</v>
      </c>
      <c r="AY187" s="14" t="s">
        <v>151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4" t="s">
        <v>8</v>
      </c>
      <c r="BK187" s="212">
        <f>ROUND(I187*H187,0)</f>
        <v>0</v>
      </c>
      <c r="BL187" s="14" t="s">
        <v>150</v>
      </c>
      <c r="BM187" s="14" t="s">
        <v>395</v>
      </c>
    </row>
    <row r="188" s="1" customFormat="1" ht="16.5" customHeight="1">
      <c r="B188" s="35"/>
      <c r="C188" s="201" t="s">
        <v>396</v>
      </c>
      <c r="D188" s="201" t="s">
        <v>152</v>
      </c>
      <c r="E188" s="202" t="s">
        <v>397</v>
      </c>
      <c r="F188" s="203" t="s">
        <v>398</v>
      </c>
      <c r="G188" s="204" t="s">
        <v>384</v>
      </c>
      <c r="H188" s="205">
        <v>733.83699999999999</v>
      </c>
      <c r="I188" s="206"/>
      <c r="J188" s="207">
        <f>ROUND(I188*H188,0)</f>
        <v>0</v>
      </c>
      <c r="K188" s="203" t="s">
        <v>179</v>
      </c>
      <c r="L188" s="40"/>
      <c r="M188" s="208" t="s">
        <v>1</v>
      </c>
      <c r="N188" s="209" t="s">
        <v>47</v>
      </c>
      <c r="O188" s="76"/>
      <c r="P188" s="210">
        <f>O188*H188</f>
        <v>0</v>
      </c>
      <c r="Q188" s="210">
        <v>0</v>
      </c>
      <c r="R188" s="210">
        <f>Q188*H188</f>
        <v>0</v>
      </c>
      <c r="S188" s="210">
        <v>0</v>
      </c>
      <c r="T188" s="211">
        <f>S188*H188</f>
        <v>0</v>
      </c>
      <c r="AR188" s="14" t="s">
        <v>150</v>
      </c>
      <c r="AT188" s="14" t="s">
        <v>152</v>
      </c>
      <c r="AU188" s="14" t="s">
        <v>85</v>
      </c>
      <c r="AY188" s="14" t="s">
        <v>151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4" t="s">
        <v>8</v>
      </c>
      <c r="BK188" s="212">
        <f>ROUND(I188*H188,0)</f>
        <v>0</v>
      </c>
      <c r="BL188" s="14" t="s">
        <v>150</v>
      </c>
      <c r="BM188" s="14" t="s">
        <v>399</v>
      </c>
    </row>
    <row r="189" s="11" customFormat="1">
      <c r="B189" s="215"/>
      <c r="C189" s="216"/>
      <c r="D189" s="217" t="s">
        <v>164</v>
      </c>
      <c r="E189" s="216"/>
      <c r="F189" s="219" t="s">
        <v>400</v>
      </c>
      <c r="G189" s="216"/>
      <c r="H189" s="220">
        <v>733.83699999999999</v>
      </c>
      <c r="I189" s="221"/>
      <c r="J189" s="216"/>
      <c r="K189" s="216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164</v>
      </c>
      <c r="AU189" s="226" t="s">
        <v>85</v>
      </c>
      <c r="AV189" s="11" t="s">
        <v>85</v>
      </c>
      <c r="AW189" s="11" t="s">
        <v>4</v>
      </c>
      <c r="AX189" s="11" t="s">
        <v>8</v>
      </c>
      <c r="AY189" s="226" t="s">
        <v>151</v>
      </c>
    </row>
    <row r="190" s="1" customFormat="1" ht="16.5" customHeight="1">
      <c r="B190" s="35"/>
      <c r="C190" s="201" t="s">
        <v>401</v>
      </c>
      <c r="D190" s="201" t="s">
        <v>152</v>
      </c>
      <c r="E190" s="202" t="s">
        <v>402</v>
      </c>
      <c r="F190" s="203" t="s">
        <v>403</v>
      </c>
      <c r="G190" s="204" t="s">
        <v>384</v>
      </c>
      <c r="H190" s="205">
        <v>0.498</v>
      </c>
      <c r="I190" s="206"/>
      <c r="J190" s="207">
        <f>ROUND(I190*H190,0)</f>
        <v>0</v>
      </c>
      <c r="K190" s="203" t="s">
        <v>1</v>
      </c>
      <c r="L190" s="40"/>
      <c r="M190" s="208" t="s">
        <v>1</v>
      </c>
      <c r="N190" s="209" t="s">
        <v>47</v>
      </c>
      <c r="O190" s="76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AR190" s="14" t="s">
        <v>150</v>
      </c>
      <c r="AT190" s="14" t="s">
        <v>152</v>
      </c>
      <c r="AU190" s="14" t="s">
        <v>85</v>
      </c>
      <c r="AY190" s="14" t="s">
        <v>151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4" t="s">
        <v>8</v>
      </c>
      <c r="BK190" s="212">
        <f>ROUND(I190*H190,0)</f>
        <v>0</v>
      </c>
      <c r="BL190" s="14" t="s">
        <v>150</v>
      </c>
      <c r="BM190" s="14" t="s">
        <v>404</v>
      </c>
    </row>
    <row r="191" s="1" customFormat="1">
      <c r="B191" s="35"/>
      <c r="C191" s="36"/>
      <c r="D191" s="217" t="s">
        <v>170</v>
      </c>
      <c r="E191" s="36"/>
      <c r="F191" s="227" t="s">
        <v>405</v>
      </c>
      <c r="G191" s="36"/>
      <c r="H191" s="36"/>
      <c r="I191" s="128"/>
      <c r="J191" s="36"/>
      <c r="K191" s="36"/>
      <c r="L191" s="40"/>
      <c r="M191" s="228"/>
      <c r="N191" s="76"/>
      <c r="O191" s="76"/>
      <c r="P191" s="76"/>
      <c r="Q191" s="76"/>
      <c r="R191" s="76"/>
      <c r="S191" s="76"/>
      <c r="T191" s="77"/>
      <c r="AT191" s="14" t="s">
        <v>170</v>
      </c>
      <c r="AU191" s="14" t="s">
        <v>85</v>
      </c>
    </row>
    <row r="192" s="11" customFormat="1">
      <c r="B192" s="215"/>
      <c r="C192" s="216"/>
      <c r="D192" s="217" t="s">
        <v>164</v>
      </c>
      <c r="E192" s="218" t="s">
        <v>1</v>
      </c>
      <c r="F192" s="219" t="s">
        <v>406</v>
      </c>
      <c r="G192" s="216"/>
      <c r="H192" s="220">
        <v>0.498</v>
      </c>
      <c r="I192" s="221"/>
      <c r="J192" s="216"/>
      <c r="K192" s="216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164</v>
      </c>
      <c r="AU192" s="226" t="s">
        <v>85</v>
      </c>
      <c r="AV192" s="11" t="s">
        <v>85</v>
      </c>
      <c r="AW192" s="11" t="s">
        <v>38</v>
      </c>
      <c r="AX192" s="11" t="s">
        <v>8</v>
      </c>
      <c r="AY192" s="226" t="s">
        <v>151</v>
      </c>
    </row>
    <row r="193" s="1" customFormat="1" ht="16.5" customHeight="1">
      <c r="B193" s="35"/>
      <c r="C193" s="201" t="s">
        <v>407</v>
      </c>
      <c r="D193" s="201" t="s">
        <v>152</v>
      </c>
      <c r="E193" s="202" t="s">
        <v>408</v>
      </c>
      <c r="F193" s="203" t="s">
        <v>409</v>
      </c>
      <c r="G193" s="204" t="s">
        <v>384</v>
      </c>
      <c r="H193" s="205">
        <v>31.748999999999999</v>
      </c>
      <c r="I193" s="206"/>
      <c r="J193" s="207">
        <f>ROUND(I193*H193,0)</f>
        <v>0</v>
      </c>
      <c r="K193" s="203" t="s">
        <v>267</v>
      </c>
      <c r="L193" s="40"/>
      <c r="M193" s="208" t="s">
        <v>1</v>
      </c>
      <c r="N193" s="209" t="s">
        <v>47</v>
      </c>
      <c r="O193" s="76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AR193" s="14" t="s">
        <v>150</v>
      </c>
      <c r="AT193" s="14" t="s">
        <v>152</v>
      </c>
      <c r="AU193" s="14" t="s">
        <v>85</v>
      </c>
      <c r="AY193" s="14" t="s">
        <v>151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4" t="s">
        <v>8</v>
      </c>
      <c r="BK193" s="212">
        <f>ROUND(I193*H193,0)</f>
        <v>0</v>
      </c>
      <c r="BL193" s="14" t="s">
        <v>150</v>
      </c>
      <c r="BM193" s="14" t="s">
        <v>410</v>
      </c>
    </row>
    <row r="194" s="1" customFormat="1" ht="16.5" customHeight="1">
      <c r="B194" s="35"/>
      <c r="C194" s="201" t="s">
        <v>411</v>
      </c>
      <c r="D194" s="201" t="s">
        <v>152</v>
      </c>
      <c r="E194" s="202" t="s">
        <v>412</v>
      </c>
      <c r="F194" s="203" t="s">
        <v>413</v>
      </c>
      <c r="G194" s="204" t="s">
        <v>384</v>
      </c>
      <c r="H194" s="205">
        <v>6.3760000000000003</v>
      </c>
      <c r="I194" s="206"/>
      <c r="J194" s="207">
        <f>ROUND(I194*H194,0)</f>
        <v>0</v>
      </c>
      <c r="K194" s="203" t="s">
        <v>179</v>
      </c>
      <c r="L194" s="40"/>
      <c r="M194" s="208" t="s">
        <v>1</v>
      </c>
      <c r="N194" s="209" t="s">
        <v>47</v>
      </c>
      <c r="O194" s="76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AR194" s="14" t="s">
        <v>150</v>
      </c>
      <c r="AT194" s="14" t="s">
        <v>152</v>
      </c>
      <c r="AU194" s="14" t="s">
        <v>85</v>
      </c>
      <c r="AY194" s="14" t="s">
        <v>151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4" t="s">
        <v>8</v>
      </c>
      <c r="BK194" s="212">
        <f>ROUND(I194*H194,0)</f>
        <v>0</v>
      </c>
      <c r="BL194" s="14" t="s">
        <v>150</v>
      </c>
      <c r="BM194" s="14" t="s">
        <v>414</v>
      </c>
    </row>
    <row r="195" s="11" customFormat="1">
      <c r="B195" s="215"/>
      <c r="C195" s="216"/>
      <c r="D195" s="217" t="s">
        <v>164</v>
      </c>
      <c r="E195" s="218" t="s">
        <v>1</v>
      </c>
      <c r="F195" s="219" t="s">
        <v>415</v>
      </c>
      <c r="G195" s="216"/>
      <c r="H195" s="220">
        <v>6.3760000000000003</v>
      </c>
      <c r="I195" s="221"/>
      <c r="J195" s="216"/>
      <c r="K195" s="216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164</v>
      </c>
      <c r="AU195" s="226" t="s">
        <v>85</v>
      </c>
      <c r="AV195" s="11" t="s">
        <v>85</v>
      </c>
      <c r="AW195" s="11" t="s">
        <v>38</v>
      </c>
      <c r="AX195" s="11" t="s">
        <v>8</v>
      </c>
      <c r="AY195" s="226" t="s">
        <v>151</v>
      </c>
    </row>
    <row r="196" s="10" customFormat="1" ht="25.92" customHeight="1">
      <c r="B196" s="187"/>
      <c r="C196" s="188"/>
      <c r="D196" s="189" t="s">
        <v>75</v>
      </c>
      <c r="E196" s="190" t="s">
        <v>416</v>
      </c>
      <c r="F196" s="190" t="s">
        <v>417</v>
      </c>
      <c r="G196" s="188"/>
      <c r="H196" s="188"/>
      <c r="I196" s="191"/>
      <c r="J196" s="192">
        <f>BK196</f>
        <v>0</v>
      </c>
      <c r="K196" s="188"/>
      <c r="L196" s="193"/>
      <c r="M196" s="194"/>
      <c r="N196" s="195"/>
      <c r="O196" s="195"/>
      <c r="P196" s="196">
        <f>P197+P199+P202+P215+P241+P259+P267</f>
        <v>0</v>
      </c>
      <c r="Q196" s="195"/>
      <c r="R196" s="196">
        <f>R197+R199+R202+R215+R241+R259+R267</f>
        <v>2.8830724000000005</v>
      </c>
      <c r="S196" s="195"/>
      <c r="T196" s="197">
        <f>T197+T199+T202+T215+T241+T259+T267</f>
        <v>0.64992800000000006</v>
      </c>
      <c r="AR196" s="198" t="s">
        <v>85</v>
      </c>
      <c r="AT196" s="199" t="s">
        <v>75</v>
      </c>
      <c r="AU196" s="199" t="s">
        <v>76</v>
      </c>
      <c r="AY196" s="198" t="s">
        <v>151</v>
      </c>
      <c r="BK196" s="200">
        <f>BK197+BK199+BK202+BK215+BK241+BK259+BK267</f>
        <v>0</v>
      </c>
    </row>
    <row r="197" s="10" customFormat="1" ht="22.8" customHeight="1">
      <c r="B197" s="187"/>
      <c r="C197" s="188"/>
      <c r="D197" s="189" t="s">
        <v>75</v>
      </c>
      <c r="E197" s="213" t="s">
        <v>418</v>
      </c>
      <c r="F197" s="213" t="s">
        <v>419</v>
      </c>
      <c r="G197" s="188"/>
      <c r="H197" s="188"/>
      <c r="I197" s="191"/>
      <c r="J197" s="214">
        <f>BK197</f>
        <v>0</v>
      </c>
      <c r="K197" s="188"/>
      <c r="L197" s="193"/>
      <c r="M197" s="194"/>
      <c r="N197" s="195"/>
      <c r="O197" s="195"/>
      <c r="P197" s="196">
        <f>P198</f>
        <v>0</v>
      </c>
      <c r="Q197" s="195"/>
      <c r="R197" s="196">
        <f>R198</f>
        <v>0</v>
      </c>
      <c r="S197" s="195"/>
      <c r="T197" s="197">
        <f>T198</f>
        <v>0</v>
      </c>
      <c r="AR197" s="198" t="s">
        <v>85</v>
      </c>
      <c r="AT197" s="199" t="s">
        <v>75</v>
      </c>
      <c r="AU197" s="199" t="s">
        <v>8</v>
      </c>
      <c r="AY197" s="198" t="s">
        <v>151</v>
      </c>
      <c r="BK197" s="200">
        <f>BK198</f>
        <v>0</v>
      </c>
    </row>
    <row r="198" s="1" customFormat="1" ht="16.5" customHeight="1">
      <c r="B198" s="35"/>
      <c r="C198" s="201" t="s">
        <v>420</v>
      </c>
      <c r="D198" s="201" t="s">
        <v>152</v>
      </c>
      <c r="E198" s="202" t="s">
        <v>421</v>
      </c>
      <c r="F198" s="203" t="s">
        <v>422</v>
      </c>
      <c r="G198" s="204" t="s">
        <v>290</v>
      </c>
      <c r="H198" s="205">
        <v>1</v>
      </c>
      <c r="I198" s="206"/>
      <c r="J198" s="207">
        <f>ROUND(I198*H198,0)</f>
        <v>0</v>
      </c>
      <c r="K198" s="203" t="s">
        <v>1</v>
      </c>
      <c r="L198" s="40"/>
      <c r="M198" s="208" t="s">
        <v>1</v>
      </c>
      <c r="N198" s="209" t="s">
        <v>47</v>
      </c>
      <c r="O198" s="76"/>
      <c r="P198" s="210">
        <f>O198*H198</f>
        <v>0</v>
      </c>
      <c r="Q198" s="210">
        <v>0</v>
      </c>
      <c r="R198" s="210">
        <f>Q198*H198</f>
        <v>0</v>
      </c>
      <c r="S198" s="210">
        <v>0</v>
      </c>
      <c r="T198" s="211">
        <f>S198*H198</f>
        <v>0</v>
      </c>
      <c r="AR198" s="14" t="s">
        <v>235</v>
      </c>
      <c r="AT198" s="14" t="s">
        <v>152</v>
      </c>
      <c r="AU198" s="14" t="s">
        <v>85</v>
      </c>
      <c r="AY198" s="14" t="s">
        <v>151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4" t="s">
        <v>8</v>
      </c>
      <c r="BK198" s="212">
        <f>ROUND(I198*H198,0)</f>
        <v>0</v>
      </c>
      <c r="BL198" s="14" t="s">
        <v>235</v>
      </c>
      <c r="BM198" s="14" t="s">
        <v>423</v>
      </c>
    </row>
    <row r="199" s="10" customFormat="1" ht="22.8" customHeight="1">
      <c r="B199" s="187"/>
      <c r="C199" s="188"/>
      <c r="D199" s="189" t="s">
        <v>75</v>
      </c>
      <c r="E199" s="213" t="s">
        <v>424</v>
      </c>
      <c r="F199" s="213" t="s">
        <v>425</v>
      </c>
      <c r="G199" s="188"/>
      <c r="H199" s="188"/>
      <c r="I199" s="191"/>
      <c r="J199" s="214">
        <f>BK199</f>
        <v>0</v>
      </c>
      <c r="K199" s="188"/>
      <c r="L199" s="193"/>
      <c r="M199" s="194"/>
      <c r="N199" s="195"/>
      <c r="O199" s="195"/>
      <c r="P199" s="196">
        <f>SUM(P200:P201)</f>
        <v>0</v>
      </c>
      <c r="Q199" s="195"/>
      <c r="R199" s="196">
        <f>SUM(R200:R201)</f>
        <v>0</v>
      </c>
      <c r="S199" s="195"/>
      <c r="T199" s="197">
        <f>SUM(T200:T201)</f>
        <v>0</v>
      </c>
      <c r="AR199" s="198" t="s">
        <v>85</v>
      </c>
      <c r="AT199" s="199" t="s">
        <v>75</v>
      </c>
      <c r="AU199" s="199" t="s">
        <v>8</v>
      </c>
      <c r="AY199" s="198" t="s">
        <v>151</v>
      </c>
      <c r="BK199" s="200">
        <f>SUM(BK200:BK201)</f>
        <v>0</v>
      </c>
    </row>
    <row r="200" s="1" customFormat="1" ht="16.5" customHeight="1">
      <c r="B200" s="35"/>
      <c r="C200" s="201" t="s">
        <v>426</v>
      </c>
      <c r="D200" s="201" t="s">
        <v>152</v>
      </c>
      <c r="E200" s="202" t="s">
        <v>427</v>
      </c>
      <c r="F200" s="203" t="s">
        <v>428</v>
      </c>
      <c r="G200" s="204" t="s">
        <v>429</v>
      </c>
      <c r="H200" s="205">
        <v>2</v>
      </c>
      <c r="I200" s="206"/>
      <c r="J200" s="207">
        <f>ROUND(I200*H200,0)</f>
        <v>0</v>
      </c>
      <c r="K200" s="203" t="s">
        <v>1</v>
      </c>
      <c r="L200" s="40"/>
      <c r="M200" s="208" t="s">
        <v>1</v>
      </c>
      <c r="N200" s="209" t="s">
        <v>47</v>
      </c>
      <c r="O200" s="76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AR200" s="14" t="s">
        <v>430</v>
      </c>
      <c r="AT200" s="14" t="s">
        <v>152</v>
      </c>
      <c r="AU200" s="14" t="s">
        <v>85</v>
      </c>
      <c r="AY200" s="14" t="s">
        <v>151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4" t="s">
        <v>8</v>
      </c>
      <c r="BK200" s="212">
        <f>ROUND(I200*H200,0)</f>
        <v>0</v>
      </c>
      <c r="BL200" s="14" t="s">
        <v>430</v>
      </c>
      <c r="BM200" s="14" t="s">
        <v>431</v>
      </c>
    </row>
    <row r="201" s="1" customFormat="1" ht="16.5" customHeight="1">
      <c r="B201" s="35"/>
      <c r="C201" s="201" t="s">
        <v>432</v>
      </c>
      <c r="D201" s="201" t="s">
        <v>152</v>
      </c>
      <c r="E201" s="202" t="s">
        <v>433</v>
      </c>
      <c r="F201" s="203" t="s">
        <v>434</v>
      </c>
      <c r="G201" s="204" t="s">
        <v>429</v>
      </c>
      <c r="H201" s="205">
        <v>1</v>
      </c>
      <c r="I201" s="206"/>
      <c r="J201" s="207">
        <f>ROUND(I201*H201,0)</f>
        <v>0</v>
      </c>
      <c r="K201" s="203" t="s">
        <v>1</v>
      </c>
      <c r="L201" s="40"/>
      <c r="M201" s="208" t="s">
        <v>1</v>
      </c>
      <c r="N201" s="209" t="s">
        <v>47</v>
      </c>
      <c r="O201" s="76"/>
      <c r="P201" s="210">
        <f>O201*H201</f>
        <v>0</v>
      </c>
      <c r="Q201" s="210">
        <v>0</v>
      </c>
      <c r="R201" s="210">
        <f>Q201*H201</f>
        <v>0</v>
      </c>
      <c r="S201" s="210">
        <v>0</v>
      </c>
      <c r="T201" s="211">
        <f>S201*H201</f>
        <v>0</v>
      </c>
      <c r="AR201" s="14" t="s">
        <v>430</v>
      </c>
      <c r="AT201" s="14" t="s">
        <v>152</v>
      </c>
      <c r="AU201" s="14" t="s">
        <v>85</v>
      </c>
      <c r="AY201" s="14" t="s">
        <v>151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4" t="s">
        <v>8</v>
      </c>
      <c r="BK201" s="212">
        <f>ROUND(I201*H201,0)</f>
        <v>0</v>
      </c>
      <c r="BL201" s="14" t="s">
        <v>430</v>
      </c>
      <c r="BM201" s="14" t="s">
        <v>435</v>
      </c>
    </row>
    <row r="202" s="10" customFormat="1" ht="22.8" customHeight="1">
      <c r="B202" s="187"/>
      <c r="C202" s="188"/>
      <c r="D202" s="189" t="s">
        <v>75</v>
      </c>
      <c r="E202" s="213" t="s">
        <v>436</v>
      </c>
      <c r="F202" s="213" t="s">
        <v>437</v>
      </c>
      <c r="G202" s="188"/>
      <c r="H202" s="188"/>
      <c r="I202" s="191"/>
      <c r="J202" s="214">
        <f>BK202</f>
        <v>0</v>
      </c>
      <c r="K202" s="188"/>
      <c r="L202" s="193"/>
      <c r="M202" s="194"/>
      <c r="N202" s="195"/>
      <c r="O202" s="195"/>
      <c r="P202" s="196">
        <f>SUM(P203:P214)</f>
        <v>0</v>
      </c>
      <c r="Q202" s="195"/>
      <c r="R202" s="196">
        <f>SUM(R203:R214)</f>
        <v>0.49764200000000003</v>
      </c>
      <c r="S202" s="195"/>
      <c r="T202" s="197">
        <f>SUM(T203:T214)</f>
        <v>0.49792800000000004</v>
      </c>
      <c r="AR202" s="198" t="s">
        <v>85</v>
      </c>
      <c r="AT202" s="199" t="s">
        <v>75</v>
      </c>
      <c r="AU202" s="199" t="s">
        <v>8</v>
      </c>
      <c r="AY202" s="198" t="s">
        <v>151</v>
      </c>
      <c r="BK202" s="200">
        <f>SUM(BK203:BK214)</f>
        <v>0</v>
      </c>
    </row>
    <row r="203" s="1" customFormat="1" ht="16.5" customHeight="1">
      <c r="B203" s="35"/>
      <c r="C203" s="201" t="s">
        <v>438</v>
      </c>
      <c r="D203" s="201" t="s">
        <v>152</v>
      </c>
      <c r="E203" s="202" t="s">
        <v>439</v>
      </c>
      <c r="F203" s="203" t="s">
        <v>440</v>
      </c>
      <c r="G203" s="204" t="s">
        <v>222</v>
      </c>
      <c r="H203" s="205">
        <v>50.799999999999997</v>
      </c>
      <c r="I203" s="206"/>
      <c r="J203" s="207">
        <f>ROUND(I203*H203,0)</f>
        <v>0</v>
      </c>
      <c r="K203" s="203" t="s">
        <v>179</v>
      </c>
      <c r="L203" s="40"/>
      <c r="M203" s="208" t="s">
        <v>1</v>
      </c>
      <c r="N203" s="209" t="s">
        <v>47</v>
      </c>
      <c r="O203" s="76"/>
      <c r="P203" s="210">
        <f>O203*H203</f>
        <v>0</v>
      </c>
      <c r="Q203" s="210">
        <v>0</v>
      </c>
      <c r="R203" s="210">
        <f>Q203*H203</f>
        <v>0</v>
      </c>
      <c r="S203" s="210">
        <v>0.00167</v>
      </c>
      <c r="T203" s="211">
        <f>S203*H203</f>
        <v>0.084835999999999995</v>
      </c>
      <c r="AR203" s="14" t="s">
        <v>235</v>
      </c>
      <c r="AT203" s="14" t="s">
        <v>152</v>
      </c>
      <c r="AU203" s="14" t="s">
        <v>85</v>
      </c>
      <c r="AY203" s="14" t="s">
        <v>151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4" t="s">
        <v>8</v>
      </c>
      <c r="BK203" s="212">
        <f>ROUND(I203*H203,0)</f>
        <v>0</v>
      </c>
      <c r="BL203" s="14" t="s">
        <v>235</v>
      </c>
      <c r="BM203" s="14" t="s">
        <v>441</v>
      </c>
    </row>
    <row r="204" s="1" customFormat="1">
      <c r="B204" s="35"/>
      <c r="C204" s="36"/>
      <c r="D204" s="217" t="s">
        <v>170</v>
      </c>
      <c r="E204" s="36"/>
      <c r="F204" s="227" t="s">
        <v>442</v>
      </c>
      <c r="G204" s="36"/>
      <c r="H204" s="36"/>
      <c r="I204" s="128"/>
      <c r="J204" s="36"/>
      <c r="K204" s="36"/>
      <c r="L204" s="40"/>
      <c r="M204" s="228"/>
      <c r="N204" s="76"/>
      <c r="O204" s="76"/>
      <c r="P204" s="76"/>
      <c r="Q204" s="76"/>
      <c r="R204" s="76"/>
      <c r="S204" s="76"/>
      <c r="T204" s="77"/>
      <c r="AT204" s="14" t="s">
        <v>170</v>
      </c>
      <c r="AU204" s="14" t="s">
        <v>85</v>
      </c>
    </row>
    <row r="205" s="11" customFormat="1">
      <c r="B205" s="215"/>
      <c r="C205" s="216"/>
      <c r="D205" s="217" t="s">
        <v>164</v>
      </c>
      <c r="E205" s="218" t="s">
        <v>1</v>
      </c>
      <c r="F205" s="219" t="s">
        <v>443</v>
      </c>
      <c r="G205" s="216"/>
      <c r="H205" s="220">
        <v>50.799999999999997</v>
      </c>
      <c r="I205" s="221"/>
      <c r="J205" s="216"/>
      <c r="K205" s="216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164</v>
      </c>
      <c r="AU205" s="226" t="s">
        <v>85</v>
      </c>
      <c r="AV205" s="11" t="s">
        <v>85</v>
      </c>
      <c r="AW205" s="11" t="s">
        <v>38</v>
      </c>
      <c r="AX205" s="11" t="s">
        <v>76</v>
      </c>
      <c r="AY205" s="226" t="s">
        <v>151</v>
      </c>
    </row>
    <row r="206" s="12" customFormat="1">
      <c r="B206" s="229"/>
      <c r="C206" s="230"/>
      <c r="D206" s="217" t="s">
        <v>164</v>
      </c>
      <c r="E206" s="231" t="s">
        <v>1</v>
      </c>
      <c r="F206" s="232" t="s">
        <v>184</v>
      </c>
      <c r="G206" s="230"/>
      <c r="H206" s="233">
        <v>50.799999999999997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AT206" s="239" t="s">
        <v>164</v>
      </c>
      <c r="AU206" s="239" t="s">
        <v>85</v>
      </c>
      <c r="AV206" s="12" t="s">
        <v>150</v>
      </c>
      <c r="AW206" s="12" t="s">
        <v>38</v>
      </c>
      <c r="AX206" s="12" t="s">
        <v>8</v>
      </c>
      <c r="AY206" s="239" t="s">
        <v>151</v>
      </c>
    </row>
    <row r="207" s="1" customFormat="1" ht="16.5" customHeight="1">
      <c r="B207" s="35"/>
      <c r="C207" s="201" t="s">
        <v>444</v>
      </c>
      <c r="D207" s="201" t="s">
        <v>152</v>
      </c>
      <c r="E207" s="202" t="s">
        <v>445</v>
      </c>
      <c r="F207" s="203" t="s">
        <v>446</v>
      </c>
      <c r="G207" s="204" t="s">
        <v>222</v>
      </c>
      <c r="H207" s="205">
        <v>50.799999999999997</v>
      </c>
      <c r="I207" s="206"/>
      <c r="J207" s="207">
        <f>ROUND(I207*H207,0)</f>
        <v>0</v>
      </c>
      <c r="K207" s="203" t="s">
        <v>267</v>
      </c>
      <c r="L207" s="40"/>
      <c r="M207" s="208" t="s">
        <v>1</v>
      </c>
      <c r="N207" s="209" t="s">
        <v>47</v>
      </c>
      <c r="O207" s="76"/>
      <c r="P207" s="210">
        <f>O207*H207</f>
        <v>0</v>
      </c>
      <c r="Q207" s="210">
        <v>0.0029099999999999998</v>
      </c>
      <c r="R207" s="210">
        <f>Q207*H207</f>
        <v>0.14782799999999999</v>
      </c>
      <c r="S207" s="210">
        <v>0</v>
      </c>
      <c r="T207" s="211">
        <f>S207*H207</f>
        <v>0</v>
      </c>
      <c r="AR207" s="14" t="s">
        <v>235</v>
      </c>
      <c r="AT207" s="14" t="s">
        <v>152</v>
      </c>
      <c r="AU207" s="14" t="s">
        <v>85</v>
      </c>
      <c r="AY207" s="14" t="s">
        <v>151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4" t="s">
        <v>8</v>
      </c>
      <c r="BK207" s="212">
        <f>ROUND(I207*H207,0)</f>
        <v>0</v>
      </c>
      <c r="BL207" s="14" t="s">
        <v>235</v>
      </c>
      <c r="BM207" s="14" t="s">
        <v>447</v>
      </c>
    </row>
    <row r="208" s="1" customFormat="1" ht="16.5" customHeight="1">
      <c r="B208" s="35"/>
      <c r="C208" s="201" t="s">
        <v>448</v>
      </c>
      <c r="D208" s="201" t="s">
        <v>152</v>
      </c>
      <c r="E208" s="202" t="s">
        <v>449</v>
      </c>
      <c r="F208" s="203" t="s">
        <v>450</v>
      </c>
      <c r="G208" s="204" t="s">
        <v>222</v>
      </c>
      <c r="H208" s="205">
        <v>70.400000000000006</v>
      </c>
      <c r="I208" s="206"/>
      <c r="J208" s="207">
        <f>ROUND(I208*H208,0)</f>
        <v>0</v>
      </c>
      <c r="K208" s="203" t="s">
        <v>179</v>
      </c>
      <c r="L208" s="40"/>
      <c r="M208" s="208" t="s">
        <v>1</v>
      </c>
      <c r="N208" s="209" t="s">
        <v>47</v>
      </c>
      <c r="O208" s="76"/>
      <c r="P208" s="210">
        <f>O208*H208</f>
        <v>0</v>
      </c>
      <c r="Q208" s="210">
        <v>0</v>
      </c>
      <c r="R208" s="210">
        <f>Q208*H208</f>
        <v>0</v>
      </c>
      <c r="S208" s="210">
        <v>0.0022300000000000002</v>
      </c>
      <c r="T208" s="211">
        <f>S208*H208</f>
        <v>0.15699200000000002</v>
      </c>
      <c r="AR208" s="14" t="s">
        <v>235</v>
      </c>
      <c r="AT208" s="14" t="s">
        <v>152</v>
      </c>
      <c r="AU208" s="14" t="s">
        <v>85</v>
      </c>
      <c r="AY208" s="14" t="s">
        <v>151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4" t="s">
        <v>8</v>
      </c>
      <c r="BK208" s="212">
        <f>ROUND(I208*H208,0)</f>
        <v>0</v>
      </c>
      <c r="BL208" s="14" t="s">
        <v>235</v>
      </c>
      <c r="BM208" s="14" t="s">
        <v>451</v>
      </c>
    </row>
    <row r="209" s="11" customFormat="1">
      <c r="B209" s="215"/>
      <c r="C209" s="216"/>
      <c r="D209" s="217" t="s">
        <v>164</v>
      </c>
      <c r="E209" s="218" t="s">
        <v>1</v>
      </c>
      <c r="F209" s="219" t="s">
        <v>452</v>
      </c>
      <c r="G209" s="216"/>
      <c r="H209" s="220">
        <v>70.400000000000006</v>
      </c>
      <c r="I209" s="221"/>
      <c r="J209" s="216"/>
      <c r="K209" s="216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164</v>
      </c>
      <c r="AU209" s="226" t="s">
        <v>85</v>
      </c>
      <c r="AV209" s="11" t="s">
        <v>85</v>
      </c>
      <c r="AW209" s="11" t="s">
        <v>38</v>
      </c>
      <c r="AX209" s="11" t="s">
        <v>8</v>
      </c>
      <c r="AY209" s="226" t="s">
        <v>151</v>
      </c>
    </row>
    <row r="210" s="1" customFormat="1" ht="16.5" customHeight="1">
      <c r="B210" s="35"/>
      <c r="C210" s="201" t="s">
        <v>453</v>
      </c>
      <c r="D210" s="201" t="s">
        <v>152</v>
      </c>
      <c r="E210" s="202" t="s">
        <v>454</v>
      </c>
      <c r="F210" s="203" t="s">
        <v>455</v>
      </c>
      <c r="G210" s="204" t="s">
        <v>222</v>
      </c>
      <c r="H210" s="205">
        <v>70.400000000000006</v>
      </c>
      <c r="I210" s="206"/>
      <c r="J210" s="207">
        <f>ROUND(I210*H210,0)</f>
        <v>0</v>
      </c>
      <c r="K210" s="203" t="s">
        <v>179</v>
      </c>
      <c r="L210" s="40"/>
      <c r="M210" s="208" t="s">
        <v>1</v>
      </c>
      <c r="N210" s="209" t="s">
        <v>47</v>
      </c>
      <c r="O210" s="76"/>
      <c r="P210" s="210">
        <f>O210*H210</f>
        <v>0</v>
      </c>
      <c r="Q210" s="210">
        <v>0.0029099999999999998</v>
      </c>
      <c r="R210" s="210">
        <f>Q210*H210</f>
        <v>0.20486399999999999</v>
      </c>
      <c r="S210" s="210">
        <v>0</v>
      </c>
      <c r="T210" s="211">
        <f>S210*H210</f>
        <v>0</v>
      </c>
      <c r="AR210" s="14" t="s">
        <v>235</v>
      </c>
      <c r="AT210" s="14" t="s">
        <v>152</v>
      </c>
      <c r="AU210" s="14" t="s">
        <v>85</v>
      </c>
      <c r="AY210" s="14" t="s">
        <v>151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4" t="s">
        <v>8</v>
      </c>
      <c r="BK210" s="212">
        <f>ROUND(I210*H210,0)</f>
        <v>0</v>
      </c>
      <c r="BL210" s="14" t="s">
        <v>235</v>
      </c>
      <c r="BM210" s="14" t="s">
        <v>456</v>
      </c>
    </row>
    <row r="211" s="1" customFormat="1" ht="16.5" customHeight="1">
      <c r="B211" s="35"/>
      <c r="C211" s="201" t="s">
        <v>457</v>
      </c>
      <c r="D211" s="201" t="s">
        <v>152</v>
      </c>
      <c r="E211" s="202" t="s">
        <v>458</v>
      </c>
      <c r="F211" s="203" t="s">
        <v>459</v>
      </c>
      <c r="G211" s="204" t="s">
        <v>222</v>
      </c>
      <c r="H211" s="205">
        <v>65</v>
      </c>
      <c r="I211" s="206"/>
      <c r="J211" s="207">
        <f>ROUND(I211*H211,0)</f>
        <v>0</v>
      </c>
      <c r="K211" s="203" t="s">
        <v>179</v>
      </c>
      <c r="L211" s="40"/>
      <c r="M211" s="208" t="s">
        <v>1</v>
      </c>
      <c r="N211" s="209" t="s">
        <v>47</v>
      </c>
      <c r="O211" s="76"/>
      <c r="P211" s="210">
        <f>O211*H211</f>
        <v>0</v>
      </c>
      <c r="Q211" s="210">
        <v>0</v>
      </c>
      <c r="R211" s="210">
        <f>Q211*H211</f>
        <v>0</v>
      </c>
      <c r="S211" s="210">
        <v>0.0039399999999999999</v>
      </c>
      <c r="T211" s="211">
        <f>S211*H211</f>
        <v>0.25609999999999999</v>
      </c>
      <c r="AR211" s="14" t="s">
        <v>235</v>
      </c>
      <c r="AT211" s="14" t="s">
        <v>152</v>
      </c>
      <c r="AU211" s="14" t="s">
        <v>85</v>
      </c>
      <c r="AY211" s="14" t="s">
        <v>151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4" t="s">
        <v>8</v>
      </c>
      <c r="BK211" s="212">
        <f>ROUND(I211*H211,0)</f>
        <v>0</v>
      </c>
      <c r="BL211" s="14" t="s">
        <v>235</v>
      </c>
      <c r="BM211" s="14" t="s">
        <v>460</v>
      </c>
    </row>
    <row r="212" s="11" customFormat="1">
      <c r="B212" s="215"/>
      <c r="C212" s="216"/>
      <c r="D212" s="217" t="s">
        <v>164</v>
      </c>
      <c r="E212" s="218" t="s">
        <v>1</v>
      </c>
      <c r="F212" s="219" t="s">
        <v>461</v>
      </c>
      <c r="G212" s="216"/>
      <c r="H212" s="220">
        <v>65</v>
      </c>
      <c r="I212" s="221"/>
      <c r="J212" s="216"/>
      <c r="K212" s="216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164</v>
      </c>
      <c r="AU212" s="226" t="s">
        <v>85</v>
      </c>
      <c r="AV212" s="11" t="s">
        <v>85</v>
      </c>
      <c r="AW212" s="11" t="s">
        <v>38</v>
      </c>
      <c r="AX212" s="11" t="s">
        <v>8</v>
      </c>
      <c r="AY212" s="226" t="s">
        <v>151</v>
      </c>
    </row>
    <row r="213" s="1" customFormat="1" ht="16.5" customHeight="1">
      <c r="B213" s="35"/>
      <c r="C213" s="201" t="s">
        <v>462</v>
      </c>
      <c r="D213" s="201" t="s">
        <v>152</v>
      </c>
      <c r="E213" s="202" t="s">
        <v>463</v>
      </c>
      <c r="F213" s="203" t="s">
        <v>464</v>
      </c>
      <c r="G213" s="204" t="s">
        <v>222</v>
      </c>
      <c r="H213" s="205">
        <v>65</v>
      </c>
      <c r="I213" s="206"/>
      <c r="J213" s="207">
        <f>ROUND(I213*H213,0)</f>
        <v>0</v>
      </c>
      <c r="K213" s="203" t="s">
        <v>179</v>
      </c>
      <c r="L213" s="40"/>
      <c r="M213" s="208" t="s">
        <v>1</v>
      </c>
      <c r="N213" s="209" t="s">
        <v>47</v>
      </c>
      <c r="O213" s="76"/>
      <c r="P213" s="210">
        <f>O213*H213</f>
        <v>0</v>
      </c>
      <c r="Q213" s="210">
        <v>0.0022300000000000002</v>
      </c>
      <c r="R213" s="210">
        <f>Q213*H213</f>
        <v>0.14495000000000002</v>
      </c>
      <c r="S213" s="210">
        <v>0</v>
      </c>
      <c r="T213" s="211">
        <f>S213*H213</f>
        <v>0</v>
      </c>
      <c r="AR213" s="14" t="s">
        <v>235</v>
      </c>
      <c r="AT213" s="14" t="s">
        <v>152</v>
      </c>
      <c r="AU213" s="14" t="s">
        <v>85</v>
      </c>
      <c r="AY213" s="14" t="s">
        <v>151</v>
      </c>
      <c r="BE213" s="212">
        <f>IF(N213="základní",J213,0)</f>
        <v>0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14" t="s">
        <v>8</v>
      </c>
      <c r="BK213" s="212">
        <f>ROUND(I213*H213,0)</f>
        <v>0</v>
      </c>
      <c r="BL213" s="14" t="s">
        <v>235</v>
      </c>
      <c r="BM213" s="14" t="s">
        <v>465</v>
      </c>
    </row>
    <row r="214" s="1" customFormat="1" ht="16.5" customHeight="1">
      <c r="B214" s="35"/>
      <c r="C214" s="201" t="s">
        <v>430</v>
      </c>
      <c r="D214" s="201" t="s">
        <v>152</v>
      </c>
      <c r="E214" s="202" t="s">
        <v>466</v>
      </c>
      <c r="F214" s="203" t="s">
        <v>467</v>
      </c>
      <c r="G214" s="204" t="s">
        <v>468</v>
      </c>
      <c r="H214" s="250"/>
      <c r="I214" s="206"/>
      <c r="J214" s="207">
        <f>ROUND(I214*H214,0)</f>
        <v>0</v>
      </c>
      <c r="K214" s="203" t="s">
        <v>179</v>
      </c>
      <c r="L214" s="40"/>
      <c r="M214" s="208" t="s">
        <v>1</v>
      </c>
      <c r="N214" s="209" t="s">
        <v>47</v>
      </c>
      <c r="O214" s="76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AR214" s="14" t="s">
        <v>235</v>
      </c>
      <c r="AT214" s="14" t="s">
        <v>152</v>
      </c>
      <c r="AU214" s="14" t="s">
        <v>85</v>
      </c>
      <c r="AY214" s="14" t="s">
        <v>151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4" t="s">
        <v>8</v>
      </c>
      <c r="BK214" s="212">
        <f>ROUND(I214*H214,0)</f>
        <v>0</v>
      </c>
      <c r="BL214" s="14" t="s">
        <v>235</v>
      </c>
      <c r="BM214" s="14" t="s">
        <v>469</v>
      </c>
    </row>
    <row r="215" s="10" customFormat="1" ht="22.8" customHeight="1">
      <c r="B215" s="187"/>
      <c r="C215" s="188"/>
      <c r="D215" s="189" t="s">
        <v>75</v>
      </c>
      <c r="E215" s="213" t="s">
        <v>470</v>
      </c>
      <c r="F215" s="213" t="s">
        <v>471</v>
      </c>
      <c r="G215" s="188"/>
      <c r="H215" s="188"/>
      <c r="I215" s="191"/>
      <c r="J215" s="214">
        <f>BK215</f>
        <v>0</v>
      </c>
      <c r="K215" s="188"/>
      <c r="L215" s="193"/>
      <c r="M215" s="194"/>
      <c r="N215" s="195"/>
      <c r="O215" s="195"/>
      <c r="P215" s="196">
        <f>SUM(P216:P240)</f>
        <v>0</v>
      </c>
      <c r="Q215" s="195"/>
      <c r="R215" s="196">
        <f>SUM(R216:R240)</f>
        <v>1.6449664000000002</v>
      </c>
      <c r="S215" s="195"/>
      <c r="T215" s="197">
        <f>SUM(T216:T240)</f>
        <v>0.10200000000000001</v>
      </c>
      <c r="AR215" s="198" t="s">
        <v>85</v>
      </c>
      <c r="AT215" s="199" t="s">
        <v>75</v>
      </c>
      <c r="AU215" s="199" t="s">
        <v>8</v>
      </c>
      <c r="AY215" s="198" t="s">
        <v>151</v>
      </c>
      <c r="BK215" s="200">
        <f>SUM(BK216:BK240)</f>
        <v>0</v>
      </c>
    </row>
    <row r="216" s="1" customFormat="1" ht="16.5" customHeight="1">
      <c r="B216" s="35"/>
      <c r="C216" s="201" t="s">
        <v>472</v>
      </c>
      <c r="D216" s="201" t="s">
        <v>152</v>
      </c>
      <c r="E216" s="202" t="s">
        <v>473</v>
      </c>
      <c r="F216" s="203" t="s">
        <v>474</v>
      </c>
      <c r="G216" s="204" t="s">
        <v>178</v>
      </c>
      <c r="H216" s="205">
        <v>73.640000000000001</v>
      </c>
      <c r="I216" s="206"/>
      <c r="J216" s="207">
        <f>ROUND(I216*H216,0)</f>
        <v>0</v>
      </c>
      <c r="K216" s="203" t="s">
        <v>179</v>
      </c>
      <c r="L216" s="40"/>
      <c r="M216" s="208" t="s">
        <v>1</v>
      </c>
      <c r="N216" s="209" t="s">
        <v>47</v>
      </c>
      <c r="O216" s="76"/>
      <c r="P216" s="210">
        <f>O216*H216</f>
        <v>0</v>
      </c>
      <c r="Q216" s="210">
        <v>0.00025999999999999998</v>
      </c>
      <c r="R216" s="210">
        <f>Q216*H216</f>
        <v>0.019146399999999997</v>
      </c>
      <c r="S216" s="210">
        <v>0</v>
      </c>
      <c r="T216" s="211">
        <f>S216*H216</f>
        <v>0</v>
      </c>
      <c r="AR216" s="14" t="s">
        <v>235</v>
      </c>
      <c r="AT216" s="14" t="s">
        <v>152</v>
      </c>
      <c r="AU216" s="14" t="s">
        <v>85</v>
      </c>
      <c r="AY216" s="14" t="s">
        <v>151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4" t="s">
        <v>8</v>
      </c>
      <c r="BK216" s="212">
        <f>ROUND(I216*H216,0)</f>
        <v>0</v>
      </c>
      <c r="BL216" s="14" t="s">
        <v>235</v>
      </c>
      <c r="BM216" s="14" t="s">
        <v>475</v>
      </c>
    </row>
    <row r="217" s="1" customFormat="1">
      <c r="B217" s="35"/>
      <c r="C217" s="36"/>
      <c r="D217" s="217" t="s">
        <v>170</v>
      </c>
      <c r="E217" s="36"/>
      <c r="F217" s="227" t="s">
        <v>476</v>
      </c>
      <c r="G217" s="36"/>
      <c r="H217" s="36"/>
      <c r="I217" s="128"/>
      <c r="J217" s="36"/>
      <c r="K217" s="36"/>
      <c r="L217" s="40"/>
      <c r="M217" s="228"/>
      <c r="N217" s="76"/>
      <c r="O217" s="76"/>
      <c r="P217" s="76"/>
      <c r="Q217" s="76"/>
      <c r="R217" s="76"/>
      <c r="S217" s="76"/>
      <c r="T217" s="77"/>
      <c r="AT217" s="14" t="s">
        <v>170</v>
      </c>
      <c r="AU217" s="14" t="s">
        <v>85</v>
      </c>
    </row>
    <row r="218" s="11" customFormat="1">
      <c r="B218" s="215"/>
      <c r="C218" s="216"/>
      <c r="D218" s="217" t="s">
        <v>164</v>
      </c>
      <c r="E218" s="218" t="s">
        <v>1</v>
      </c>
      <c r="F218" s="219" t="s">
        <v>477</v>
      </c>
      <c r="G218" s="216"/>
      <c r="H218" s="220">
        <v>73.640000000000001</v>
      </c>
      <c r="I218" s="221"/>
      <c r="J218" s="216"/>
      <c r="K218" s="216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164</v>
      </c>
      <c r="AU218" s="226" t="s">
        <v>85</v>
      </c>
      <c r="AV218" s="11" t="s">
        <v>85</v>
      </c>
      <c r="AW218" s="11" t="s">
        <v>38</v>
      </c>
      <c r="AX218" s="11" t="s">
        <v>8</v>
      </c>
      <c r="AY218" s="226" t="s">
        <v>151</v>
      </c>
    </row>
    <row r="219" s="1" customFormat="1" ht="22.5" customHeight="1">
      <c r="B219" s="35"/>
      <c r="C219" s="240" t="s">
        <v>478</v>
      </c>
      <c r="D219" s="240" t="s">
        <v>282</v>
      </c>
      <c r="E219" s="241" t="s">
        <v>479</v>
      </c>
      <c r="F219" s="242" t="s">
        <v>480</v>
      </c>
      <c r="G219" s="243" t="s">
        <v>168</v>
      </c>
      <c r="H219" s="244">
        <v>25</v>
      </c>
      <c r="I219" s="245"/>
      <c r="J219" s="246">
        <f>ROUND(I219*H219,0)</f>
        <v>0</v>
      </c>
      <c r="K219" s="242" t="s">
        <v>1</v>
      </c>
      <c r="L219" s="247"/>
      <c r="M219" s="248" t="s">
        <v>1</v>
      </c>
      <c r="N219" s="249" t="s">
        <v>47</v>
      </c>
      <c r="O219" s="76"/>
      <c r="P219" s="210">
        <f>O219*H219</f>
        <v>0</v>
      </c>
      <c r="Q219" s="210">
        <v>0.028000000000000001</v>
      </c>
      <c r="R219" s="210">
        <f>Q219*H219</f>
        <v>0.70000000000000007</v>
      </c>
      <c r="S219" s="210">
        <v>0</v>
      </c>
      <c r="T219" s="211">
        <f>S219*H219</f>
        <v>0</v>
      </c>
      <c r="AR219" s="14" t="s">
        <v>308</v>
      </c>
      <c r="AT219" s="14" t="s">
        <v>282</v>
      </c>
      <c r="AU219" s="14" t="s">
        <v>85</v>
      </c>
      <c r="AY219" s="14" t="s">
        <v>151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4" t="s">
        <v>8</v>
      </c>
      <c r="BK219" s="212">
        <f>ROUND(I219*H219,0)</f>
        <v>0</v>
      </c>
      <c r="BL219" s="14" t="s">
        <v>235</v>
      </c>
      <c r="BM219" s="14" t="s">
        <v>481</v>
      </c>
    </row>
    <row r="220" s="1" customFormat="1">
      <c r="B220" s="35"/>
      <c r="C220" s="36"/>
      <c r="D220" s="217" t="s">
        <v>170</v>
      </c>
      <c r="E220" s="36"/>
      <c r="F220" s="227" t="s">
        <v>482</v>
      </c>
      <c r="G220" s="36"/>
      <c r="H220" s="36"/>
      <c r="I220" s="128"/>
      <c r="J220" s="36"/>
      <c r="K220" s="36"/>
      <c r="L220" s="40"/>
      <c r="M220" s="228"/>
      <c r="N220" s="76"/>
      <c r="O220" s="76"/>
      <c r="P220" s="76"/>
      <c r="Q220" s="76"/>
      <c r="R220" s="76"/>
      <c r="S220" s="76"/>
      <c r="T220" s="77"/>
      <c r="AT220" s="14" t="s">
        <v>170</v>
      </c>
      <c r="AU220" s="14" t="s">
        <v>85</v>
      </c>
    </row>
    <row r="221" s="1" customFormat="1" ht="22.5" customHeight="1">
      <c r="B221" s="35"/>
      <c r="C221" s="240" t="s">
        <v>483</v>
      </c>
      <c r="D221" s="240" t="s">
        <v>282</v>
      </c>
      <c r="E221" s="241" t="s">
        <v>484</v>
      </c>
      <c r="F221" s="242" t="s">
        <v>485</v>
      </c>
      <c r="G221" s="243" t="s">
        <v>168</v>
      </c>
      <c r="H221" s="244">
        <v>3</v>
      </c>
      <c r="I221" s="245"/>
      <c r="J221" s="246">
        <f>ROUND(I221*H221,0)</f>
        <v>0</v>
      </c>
      <c r="K221" s="242" t="s">
        <v>1</v>
      </c>
      <c r="L221" s="247"/>
      <c r="M221" s="248" t="s">
        <v>1</v>
      </c>
      <c r="N221" s="249" t="s">
        <v>47</v>
      </c>
      <c r="O221" s="76"/>
      <c r="P221" s="210">
        <f>O221*H221</f>
        <v>0</v>
      </c>
      <c r="Q221" s="210">
        <v>0.043999999999999997</v>
      </c>
      <c r="R221" s="210">
        <f>Q221*H221</f>
        <v>0.13200000000000001</v>
      </c>
      <c r="S221" s="210">
        <v>0</v>
      </c>
      <c r="T221" s="211">
        <f>S221*H221</f>
        <v>0</v>
      </c>
      <c r="AR221" s="14" t="s">
        <v>308</v>
      </c>
      <c r="AT221" s="14" t="s">
        <v>282</v>
      </c>
      <c r="AU221" s="14" t="s">
        <v>85</v>
      </c>
      <c r="AY221" s="14" t="s">
        <v>151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4" t="s">
        <v>8</v>
      </c>
      <c r="BK221" s="212">
        <f>ROUND(I221*H221,0)</f>
        <v>0</v>
      </c>
      <c r="BL221" s="14" t="s">
        <v>235</v>
      </c>
      <c r="BM221" s="14" t="s">
        <v>486</v>
      </c>
    </row>
    <row r="222" s="1" customFormat="1">
      <c r="B222" s="35"/>
      <c r="C222" s="36"/>
      <c r="D222" s="217" t="s">
        <v>170</v>
      </c>
      <c r="E222" s="36"/>
      <c r="F222" s="227" t="s">
        <v>482</v>
      </c>
      <c r="G222" s="36"/>
      <c r="H222" s="36"/>
      <c r="I222" s="128"/>
      <c r="J222" s="36"/>
      <c r="K222" s="36"/>
      <c r="L222" s="40"/>
      <c r="M222" s="228"/>
      <c r="N222" s="76"/>
      <c r="O222" s="76"/>
      <c r="P222" s="76"/>
      <c r="Q222" s="76"/>
      <c r="R222" s="76"/>
      <c r="S222" s="76"/>
      <c r="T222" s="77"/>
      <c r="AT222" s="14" t="s">
        <v>170</v>
      </c>
      <c r="AU222" s="14" t="s">
        <v>85</v>
      </c>
    </row>
    <row r="223" s="11" customFormat="1">
      <c r="B223" s="215"/>
      <c r="C223" s="216"/>
      <c r="D223" s="217" t="s">
        <v>164</v>
      </c>
      <c r="E223" s="218" t="s">
        <v>1</v>
      </c>
      <c r="F223" s="219" t="s">
        <v>487</v>
      </c>
      <c r="G223" s="216"/>
      <c r="H223" s="220">
        <v>3</v>
      </c>
      <c r="I223" s="221"/>
      <c r="J223" s="216"/>
      <c r="K223" s="216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164</v>
      </c>
      <c r="AU223" s="226" t="s">
        <v>85</v>
      </c>
      <c r="AV223" s="11" t="s">
        <v>85</v>
      </c>
      <c r="AW223" s="11" t="s">
        <v>38</v>
      </c>
      <c r="AX223" s="11" t="s">
        <v>8</v>
      </c>
      <c r="AY223" s="226" t="s">
        <v>151</v>
      </c>
    </row>
    <row r="224" s="1" customFormat="1" ht="22.5" customHeight="1">
      <c r="B224" s="35"/>
      <c r="C224" s="240" t="s">
        <v>488</v>
      </c>
      <c r="D224" s="240" t="s">
        <v>282</v>
      </c>
      <c r="E224" s="241" t="s">
        <v>489</v>
      </c>
      <c r="F224" s="242" t="s">
        <v>490</v>
      </c>
      <c r="G224" s="243" t="s">
        <v>168</v>
      </c>
      <c r="H224" s="244">
        <v>1</v>
      </c>
      <c r="I224" s="245"/>
      <c r="J224" s="246">
        <f>ROUND(I224*H224,0)</f>
        <v>0</v>
      </c>
      <c r="K224" s="242" t="s">
        <v>1</v>
      </c>
      <c r="L224" s="247"/>
      <c r="M224" s="248" t="s">
        <v>1</v>
      </c>
      <c r="N224" s="249" t="s">
        <v>47</v>
      </c>
      <c r="O224" s="76"/>
      <c r="P224" s="210">
        <f>O224*H224</f>
        <v>0</v>
      </c>
      <c r="Q224" s="210">
        <v>0.043999999999999997</v>
      </c>
      <c r="R224" s="210">
        <f>Q224*H224</f>
        <v>0.043999999999999997</v>
      </c>
      <c r="S224" s="210">
        <v>0</v>
      </c>
      <c r="T224" s="211">
        <f>S224*H224</f>
        <v>0</v>
      </c>
      <c r="AR224" s="14" t="s">
        <v>308</v>
      </c>
      <c r="AT224" s="14" t="s">
        <v>282</v>
      </c>
      <c r="AU224" s="14" t="s">
        <v>85</v>
      </c>
      <c r="AY224" s="14" t="s">
        <v>151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14" t="s">
        <v>8</v>
      </c>
      <c r="BK224" s="212">
        <f>ROUND(I224*H224,0)</f>
        <v>0</v>
      </c>
      <c r="BL224" s="14" t="s">
        <v>235</v>
      </c>
      <c r="BM224" s="14" t="s">
        <v>491</v>
      </c>
    </row>
    <row r="225" s="1" customFormat="1">
      <c r="B225" s="35"/>
      <c r="C225" s="36"/>
      <c r="D225" s="217" t="s">
        <v>170</v>
      </c>
      <c r="E225" s="36"/>
      <c r="F225" s="227" t="s">
        <v>482</v>
      </c>
      <c r="G225" s="36"/>
      <c r="H225" s="36"/>
      <c r="I225" s="128"/>
      <c r="J225" s="36"/>
      <c r="K225" s="36"/>
      <c r="L225" s="40"/>
      <c r="M225" s="228"/>
      <c r="N225" s="76"/>
      <c r="O225" s="76"/>
      <c r="P225" s="76"/>
      <c r="Q225" s="76"/>
      <c r="R225" s="76"/>
      <c r="S225" s="76"/>
      <c r="T225" s="77"/>
      <c r="AT225" s="14" t="s">
        <v>170</v>
      </c>
      <c r="AU225" s="14" t="s">
        <v>85</v>
      </c>
    </row>
    <row r="226" s="1" customFormat="1" ht="22.5" customHeight="1">
      <c r="B226" s="35"/>
      <c r="C226" s="240" t="s">
        <v>492</v>
      </c>
      <c r="D226" s="240" t="s">
        <v>282</v>
      </c>
      <c r="E226" s="241" t="s">
        <v>493</v>
      </c>
      <c r="F226" s="242" t="s">
        <v>494</v>
      </c>
      <c r="G226" s="243" t="s">
        <v>168</v>
      </c>
      <c r="H226" s="244">
        <v>4</v>
      </c>
      <c r="I226" s="245"/>
      <c r="J226" s="246">
        <f>ROUND(I226*H226,0)</f>
        <v>0</v>
      </c>
      <c r="K226" s="242" t="s">
        <v>1</v>
      </c>
      <c r="L226" s="247"/>
      <c r="M226" s="248" t="s">
        <v>1</v>
      </c>
      <c r="N226" s="249" t="s">
        <v>47</v>
      </c>
      <c r="O226" s="76"/>
      <c r="P226" s="210">
        <f>O226*H226</f>
        <v>0</v>
      </c>
      <c r="Q226" s="210">
        <v>0.053999999999999999</v>
      </c>
      <c r="R226" s="210">
        <f>Q226*H226</f>
        <v>0.216</v>
      </c>
      <c r="S226" s="210">
        <v>0</v>
      </c>
      <c r="T226" s="211">
        <f>S226*H226</f>
        <v>0</v>
      </c>
      <c r="AR226" s="14" t="s">
        <v>308</v>
      </c>
      <c r="AT226" s="14" t="s">
        <v>282</v>
      </c>
      <c r="AU226" s="14" t="s">
        <v>85</v>
      </c>
      <c r="AY226" s="14" t="s">
        <v>151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4" t="s">
        <v>8</v>
      </c>
      <c r="BK226" s="212">
        <f>ROUND(I226*H226,0)</f>
        <v>0</v>
      </c>
      <c r="BL226" s="14" t="s">
        <v>235</v>
      </c>
      <c r="BM226" s="14" t="s">
        <v>495</v>
      </c>
    </row>
    <row r="227" s="1" customFormat="1">
      <c r="B227" s="35"/>
      <c r="C227" s="36"/>
      <c r="D227" s="217" t="s">
        <v>170</v>
      </c>
      <c r="E227" s="36"/>
      <c r="F227" s="227" t="s">
        <v>482</v>
      </c>
      <c r="G227" s="36"/>
      <c r="H227" s="36"/>
      <c r="I227" s="128"/>
      <c r="J227" s="36"/>
      <c r="K227" s="36"/>
      <c r="L227" s="40"/>
      <c r="M227" s="228"/>
      <c r="N227" s="76"/>
      <c r="O227" s="76"/>
      <c r="P227" s="76"/>
      <c r="Q227" s="76"/>
      <c r="R227" s="76"/>
      <c r="S227" s="76"/>
      <c r="T227" s="77"/>
      <c r="AT227" s="14" t="s">
        <v>170</v>
      </c>
      <c r="AU227" s="14" t="s">
        <v>85</v>
      </c>
    </row>
    <row r="228" s="1" customFormat="1" ht="22.5" customHeight="1">
      <c r="B228" s="35"/>
      <c r="C228" s="240" t="s">
        <v>496</v>
      </c>
      <c r="D228" s="240" t="s">
        <v>282</v>
      </c>
      <c r="E228" s="241" t="s">
        <v>497</v>
      </c>
      <c r="F228" s="242" t="s">
        <v>498</v>
      </c>
      <c r="G228" s="243" t="s">
        <v>168</v>
      </c>
      <c r="H228" s="244">
        <v>1</v>
      </c>
      <c r="I228" s="245"/>
      <c r="J228" s="246">
        <f>ROUND(I228*H228,0)</f>
        <v>0</v>
      </c>
      <c r="K228" s="242" t="s">
        <v>1</v>
      </c>
      <c r="L228" s="247"/>
      <c r="M228" s="248" t="s">
        <v>1</v>
      </c>
      <c r="N228" s="249" t="s">
        <v>47</v>
      </c>
      <c r="O228" s="76"/>
      <c r="P228" s="210">
        <f>O228*H228</f>
        <v>0</v>
      </c>
      <c r="Q228" s="210">
        <v>0.012999999999999999</v>
      </c>
      <c r="R228" s="210">
        <f>Q228*H228</f>
        <v>0.012999999999999999</v>
      </c>
      <c r="S228" s="210">
        <v>0</v>
      </c>
      <c r="T228" s="211">
        <f>S228*H228</f>
        <v>0</v>
      </c>
      <c r="AR228" s="14" t="s">
        <v>308</v>
      </c>
      <c r="AT228" s="14" t="s">
        <v>282</v>
      </c>
      <c r="AU228" s="14" t="s">
        <v>85</v>
      </c>
      <c r="AY228" s="14" t="s">
        <v>151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4" t="s">
        <v>8</v>
      </c>
      <c r="BK228" s="212">
        <f>ROUND(I228*H228,0)</f>
        <v>0</v>
      </c>
      <c r="BL228" s="14" t="s">
        <v>235</v>
      </c>
      <c r="BM228" s="14" t="s">
        <v>499</v>
      </c>
    </row>
    <row r="229" s="1" customFormat="1">
      <c r="B229" s="35"/>
      <c r="C229" s="36"/>
      <c r="D229" s="217" t="s">
        <v>170</v>
      </c>
      <c r="E229" s="36"/>
      <c r="F229" s="227" t="s">
        <v>500</v>
      </c>
      <c r="G229" s="36"/>
      <c r="H229" s="36"/>
      <c r="I229" s="128"/>
      <c r="J229" s="36"/>
      <c r="K229" s="36"/>
      <c r="L229" s="40"/>
      <c r="M229" s="228"/>
      <c r="N229" s="76"/>
      <c r="O229" s="76"/>
      <c r="P229" s="76"/>
      <c r="Q229" s="76"/>
      <c r="R229" s="76"/>
      <c r="S229" s="76"/>
      <c r="T229" s="77"/>
      <c r="AT229" s="14" t="s">
        <v>170</v>
      </c>
      <c r="AU229" s="14" t="s">
        <v>85</v>
      </c>
    </row>
    <row r="230" s="1" customFormat="1" ht="16.5" customHeight="1">
      <c r="B230" s="35"/>
      <c r="C230" s="201" t="s">
        <v>501</v>
      </c>
      <c r="D230" s="201" t="s">
        <v>152</v>
      </c>
      <c r="E230" s="202" t="s">
        <v>502</v>
      </c>
      <c r="F230" s="203" t="s">
        <v>503</v>
      </c>
      <c r="G230" s="204" t="s">
        <v>168</v>
      </c>
      <c r="H230" s="205">
        <v>3</v>
      </c>
      <c r="I230" s="206"/>
      <c r="J230" s="207">
        <f>ROUND(I230*H230,0)</f>
        <v>0</v>
      </c>
      <c r="K230" s="203" t="s">
        <v>179</v>
      </c>
      <c r="L230" s="40"/>
      <c r="M230" s="208" t="s">
        <v>1</v>
      </c>
      <c r="N230" s="209" t="s">
        <v>47</v>
      </c>
      <c r="O230" s="76"/>
      <c r="P230" s="210">
        <f>O230*H230</f>
        <v>0</v>
      </c>
      <c r="Q230" s="210">
        <v>0.00085999999999999998</v>
      </c>
      <c r="R230" s="210">
        <f>Q230*H230</f>
        <v>0.0025799999999999998</v>
      </c>
      <c r="S230" s="210">
        <v>0</v>
      </c>
      <c r="T230" s="211">
        <f>S230*H230</f>
        <v>0</v>
      </c>
      <c r="AR230" s="14" t="s">
        <v>235</v>
      </c>
      <c r="AT230" s="14" t="s">
        <v>152</v>
      </c>
      <c r="AU230" s="14" t="s">
        <v>85</v>
      </c>
      <c r="AY230" s="14" t="s">
        <v>151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4" t="s">
        <v>8</v>
      </c>
      <c r="BK230" s="212">
        <f>ROUND(I230*H230,0)</f>
        <v>0</v>
      </c>
      <c r="BL230" s="14" t="s">
        <v>235</v>
      </c>
      <c r="BM230" s="14" t="s">
        <v>504</v>
      </c>
    </row>
    <row r="231" s="1" customFormat="1">
      <c r="B231" s="35"/>
      <c r="C231" s="36"/>
      <c r="D231" s="217" t="s">
        <v>170</v>
      </c>
      <c r="E231" s="36"/>
      <c r="F231" s="227" t="s">
        <v>476</v>
      </c>
      <c r="G231" s="36"/>
      <c r="H231" s="36"/>
      <c r="I231" s="128"/>
      <c r="J231" s="36"/>
      <c r="K231" s="36"/>
      <c r="L231" s="40"/>
      <c r="M231" s="228"/>
      <c r="N231" s="76"/>
      <c r="O231" s="76"/>
      <c r="P231" s="76"/>
      <c r="Q231" s="76"/>
      <c r="R231" s="76"/>
      <c r="S231" s="76"/>
      <c r="T231" s="77"/>
      <c r="AT231" s="14" t="s">
        <v>170</v>
      </c>
      <c r="AU231" s="14" t="s">
        <v>85</v>
      </c>
    </row>
    <row r="232" s="1" customFormat="1" ht="33.75" customHeight="1">
      <c r="B232" s="35"/>
      <c r="C232" s="240" t="s">
        <v>505</v>
      </c>
      <c r="D232" s="240" t="s">
        <v>282</v>
      </c>
      <c r="E232" s="241" t="s">
        <v>506</v>
      </c>
      <c r="F232" s="242" t="s">
        <v>507</v>
      </c>
      <c r="G232" s="243" t="s">
        <v>168</v>
      </c>
      <c r="H232" s="244">
        <v>3</v>
      </c>
      <c r="I232" s="245"/>
      <c r="J232" s="246">
        <f>ROUND(I232*H232,0)</f>
        <v>0</v>
      </c>
      <c r="K232" s="242" t="s">
        <v>1</v>
      </c>
      <c r="L232" s="247"/>
      <c r="M232" s="248" t="s">
        <v>1</v>
      </c>
      <c r="N232" s="249" t="s">
        <v>47</v>
      </c>
      <c r="O232" s="76"/>
      <c r="P232" s="210">
        <f>O232*H232</f>
        <v>0</v>
      </c>
      <c r="Q232" s="210">
        <v>0.14000000000000001</v>
      </c>
      <c r="R232" s="210">
        <f>Q232*H232</f>
        <v>0.42000000000000004</v>
      </c>
      <c r="S232" s="210">
        <v>0</v>
      </c>
      <c r="T232" s="211">
        <f>S232*H232</f>
        <v>0</v>
      </c>
      <c r="AR232" s="14" t="s">
        <v>308</v>
      </c>
      <c r="AT232" s="14" t="s">
        <v>282</v>
      </c>
      <c r="AU232" s="14" t="s">
        <v>85</v>
      </c>
      <c r="AY232" s="14" t="s">
        <v>151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4" t="s">
        <v>8</v>
      </c>
      <c r="BK232" s="212">
        <f>ROUND(I232*H232,0)</f>
        <v>0</v>
      </c>
      <c r="BL232" s="14" t="s">
        <v>235</v>
      </c>
      <c r="BM232" s="14" t="s">
        <v>508</v>
      </c>
    </row>
    <row r="233" s="1" customFormat="1">
      <c r="B233" s="35"/>
      <c r="C233" s="36"/>
      <c r="D233" s="217" t="s">
        <v>170</v>
      </c>
      <c r="E233" s="36"/>
      <c r="F233" s="227" t="s">
        <v>509</v>
      </c>
      <c r="G233" s="36"/>
      <c r="H233" s="36"/>
      <c r="I233" s="128"/>
      <c r="J233" s="36"/>
      <c r="K233" s="36"/>
      <c r="L233" s="40"/>
      <c r="M233" s="228"/>
      <c r="N233" s="76"/>
      <c r="O233" s="76"/>
      <c r="P233" s="76"/>
      <c r="Q233" s="76"/>
      <c r="R233" s="76"/>
      <c r="S233" s="76"/>
      <c r="T233" s="77"/>
      <c r="AT233" s="14" t="s">
        <v>170</v>
      </c>
      <c r="AU233" s="14" t="s">
        <v>85</v>
      </c>
    </row>
    <row r="234" s="1" customFormat="1" ht="16.5" customHeight="1">
      <c r="B234" s="35"/>
      <c r="C234" s="201" t="s">
        <v>510</v>
      </c>
      <c r="D234" s="201" t="s">
        <v>152</v>
      </c>
      <c r="E234" s="202" t="s">
        <v>511</v>
      </c>
      <c r="F234" s="203" t="s">
        <v>512</v>
      </c>
      <c r="G234" s="204" t="s">
        <v>168</v>
      </c>
      <c r="H234" s="205">
        <v>34</v>
      </c>
      <c r="I234" s="206"/>
      <c r="J234" s="207">
        <f>ROUND(I234*H234,0)</f>
        <v>0</v>
      </c>
      <c r="K234" s="203" t="s">
        <v>267</v>
      </c>
      <c r="L234" s="40"/>
      <c r="M234" s="208" t="s">
        <v>1</v>
      </c>
      <c r="N234" s="209" t="s">
        <v>47</v>
      </c>
      <c r="O234" s="76"/>
      <c r="P234" s="210">
        <f>O234*H234</f>
        <v>0</v>
      </c>
      <c r="Q234" s="210">
        <v>0</v>
      </c>
      <c r="R234" s="210">
        <f>Q234*H234</f>
        <v>0</v>
      </c>
      <c r="S234" s="210">
        <v>0.0030000000000000001</v>
      </c>
      <c r="T234" s="211">
        <f>S234*H234</f>
        <v>0.10200000000000001</v>
      </c>
      <c r="AR234" s="14" t="s">
        <v>235</v>
      </c>
      <c r="AT234" s="14" t="s">
        <v>152</v>
      </c>
      <c r="AU234" s="14" t="s">
        <v>85</v>
      </c>
      <c r="AY234" s="14" t="s">
        <v>151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4" t="s">
        <v>8</v>
      </c>
      <c r="BK234" s="212">
        <f>ROUND(I234*H234,0)</f>
        <v>0</v>
      </c>
      <c r="BL234" s="14" t="s">
        <v>235</v>
      </c>
      <c r="BM234" s="14" t="s">
        <v>513</v>
      </c>
    </row>
    <row r="235" s="1" customFormat="1" ht="16.5" customHeight="1">
      <c r="B235" s="35"/>
      <c r="C235" s="201" t="s">
        <v>514</v>
      </c>
      <c r="D235" s="201" t="s">
        <v>152</v>
      </c>
      <c r="E235" s="202" t="s">
        <v>515</v>
      </c>
      <c r="F235" s="203" t="s">
        <v>516</v>
      </c>
      <c r="G235" s="204" t="s">
        <v>168</v>
      </c>
      <c r="H235" s="205">
        <v>34</v>
      </c>
      <c r="I235" s="206"/>
      <c r="J235" s="207">
        <f>ROUND(I235*H235,0)</f>
        <v>0</v>
      </c>
      <c r="K235" s="203" t="s">
        <v>179</v>
      </c>
      <c r="L235" s="40"/>
      <c r="M235" s="208" t="s">
        <v>1</v>
      </c>
      <c r="N235" s="209" t="s">
        <v>47</v>
      </c>
      <c r="O235" s="76"/>
      <c r="P235" s="210">
        <f>O235*H235</f>
        <v>0</v>
      </c>
      <c r="Q235" s="210">
        <v>0</v>
      </c>
      <c r="R235" s="210">
        <f>Q235*H235</f>
        <v>0</v>
      </c>
      <c r="S235" s="210">
        <v>0</v>
      </c>
      <c r="T235" s="211">
        <f>S235*H235</f>
        <v>0</v>
      </c>
      <c r="AR235" s="14" t="s">
        <v>235</v>
      </c>
      <c r="AT235" s="14" t="s">
        <v>152</v>
      </c>
      <c r="AU235" s="14" t="s">
        <v>85</v>
      </c>
      <c r="AY235" s="14" t="s">
        <v>151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4" t="s">
        <v>8</v>
      </c>
      <c r="BK235" s="212">
        <f>ROUND(I235*H235,0)</f>
        <v>0</v>
      </c>
      <c r="BL235" s="14" t="s">
        <v>235</v>
      </c>
      <c r="BM235" s="14" t="s">
        <v>517</v>
      </c>
    </row>
    <row r="236" s="1" customFormat="1" ht="16.5" customHeight="1">
      <c r="B236" s="35"/>
      <c r="C236" s="240" t="s">
        <v>518</v>
      </c>
      <c r="D236" s="240" t="s">
        <v>282</v>
      </c>
      <c r="E236" s="241" t="s">
        <v>519</v>
      </c>
      <c r="F236" s="242" t="s">
        <v>520</v>
      </c>
      <c r="G236" s="243" t="s">
        <v>222</v>
      </c>
      <c r="H236" s="244">
        <v>50.799999999999997</v>
      </c>
      <c r="I236" s="245"/>
      <c r="J236" s="246">
        <f>ROUND(I236*H236,0)</f>
        <v>0</v>
      </c>
      <c r="K236" s="242" t="s">
        <v>267</v>
      </c>
      <c r="L236" s="247"/>
      <c r="M236" s="248" t="s">
        <v>1</v>
      </c>
      <c r="N236" s="249" t="s">
        <v>47</v>
      </c>
      <c r="O236" s="76"/>
      <c r="P236" s="210">
        <f>O236*H236</f>
        <v>0</v>
      </c>
      <c r="Q236" s="210">
        <v>0.0018</v>
      </c>
      <c r="R236" s="210">
        <f>Q236*H236</f>
        <v>0.091439999999999994</v>
      </c>
      <c r="S236" s="210">
        <v>0</v>
      </c>
      <c r="T236" s="211">
        <f>S236*H236</f>
        <v>0</v>
      </c>
      <c r="AR236" s="14" t="s">
        <v>308</v>
      </c>
      <c r="AT236" s="14" t="s">
        <v>282</v>
      </c>
      <c r="AU236" s="14" t="s">
        <v>85</v>
      </c>
      <c r="AY236" s="14" t="s">
        <v>151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4" t="s">
        <v>8</v>
      </c>
      <c r="BK236" s="212">
        <f>ROUND(I236*H236,0)</f>
        <v>0</v>
      </c>
      <c r="BL236" s="14" t="s">
        <v>235</v>
      </c>
      <c r="BM236" s="14" t="s">
        <v>521</v>
      </c>
    </row>
    <row r="237" s="1" customFormat="1">
      <c r="B237" s="35"/>
      <c r="C237" s="36"/>
      <c r="D237" s="217" t="s">
        <v>170</v>
      </c>
      <c r="E237" s="36"/>
      <c r="F237" s="227" t="s">
        <v>522</v>
      </c>
      <c r="G237" s="36"/>
      <c r="H237" s="36"/>
      <c r="I237" s="128"/>
      <c r="J237" s="36"/>
      <c r="K237" s="36"/>
      <c r="L237" s="40"/>
      <c r="M237" s="228"/>
      <c r="N237" s="76"/>
      <c r="O237" s="76"/>
      <c r="P237" s="76"/>
      <c r="Q237" s="76"/>
      <c r="R237" s="76"/>
      <c r="S237" s="76"/>
      <c r="T237" s="77"/>
      <c r="AT237" s="14" t="s">
        <v>170</v>
      </c>
      <c r="AU237" s="14" t="s">
        <v>85</v>
      </c>
    </row>
    <row r="238" s="11" customFormat="1">
      <c r="B238" s="215"/>
      <c r="C238" s="216"/>
      <c r="D238" s="217" t="s">
        <v>164</v>
      </c>
      <c r="E238" s="218" t="s">
        <v>1</v>
      </c>
      <c r="F238" s="219" t="s">
        <v>443</v>
      </c>
      <c r="G238" s="216"/>
      <c r="H238" s="220">
        <v>50.799999999999997</v>
      </c>
      <c r="I238" s="221"/>
      <c r="J238" s="216"/>
      <c r="K238" s="216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164</v>
      </c>
      <c r="AU238" s="226" t="s">
        <v>85</v>
      </c>
      <c r="AV238" s="11" t="s">
        <v>85</v>
      </c>
      <c r="AW238" s="11" t="s">
        <v>38</v>
      </c>
      <c r="AX238" s="11" t="s">
        <v>8</v>
      </c>
      <c r="AY238" s="226" t="s">
        <v>151</v>
      </c>
    </row>
    <row r="239" s="1" customFormat="1" ht="16.5" customHeight="1">
      <c r="B239" s="35"/>
      <c r="C239" s="240" t="s">
        <v>523</v>
      </c>
      <c r="D239" s="240" t="s">
        <v>282</v>
      </c>
      <c r="E239" s="241" t="s">
        <v>524</v>
      </c>
      <c r="F239" s="242" t="s">
        <v>525</v>
      </c>
      <c r="G239" s="243" t="s">
        <v>168</v>
      </c>
      <c r="H239" s="244">
        <v>34</v>
      </c>
      <c r="I239" s="245"/>
      <c r="J239" s="246">
        <f>ROUND(I239*H239,0)</f>
        <v>0</v>
      </c>
      <c r="K239" s="242" t="s">
        <v>267</v>
      </c>
      <c r="L239" s="247"/>
      <c r="M239" s="248" t="s">
        <v>1</v>
      </c>
      <c r="N239" s="249" t="s">
        <v>47</v>
      </c>
      <c r="O239" s="76"/>
      <c r="P239" s="210">
        <f>O239*H239</f>
        <v>0</v>
      </c>
      <c r="Q239" s="210">
        <v>0.00020000000000000001</v>
      </c>
      <c r="R239" s="210">
        <f>Q239*H239</f>
        <v>0.0068000000000000005</v>
      </c>
      <c r="S239" s="210">
        <v>0</v>
      </c>
      <c r="T239" s="211">
        <f>S239*H239</f>
        <v>0</v>
      </c>
      <c r="AR239" s="14" t="s">
        <v>308</v>
      </c>
      <c r="AT239" s="14" t="s">
        <v>282</v>
      </c>
      <c r="AU239" s="14" t="s">
        <v>85</v>
      </c>
      <c r="AY239" s="14" t="s">
        <v>151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4" t="s">
        <v>8</v>
      </c>
      <c r="BK239" s="212">
        <f>ROUND(I239*H239,0)</f>
        <v>0</v>
      </c>
      <c r="BL239" s="14" t="s">
        <v>235</v>
      </c>
      <c r="BM239" s="14" t="s">
        <v>526</v>
      </c>
    </row>
    <row r="240" s="1" customFormat="1" ht="16.5" customHeight="1">
      <c r="B240" s="35"/>
      <c r="C240" s="201" t="s">
        <v>527</v>
      </c>
      <c r="D240" s="201" t="s">
        <v>152</v>
      </c>
      <c r="E240" s="202" t="s">
        <v>528</v>
      </c>
      <c r="F240" s="203" t="s">
        <v>529</v>
      </c>
      <c r="G240" s="204" t="s">
        <v>468</v>
      </c>
      <c r="H240" s="250"/>
      <c r="I240" s="206"/>
      <c r="J240" s="207">
        <f>ROUND(I240*H240,0)</f>
        <v>0</v>
      </c>
      <c r="K240" s="203" t="s">
        <v>179</v>
      </c>
      <c r="L240" s="40"/>
      <c r="M240" s="208" t="s">
        <v>1</v>
      </c>
      <c r="N240" s="209" t="s">
        <v>47</v>
      </c>
      <c r="O240" s="76"/>
      <c r="P240" s="210">
        <f>O240*H240</f>
        <v>0</v>
      </c>
      <c r="Q240" s="210">
        <v>0</v>
      </c>
      <c r="R240" s="210">
        <f>Q240*H240</f>
        <v>0</v>
      </c>
      <c r="S240" s="210">
        <v>0</v>
      </c>
      <c r="T240" s="211">
        <f>S240*H240</f>
        <v>0</v>
      </c>
      <c r="AR240" s="14" t="s">
        <v>235</v>
      </c>
      <c r="AT240" s="14" t="s">
        <v>152</v>
      </c>
      <c r="AU240" s="14" t="s">
        <v>85</v>
      </c>
      <c r="AY240" s="14" t="s">
        <v>151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4" t="s">
        <v>8</v>
      </c>
      <c r="BK240" s="212">
        <f>ROUND(I240*H240,0)</f>
        <v>0</v>
      </c>
      <c r="BL240" s="14" t="s">
        <v>235</v>
      </c>
      <c r="BM240" s="14" t="s">
        <v>530</v>
      </c>
    </row>
    <row r="241" s="10" customFormat="1" ht="22.8" customHeight="1">
      <c r="B241" s="187"/>
      <c r="C241" s="188"/>
      <c r="D241" s="189" t="s">
        <v>75</v>
      </c>
      <c r="E241" s="213" t="s">
        <v>531</v>
      </c>
      <c r="F241" s="213" t="s">
        <v>532</v>
      </c>
      <c r="G241" s="188"/>
      <c r="H241" s="188"/>
      <c r="I241" s="191"/>
      <c r="J241" s="214">
        <f>BK241</f>
        <v>0</v>
      </c>
      <c r="K241" s="188"/>
      <c r="L241" s="193"/>
      <c r="M241" s="194"/>
      <c r="N241" s="195"/>
      <c r="O241" s="195"/>
      <c r="P241" s="196">
        <f>SUM(P242:P258)</f>
        <v>0</v>
      </c>
      <c r="Q241" s="195"/>
      <c r="R241" s="196">
        <f>SUM(R242:R258)</f>
        <v>0.020553999999999996</v>
      </c>
      <c r="S241" s="195"/>
      <c r="T241" s="197">
        <f>SUM(T242:T258)</f>
        <v>0.050000000000000003</v>
      </c>
      <c r="AR241" s="198" t="s">
        <v>85</v>
      </c>
      <c r="AT241" s="199" t="s">
        <v>75</v>
      </c>
      <c r="AU241" s="199" t="s">
        <v>8</v>
      </c>
      <c r="AY241" s="198" t="s">
        <v>151</v>
      </c>
      <c r="BK241" s="200">
        <f>SUM(BK242:BK258)</f>
        <v>0</v>
      </c>
    </row>
    <row r="242" s="1" customFormat="1" ht="16.5" customHeight="1">
      <c r="B242" s="35"/>
      <c r="C242" s="201" t="s">
        <v>533</v>
      </c>
      <c r="D242" s="201" t="s">
        <v>152</v>
      </c>
      <c r="E242" s="202" t="s">
        <v>534</v>
      </c>
      <c r="F242" s="203" t="s">
        <v>535</v>
      </c>
      <c r="G242" s="204" t="s">
        <v>178</v>
      </c>
      <c r="H242" s="205">
        <v>1.6000000000000001</v>
      </c>
      <c r="I242" s="206"/>
      <c r="J242" s="207">
        <f>ROUND(I242*H242,0)</f>
        <v>0</v>
      </c>
      <c r="K242" s="203" t="s">
        <v>1</v>
      </c>
      <c r="L242" s="40"/>
      <c r="M242" s="208" t="s">
        <v>1</v>
      </c>
      <c r="N242" s="209" t="s">
        <v>47</v>
      </c>
      <c r="O242" s="76"/>
      <c r="P242" s="210">
        <f>O242*H242</f>
        <v>0</v>
      </c>
      <c r="Q242" s="210">
        <v>0</v>
      </c>
      <c r="R242" s="210">
        <f>Q242*H242</f>
        <v>0</v>
      </c>
      <c r="S242" s="210">
        <v>0</v>
      </c>
      <c r="T242" s="211">
        <f>S242*H242</f>
        <v>0</v>
      </c>
      <c r="AR242" s="14" t="s">
        <v>150</v>
      </c>
      <c r="AT242" s="14" t="s">
        <v>152</v>
      </c>
      <c r="AU242" s="14" t="s">
        <v>85</v>
      </c>
      <c r="AY242" s="14" t="s">
        <v>151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4" t="s">
        <v>8</v>
      </c>
      <c r="BK242" s="212">
        <f>ROUND(I242*H242,0)</f>
        <v>0</v>
      </c>
      <c r="BL242" s="14" t="s">
        <v>150</v>
      </c>
      <c r="BM242" s="14" t="s">
        <v>536</v>
      </c>
    </row>
    <row r="243" s="11" customFormat="1">
      <c r="B243" s="215"/>
      <c r="C243" s="216"/>
      <c r="D243" s="217" t="s">
        <v>164</v>
      </c>
      <c r="E243" s="218" t="s">
        <v>1</v>
      </c>
      <c r="F243" s="219" t="s">
        <v>537</v>
      </c>
      <c r="G243" s="216"/>
      <c r="H243" s="220">
        <v>1.6000000000000001</v>
      </c>
      <c r="I243" s="221"/>
      <c r="J243" s="216"/>
      <c r="K243" s="216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164</v>
      </c>
      <c r="AU243" s="226" t="s">
        <v>85</v>
      </c>
      <c r="AV243" s="11" t="s">
        <v>85</v>
      </c>
      <c r="AW243" s="11" t="s">
        <v>38</v>
      </c>
      <c r="AX243" s="11" t="s">
        <v>8</v>
      </c>
      <c r="AY243" s="226" t="s">
        <v>151</v>
      </c>
    </row>
    <row r="244" s="1" customFormat="1" ht="16.5" customHeight="1">
      <c r="B244" s="35"/>
      <c r="C244" s="201" t="s">
        <v>538</v>
      </c>
      <c r="D244" s="201" t="s">
        <v>152</v>
      </c>
      <c r="E244" s="202" t="s">
        <v>539</v>
      </c>
      <c r="F244" s="203" t="s">
        <v>540</v>
      </c>
      <c r="G244" s="204" t="s">
        <v>178</v>
      </c>
      <c r="H244" s="205">
        <v>3.52</v>
      </c>
      <c r="I244" s="206"/>
      <c r="J244" s="207">
        <f>ROUND(I244*H244,0)</f>
        <v>0</v>
      </c>
      <c r="K244" s="203" t="s">
        <v>179</v>
      </c>
      <c r="L244" s="40"/>
      <c r="M244" s="208" t="s">
        <v>1</v>
      </c>
      <c r="N244" s="209" t="s">
        <v>47</v>
      </c>
      <c r="O244" s="76"/>
      <c r="P244" s="210">
        <f>O244*H244</f>
        <v>0</v>
      </c>
      <c r="Q244" s="210">
        <v>0.00040000000000000002</v>
      </c>
      <c r="R244" s="210">
        <f>Q244*H244</f>
        <v>0.0014080000000000002</v>
      </c>
      <c r="S244" s="210">
        <v>0</v>
      </c>
      <c r="T244" s="211">
        <f>S244*H244</f>
        <v>0</v>
      </c>
      <c r="AR244" s="14" t="s">
        <v>235</v>
      </c>
      <c r="AT244" s="14" t="s">
        <v>152</v>
      </c>
      <c r="AU244" s="14" t="s">
        <v>85</v>
      </c>
      <c r="AY244" s="14" t="s">
        <v>151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4" t="s">
        <v>8</v>
      </c>
      <c r="BK244" s="212">
        <f>ROUND(I244*H244,0)</f>
        <v>0</v>
      </c>
      <c r="BL244" s="14" t="s">
        <v>235</v>
      </c>
      <c r="BM244" s="14" t="s">
        <v>541</v>
      </c>
    </row>
    <row r="245" s="11" customFormat="1">
      <c r="B245" s="215"/>
      <c r="C245" s="216"/>
      <c r="D245" s="217" t="s">
        <v>164</v>
      </c>
      <c r="E245" s="218" t="s">
        <v>1</v>
      </c>
      <c r="F245" s="219" t="s">
        <v>542</v>
      </c>
      <c r="G245" s="216"/>
      <c r="H245" s="220">
        <v>3.52</v>
      </c>
      <c r="I245" s="221"/>
      <c r="J245" s="216"/>
      <c r="K245" s="216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164</v>
      </c>
      <c r="AU245" s="226" t="s">
        <v>85</v>
      </c>
      <c r="AV245" s="11" t="s">
        <v>85</v>
      </c>
      <c r="AW245" s="11" t="s">
        <v>38</v>
      </c>
      <c r="AX245" s="11" t="s">
        <v>8</v>
      </c>
      <c r="AY245" s="226" t="s">
        <v>151</v>
      </c>
    </row>
    <row r="246" s="1" customFormat="1" ht="22.5" customHeight="1">
      <c r="B246" s="35"/>
      <c r="C246" s="240" t="s">
        <v>543</v>
      </c>
      <c r="D246" s="240" t="s">
        <v>282</v>
      </c>
      <c r="E246" s="241" t="s">
        <v>544</v>
      </c>
      <c r="F246" s="242" t="s">
        <v>545</v>
      </c>
      <c r="G246" s="243" t="s">
        <v>168</v>
      </c>
      <c r="H246" s="244">
        <v>11</v>
      </c>
      <c r="I246" s="245"/>
      <c r="J246" s="246">
        <f>ROUND(I246*H246,0)</f>
        <v>0</v>
      </c>
      <c r="K246" s="242" t="s">
        <v>1</v>
      </c>
      <c r="L246" s="247"/>
      <c r="M246" s="248" t="s">
        <v>1</v>
      </c>
      <c r="N246" s="249" t="s">
        <v>47</v>
      </c>
      <c r="O246" s="76"/>
      <c r="P246" s="210">
        <f>O246*H246</f>
        <v>0</v>
      </c>
      <c r="Q246" s="210">
        <v>0</v>
      </c>
      <c r="R246" s="210">
        <f>Q246*H246</f>
        <v>0</v>
      </c>
      <c r="S246" s="210">
        <v>0</v>
      </c>
      <c r="T246" s="211">
        <f>S246*H246</f>
        <v>0</v>
      </c>
      <c r="AR246" s="14" t="s">
        <v>308</v>
      </c>
      <c r="AT246" s="14" t="s">
        <v>282</v>
      </c>
      <c r="AU246" s="14" t="s">
        <v>85</v>
      </c>
      <c r="AY246" s="14" t="s">
        <v>151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4" t="s">
        <v>8</v>
      </c>
      <c r="BK246" s="212">
        <f>ROUND(I246*H246,0)</f>
        <v>0</v>
      </c>
      <c r="BL246" s="14" t="s">
        <v>235</v>
      </c>
      <c r="BM246" s="14" t="s">
        <v>546</v>
      </c>
    </row>
    <row r="247" s="1" customFormat="1">
      <c r="B247" s="35"/>
      <c r="C247" s="36"/>
      <c r="D247" s="217" t="s">
        <v>170</v>
      </c>
      <c r="E247" s="36"/>
      <c r="F247" s="227" t="s">
        <v>547</v>
      </c>
      <c r="G247" s="36"/>
      <c r="H247" s="36"/>
      <c r="I247" s="128"/>
      <c r="J247" s="36"/>
      <c r="K247" s="36"/>
      <c r="L247" s="40"/>
      <c r="M247" s="228"/>
      <c r="N247" s="76"/>
      <c r="O247" s="76"/>
      <c r="P247" s="76"/>
      <c r="Q247" s="76"/>
      <c r="R247" s="76"/>
      <c r="S247" s="76"/>
      <c r="T247" s="77"/>
      <c r="AT247" s="14" t="s">
        <v>170</v>
      </c>
      <c r="AU247" s="14" t="s">
        <v>85</v>
      </c>
    </row>
    <row r="248" s="1" customFormat="1" ht="16.5" customHeight="1">
      <c r="B248" s="35"/>
      <c r="C248" s="201" t="s">
        <v>548</v>
      </c>
      <c r="D248" s="201" t="s">
        <v>152</v>
      </c>
      <c r="E248" s="202" t="s">
        <v>549</v>
      </c>
      <c r="F248" s="203" t="s">
        <v>550</v>
      </c>
      <c r="G248" s="204" t="s">
        <v>168</v>
      </c>
      <c r="H248" s="205">
        <v>3</v>
      </c>
      <c r="I248" s="206"/>
      <c r="J248" s="207">
        <f>ROUND(I248*H248,0)</f>
        <v>0</v>
      </c>
      <c r="K248" s="203" t="s">
        <v>1</v>
      </c>
      <c r="L248" s="40"/>
      <c r="M248" s="208" t="s">
        <v>1</v>
      </c>
      <c r="N248" s="209" t="s">
        <v>47</v>
      </c>
      <c r="O248" s="76"/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AR248" s="14" t="s">
        <v>235</v>
      </c>
      <c r="AT248" s="14" t="s">
        <v>152</v>
      </c>
      <c r="AU248" s="14" t="s">
        <v>85</v>
      </c>
      <c r="AY248" s="14" t="s">
        <v>151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4" t="s">
        <v>8</v>
      </c>
      <c r="BK248" s="212">
        <f>ROUND(I248*H248,0)</f>
        <v>0</v>
      </c>
      <c r="BL248" s="14" t="s">
        <v>235</v>
      </c>
      <c r="BM248" s="14" t="s">
        <v>551</v>
      </c>
    </row>
    <row r="249" s="1" customFormat="1" ht="16.5" customHeight="1">
      <c r="B249" s="35"/>
      <c r="C249" s="240" t="s">
        <v>552</v>
      </c>
      <c r="D249" s="240" t="s">
        <v>282</v>
      </c>
      <c r="E249" s="241" t="s">
        <v>553</v>
      </c>
      <c r="F249" s="242" t="s">
        <v>554</v>
      </c>
      <c r="G249" s="243" t="s">
        <v>168</v>
      </c>
      <c r="H249" s="244">
        <v>3</v>
      </c>
      <c r="I249" s="245"/>
      <c r="J249" s="246">
        <f>ROUND(I249*H249,0)</f>
        <v>0</v>
      </c>
      <c r="K249" s="242" t="s">
        <v>267</v>
      </c>
      <c r="L249" s="247"/>
      <c r="M249" s="248" t="s">
        <v>1</v>
      </c>
      <c r="N249" s="249" t="s">
        <v>47</v>
      </c>
      <c r="O249" s="76"/>
      <c r="P249" s="210">
        <f>O249*H249</f>
        <v>0</v>
      </c>
      <c r="Q249" s="210">
        <v>0.0014</v>
      </c>
      <c r="R249" s="210">
        <f>Q249*H249</f>
        <v>0.0041999999999999997</v>
      </c>
      <c r="S249" s="210">
        <v>0</v>
      </c>
      <c r="T249" s="211">
        <f>S249*H249</f>
        <v>0</v>
      </c>
      <c r="AR249" s="14" t="s">
        <v>308</v>
      </c>
      <c r="AT249" s="14" t="s">
        <v>282</v>
      </c>
      <c r="AU249" s="14" t="s">
        <v>85</v>
      </c>
      <c r="AY249" s="14" t="s">
        <v>151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4" t="s">
        <v>8</v>
      </c>
      <c r="BK249" s="212">
        <f>ROUND(I249*H249,0)</f>
        <v>0</v>
      </c>
      <c r="BL249" s="14" t="s">
        <v>235</v>
      </c>
      <c r="BM249" s="14" t="s">
        <v>555</v>
      </c>
    </row>
    <row r="250" s="1" customFormat="1">
      <c r="B250" s="35"/>
      <c r="C250" s="36"/>
      <c r="D250" s="217" t="s">
        <v>170</v>
      </c>
      <c r="E250" s="36"/>
      <c r="F250" s="227" t="s">
        <v>556</v>
      </c>
      <c r="G250" s="36"/>
      <c r="H250" s="36"/>
      <c r="I250" s="128"/>
      <c r="J250" s="36"/>
      <c r="K250" s="36"/>
      <c r="L250" s="40"/>
      <c r="M250" s="228"/>
      <c r="N250" s="76"/>
      <c r="O250" s="76"/>
      <c r="P250" s="76"/>
      <c r="Q250" s="76"/>
      <c r="R250" s="76"/>
      <c r="S250" s="76"/>
      <c r="T250" s="77"/>
      <c r="AT250" s="14" t="s">
        <v>170</v>
      </c>
      <c r="AU250" s="14" t="s">
        <v>85</v>
      </c>
    </row>
    <row r="251" s="1" customFormat="1" ht="16.5" customHeight="1">
      <c r="B251" s="35"/>
      <c r="C251" s="240" t="s">
        <v>557</v>
      </c>
      <c r="D251" s="240" t="s">
        <v>282</v>
      </c>
      <c r="E251" s="241" t="s">
        <v>558</v>
      </c>
      <c r="F251" s="242" t="s">
        <v>559</v>
      </c>
      <c r="G251" s="243" t="s">
        <v>168</v>
      </c>
      <c r="H251" s="244">
        <v>3</v>
      </c>
      <c r="I251" s="245"/>
      <c r="J251" s="246">
        <f>ROUND(I251*H251,0)</f>
        <v>0</v>
      </c>
      <c r="K251" s="242" t="s">
        <v>267</v>
      </c>
      <c r="L251" s="247"/>
      <c r="M251" s="248" t="s">
        <v>1</v>
      </c>
      <c r="N251" s="249" t="s">
        <v>47</v>
      </c>
      <c r="O251" s="76"/>
      <c r="P251" s="210">
        <f>O251*H251</f>
        <v>0</v>
      </c>
      <c r="Q251" s="210">
        <v>0.00014999999999999999</v>
      </c>
      <c r="R251" s="210">
        <f>Q251*H251</f>
        <v>0.00044999999999999999</v>
      </c>
      <c r="S251" s="210">
        <v>0</v>
      </c>
      <c r="T251" s="211">
        <f>S251*H251</f>
        <v>0</v>
      </c>
      <c r="AR251" s="14" t="s">
        <v>308</v>
      </c>
      <c r="AT251" s="14" t="s">
        <v>282</v>
      </c>
      <c r="AU251" s="14" t="s">
        <v>85</v>
      </c>
      <c r="AY251" s="14" t="s">
        <v>151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4" t="s">
        <v>8</v>
      </c>
      <c r="BK251" s="212">
        <f>ROUND(I251*H251,0)</f>
        <v>0</v>
      </c>
      <c r="BL251" s="14" t="s">
        <v>235</v>
      </c>
      <c r="BM251" s="14" t="s">
        <v>560</v>
      </c>
    </row>
    <row r="252" s="1" customFormat="1" ht="16.5" customHeight="1">
      <c r="B252" s="35"/>
      <c r="C252" s="201" t="s">
        <v>561</v>
      </c>
      <c r="D252" s="201" t="s">
        <v>152</v>
      </c>
      <c r="E252" s="202" t="s">
        <v>562</v>
      </c>
      <c r="F252" s="203" t="s">
        <v>563</v>
      </c>
      <c r="G252" s="204" t="s">
        <v>168</v>
      </c>
      <c r="H252" s="205">
        <v>3</v>
      </c>
      <c r="I252" s="206"/>
      <c r="J252" s="207">
        <f>ROUND(I252*H252,0)</f>
        <v>0</v>
      </c>
      <c r="K252" s="203" t="s">
        <v>179</v>
      </c>
      <c r="L252" s="40"/>
      <c r="M252" s="208" t="s">
        <v>1</v>
      </c>
      <c r="N252" s="209" t="s">
        <v>47</v>
      </c>
      <c r="O252" s="76"/>
      <c r="P252" s="210">
        <f>O252*H252</f>
        <v>0</v>
      </c>
      <c r="Q252" s="210">
        <v>0</v>
      </c>
      <c r="R252" s="210">
        <f>Q252*H252</f>
        <v>0</v>
      </c>
      <c r="S252" s="210">
        <v>0</v>
      </c>
      <c r="T252" s="211">
        <f>S252*H252</f>
        <v>0</v>
      </c>
      <c r="AR252" s="14" t="s">
        <v>235</v>
      </c>
      <c r="AT252" s="14" t="s">
        <v>152</v>
      </c>
      <c r="AU252" s="14" t="s">
        <v>85</v>
      </c>
      <c r="AY252" s="14" t="s">
        <v>151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4" t="s">
        <v>8</v>
      </c>
      <c r="BK252" s="212">
        <f>ROUND(I252*H252,0)</f>
        <v>0</v>
      </c>
      <c r="BL252" s="14" t="s">
        <v>235</v>
      </c>
      <c r="BM252" s="14" t="s">
        <v>564</v>
      </c>
    </row>
    <row r="253" s="1" customFormat="1" ht="16.5" customHeight="1">
      <c r="B253" s="35"/>
      <c r="C253" s="240" t="s">
        <v>565</v>
      </c>
      <c r="D253" s="240" t="s">
        <v>282</v>
      </c>
      <c r="E253" s="241" t="s">
        <v>566</v>
      </c>
      <c r="F253" s="242" t="s">
        <v>567</v>
      </c>
      <c r="G253" s="243" t="s">
        <v>168</v>
      </c>
      <c r="H253" s="244">
        <v>3</v>
      </c>
      <c r="I253" s="245"/>
      <c r="J253" s="246">
        <f>ROUND(I253*H253,0)</f>
        <v>0</v>
      </c>
      <c r="K253" s="242" t="s">
        <v>267</v>
      </c>
      <c r="L253" s="247"/>
      <c r="M253" s="248" t="s">
        <v>1</v>
      </c>
      <c r="N253" s="249" t="s">
        <v>47</v>
      </c>
      <c r="O253" s="76"/>
      <c r="P253" s="210">
        <f>O253*H253</f>
        <v>0</v>
      </c>
      <c r="Q253" s="210">
        <v>0.0023999999999999998</v>
      </c>
      <c r="R253" s="210">
        <f>Q253*H253</f>
        <v>0.0071999999999999998</v>
      </c>
      <c r="S253" s="210">
        <v>0</v>
      </c>
      <c r="T253" s="211">
        <f>S253*H253</f>
        <v>0</v>
      </c>
      <c r="AR253" s="14" t="s">
        <v>308</v>
      </c>
      <c r="AT253" s="14" t="s">
        <v>282</v>
      </c>
      <c r="AU253" s="14" t="s">
        <v>85</v>
      </c>
      <c r="AY253" s="14" t="s">
        <v>151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4" t="s">
        <v>8</v>
      </c>
      <c r="BK253" s="212">
        <f>ROUND(I253*H253,0)</f>
        <v>0</v>
      </c>
      <c r="BL253" s="14" t="s">
        <v>235</v>
      </c>
      <c r="BM253" s="14" t="s">
        <v>568</v>
      </c>
    </row>
    <row r="254" s="1" customFormat="1" ht="16.5" customHeight="1">
      <c r="B254" s="35"/>
      <c r="C254" s="201" t="s">
        <v>569</v>
      </c>
      <c r="D254" s="201" t="s">
        <v>152</v>
      </c>
      <c r="E254" s="202" t="s">
        <v>570</v>
      </c>
      <c r="F254" s="203" t="s">
        <v>571</v>
      </c>
      <c r="G254" s="204" t="s">
        <v>178</v>
      </c>
      <c r="H254" s="205">
        <v>9.5999999999999996</v>
      </c>
      <c r="I254" s="206"/>
      <c r="J254" s="207">
        <f>ROUND(I254*H254,0)</f>
        <v>0</v>
      </c>
      <c r="K254" s="203" t="s">
        <v>1</v>
      </c>
      <c r="L254" s="40"/>
      <c r="M254" s="208" t="s">
        <v>1</v>
      </c>
      <c r="N254" s="209" t="s">
        <v>47</v>
      </c>
      <c r="O254" s="76"/>
      <c r="P254" s="210">
        <f>O254*H254</f>
        <v>0</v>
      </c>
      <c r="Q254" s="210">
        <v>0.00038000000000000002</v>
      </c>
      <c r="R254" s="210">
        <f>Q254*H254</f>
        <v>0.0036480000000000002</v>
      </c>
      <c r="S254" s="210">
        <v>0</v>
      </c>
      <c r="T254" s="211">
        <f>S254*H254</f>
        <v>0</v>
      </c>
      <c r="AR254" s="14" t="s">
        <v>235</v>
      </c>
      <c r="AT254" s="14" t="s">
        <v>152</v>
      </c>
      <c r="AU254" s="14" t="s">
        <v>85</v>
      </c>
      <c r="AY254" s="14" t="s">
        <v>151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4" t="s">
        <v>8</v>
      </c>
      <c r="BK254" s="212">
        <f>ROUND(I254*H254,0)</f>
        <v>0</v>
      </c>
      <c r="BL254" s="14" t="s">
        <v>235</v>
      </c>
      <c r="BM254" s="14" t="s">
        <v>572</v>
      </c>
    </row>
    <row r="255" s="1" customFormat="1">
      <c r="B255" s="35"/>
      <c r="C255" s="36"/>
      <c r="D255" s="217" t="s">
        <v>170</v>
      </c>
      <c r="E255" s="36"/>
      <c r="F255" s="227" t="s">
        <v>573</v>
      </c>
      <c r="G255" s="36"/>
      <c r="H255" s="36"/>
      <c r="I255" s="128"/>
      <c r="J255" s="36"/>
      <c r="K255" s="36"/>
      <c r="L255" s="40"/>
      <c r="M255" s="228"/>
      <c r="N255" s="76"/>
      <c r="O255" s="76"/>
      <c r="P255" s="76"/>
      <c r="Q255" s="76"/>
      <c r="R255" s="76"/>
      <c r="S255" s="76"/>
      <c r="T255" s="77"/>
      <c r="AT255" s="14" t="s">
        <v>170</v>
      </c>
      <c r="AU255" s="14" t="s">
        <v>85</v>
      </c>
    </row>
    <row r="256" s="11" customFormat="1">
      <c r="B256" s="215"/>
      <c r="C256" s="216"/>
      <c r="D256" s="217" t="s">
        <v>164</v>
      </c>
      <c r="E256" s="218" t="s">
        <v>1</v>
      </c>
      <c r="F256" s="219" t="s">
        <v>574</v>
      </c>
      <c r="G256" s="216"/>
      <c r="H256" s="220">
        <v>9.5999999999999996</v>
      </c>
      <c r="I256" s="221"/>
      <c r="J256" s="216"/>
      <c r="K256" s="216"/>
      <c r="L256" s="222"/>
      <c r="M256" s="223"/>
      <c r="N256" s="224"/>
      <c r="O256" s="224"/>
      <c r="P256" s="224"/>
      <c r="Q256" s="224"/>
      <c r="R256" s="224"/>
      <c r="S256" s="224"/>
      <c r="T256" s="225"/>
      <c r="AT256" s="226" t="s">
        <v>164</v>
      </c>
      <c r="AU256" s="226" t="s">
        <v>85</v>
      </c>
      <c r="AV256" s="11" t="s">
        <v>85</v>
      </c>
      <c r="AW256" s="11" t="s">
        <v>38</v>
      </c>
      <c r="AX256" s="11" t="s">
        <v>8</v>
      </c>
      <c r="AY256" s="226" t="s">
        <v>151</v>
      </c>
    </row>
    <row r="257" s="1" customFormat="1" ht="16.5" customHeight="1">
      <c r="B257" s="35"/>
      <c r="C257" s="201" t="s">
        <v>575</v>
      </c>
      <c r="D257" s="201" t="s">
        <v>152</v>
      </c>
      <c r="E257" s="202" t="s">
        <v>576</v>
      </c>
      <c r="F257" s="203" t="s">
        <v>577</v>
      </c>
      <c r="G257" s="204" t="s">
        <v>178</v>
      </c>
      <c r="H257" s="205">
        <v>9.5999999999999996</v>
      </c>
      <c r="I257" s="206"/>
      <c r="J257" s="207">
        <f>ROUND(I257*H257,0)</f>
        <v>0</v>
      </c>
      <c r="K257" s="203" t="s">
        <v>1</v>
      </c>
      <c r="L257" s="40"/>
      <c r="M257" s="208" t="s">
        <v>1</v>
      </c>
      <c r="N257" s="209" t="s">
        <v>47</v>
      </c>
      <c r="O257" s="76"/>
      <c r="P257" s="210">
        <f>O257*H257</f>
        <v>0</v>
      </c>
      <c r="Q257" s="210">
        <v>0.00038000000000000002</v>
      </c>
      <c r="R257" s="210">
        <f>Q257*H257</f>
        <v>0.0036480000000000002</v>
      </c>
      <c r="S257" s="210">
        <v>0</v>
      </c>
      <c r="T257" s="211">
        <f>S257*H257</f>
        <v>0</v>
      </c>
      <c r="AR257" s="14" t="s">
        <v>235</v>
      </c>
      <c r="AT257" s="14" t="s">
        <v>152</v>
      </c>
      <c r="AU257" s="14" t="s">
        <v>85</v>
      </c>
      <c r="AY257" s="14" t="s">
        <v>151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4" t="s">
        <v>8</v>
      </c>
      <c r="BK257" s="212">
        <f>ROUND(I257*H257,0)</f>
        <v>0</v>
      </c>
      <c r="BL257" s="14" t="s">
        <v>235</v>
      </c>
      <c r="BM257" s="14" t="s">
        <v>578</v>
      </c>
    </row>
    <row r="258" s="1" customFormat="1" ht="16.5" customHeight="1">
      <c r="B258" s="35"/>
      <c r="C258" s="201" t="s">
        <v>579</v>
      </c>
      <c r="D258" s="201" t="s">
        <v>152</v>
      </c>
      <c r="E258" s="202" t="s">
        <v>580</v>
      </c>
      <c r="F258" s="203" t="s">
        <v>581</v>
      </c>
      <c r="G258" s="204" t="s">
        <v>582</v>
      </c>
      <c r="H258" s="205">
        <v>50</v>
      </c>
      <c r="I258" s="206"/>
      <c r="J258" s="207">
        <f>ROUND(I258*H258,0)</f>
        <v>0</v>
      </c>
      <c r="K258" s="203" t="s">
        <v>179</v>
      </c>
      <c r="L258" s="40"/>
      <c r="M258" s="208" t="s">
        <v>1</v>
      </c>
      <c r="N258" s="209" t="s">
        <v>47</v>
      </c>
      <c r="O258" s="76"/>
      <c r="P258" s="210">
        <f>O258*H258</f>
        <v>0</v>
      </c>
      <c r="Q258" s="210">
        <v>0</v>
      </c>
      <c r="R258" s="210">
        <f>Q258*H258</f>
        <v>0</v>
      </c>
      <c r="S258" s="210">
        <v>0.001</v>
      </c>
      <c r="T258" s="211">
        <f>S258*H258</f>
        <v>0.050000000000000003</v>
      </c>
      <c r="AR258" s="14" t="s">
        <v>235</v>
      </c>
      <c r="AT258" s="14" t="s">
        <v>152</v>
      </c>
      <c r="AU258" s="14" t="s">
        <v>85</v>
      </c>
      <c r="AY258" s="14" t="s">
        <v>151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4" t="s">
        <v>8</v>
      </c>
      <c r="BK258" s="212">
        <f>ROUND(I258*H258,0)</f>
        <v>0</v>
      </c>
      <c r="BL258" s="14" t="s">
        <v>235</v>
      </c>
      <c r="BM258" s="14" t="s">
        <v>583</v>
      </c>
    </row>
    <row r="259" s="10" customFormat="1" ht="22.8" customHeight="1">
      <c r="B259" s="187"/>
      <c r="C259" s="188"/>
      <c r="D259" s="189" t="s">
        <v>75</v>
      </c>
      <c r="E259" s="213" t="s">
        <v>584</v>
      </c>
      <c r="F259" s="213" t="s">
        <v>585</v>
      </c>
      <c r="G259" s="188"/>
      <c r="H259" s="188"/>
      <c r="I259" s="191"/>
      <c r="J259" s="214">
        <f>BK259</f>
        <v>0</v>
      </c>
      <c r="K259" s="188"/>
      <c r="L259" s="193"/>
      <c r="M259" s="194"/>
      <c r="N259" s="195"/>
      <c r="O259" s="195"/>
      <c r="P259" s="196">
        <f>SUM(P260:P266)</f>
        <v>0</v>
      </c>
      <c r="Q259" s="195"/>
      <c r="R259" s="196">
        <f>SUM(R260:R266)</f>
        <v>0.629274</v>
      </c>
      <c r="S259" s="195"/>
      <c r="T259" s="197">
        <f>SUM(T260:T266)</f>
        <v>0</v>
      </c>
      <c r="AR259" s="198" t="s">
        <v>85</v>
      </c>
      <c r="AT259" s="199" t="s">
        <v>75</v>
      </c>
      <c r="AU259" s="199" t="s">
        <v>8</v>
      </c>
      <c r="AY259" s="198" t="s">
        <v>151</v>
      </c>
      <c r="BK259" s="200">
        <f>SUM(BK260:BK266)</f>
        <v>0</v>
      </c>
    </row>
    <row r="260" s="1" customFormat="1" ht="16.5" customHeight="1">
      <c r="B260" s="35"/>
      <c r="C260" s="201" t="s">
        <v>586</v>
      </c>
      <c r="D260" s="201" t="s">
        <v>152</v>
      </c>
      <c r="E260" s="202" t="s">
        <v>587</v>
      </c>
      <c r="F260" s="203" t="s">
        <v>588</v>
      </c>
      <c r="G260" s="204" t="s">
        <v>178</v>
      </c>
      <c r="H260" s="205">
        <v>30</v>
      </c>
      <c r="I260" s="206"/>
      <c r="J260" s="207">
        <f>ROUND(I260*H260,0)</f>
        <v>0</v>
      </c>
      <c r="K260" s="203" t="s">
        <v>1</v>
      </c>
      <c r="L260" s="40"/>
      <c r="M260" s="208" t="s">
        <v>1</v>
      </c>
      <c r="N260" s="209" t="s">
        <v>47</v>
      </c>
      <c r="O260" s="76"/>
      <c r="P260" s="210">
        <f>O260*H260</f>
        <v>0</v>
      </c>
      <c r="Q260" s="210">
        <v>0.00029999999999999997</v>
      </c>
      <c r="R260" s="210">
        <f>Q260*H260</f>
        <v>0.0089999999999999993</v>
      </c>
      <c r="S260" s="210">
        <v>0</v>
      </c>
      <c r="T260" s="211">
        <f>S260*H260</f>
        <v>0</v>
      </c>
      <c r="AR260" s="14" t="s">
        <v>235</v>
      </c>
      <c r="AT260" s="14" t="s">
        <v>152</v>
      </c>
      <c r="AU260" s="14" t="s">
        <v>85</v>
      </c>
      <c r="AY260" s="14" t="s">
        <v>151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4" t="s">
        <v>8</v>
      </c>
      <c r="BK260" s="212">
        <f>ROUND(I260*H260,0)</f>
        <v>0</v>
      </c>
      <c r="BL260" s="14" t="s">
        <v>235</v>
      </c>
      <c r="BM260" s="14" t="s">
        <v>589</v>
      </c>
    </row>
    <row r="261" s="11" customFormat="1">
      <c r="B261" s="215"/>
      <c r="C261" s="216"/>
      <c r="D261" s="217" t="s">
        <v>164</v>
      </c>
      <c r="E261" s="218" t="s">
        <v>1</v>
      </c>
      <c r="F261" s="219" t="s">
        <v>590</v>
      </c>
      <c r="G261" s="216"/>
      <c r="H261" s="220">
        <v>30</v>
      </c>
      <c r="I261" s="221"/>
      <c r="J261" s="216"/>
      <c r="K261" s="216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164</v>
      </c>
      <c r="AU261" s="226" t="s">
        <v>85</v>
      </c>
      <c r="AV261" s="11" t="s">
        <v>85</v>
      </c>
      <c r="AW261" s="11" t="s">
        <v>38</v>
      </c>
      <c r="AX261" s="11" t="s">
        <v>8</v>
      </c>
      <c r="AY261" s="226" t="s">
        <v>151</v>
      </c>
    </row>
    <row r="262" s="1" customFormat="1" ht="16.5" customHeight="1">
      <c r="B262" s="35"/>
      <c r="C262" s="201" t="s">
        <v>591</v>
      </c>
      <c r="D262" s="201" t="s">
        <v>152</v>
      </c>
      <c r="E262" s="202" t="s">
        <v>592</v>
      </c>
      <c r="F262" s="203" t="s">
        <v>593</v>
      </c>
      <c r="G262" s="204" t="s">
        <v>178</v>
      </c>
      <c r="H262" s="205">
        <v>30</v>
      </c>
      <c r="I262" s="206"/>
      <c r="J262" s="207">
        <f>ROUND(I262*H262,0)</f>
        <v>0</v>
      </c>
      <c r="K262" s="203" t="s">
        <v>594</v>
      </c>
      <c r="L262" s="40"/>
      <c r="M262" s="208" t="s">
        <v>1</v>
      </c>
      <c r="N262" s="209" t="s">
        <v>47</v>
      </c>
      <c r="O262" s="76"/>
      <c r="P262" s="210">
        <f>O262*H262</f>
        <v>0</v>
      </c>
      <c r="Q262" s="210">
        <v>0.00066</v>
      </c>
      <c r="R262" s="210">
        <f>Q262*H262</f>
        <v>0.019799999999999998</v>
      </c>
      <c r="S262" s="210">
        <v>0</v>
      </c>
      <c r="T262" s="211">
        <f>S262*H262</f>
        <v>0</v>
      </c>
      <c r="AR262" s="14" t="s">
        <v>235</v>
      </c>
      <c r="AT262" s="14" t="s">
        <v>152</v>
      </c>
      <c r="AU262" s="14" t="s">
        <v>85</v>
      </c>
      <c r="AY262" s="14" t="s">
        <v>151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4" t="s">
        <v>8</v>
      </c>
      <c r="BK262" s="212">
        <f>ROUND(I262*H262,0)</f>
        <v>0</v>
      </c>
      <c r="BL262" s="14" t="s">
        <v>235</v>
      </c>
      <c r="BM262" s="14" t="s">
        <v>595</v>
      </c>
    </row>
    <row r="263" s="1" customFormat="1" ht="16.5" customHeight="1">
      <c r="B263" s="35"/>
      <c r="C263" s="201" t="s">
        <v>596</v>
      </c>
      <c r="D263" s="201" t="s">
        <v>152</v>
      </c>
      <c r="E263" s="202" t="s">
        <v>597</v>
      </c>
      <c r="F263" s="203" t="s">
        <v>598</v>
      </c>
      <c r="G263" s="204" t="s">
        <v>178</v>
      </c>
      <c r="H263" s="205">
        <v>690.20000000000005</v>
      </c>
      <c r="I263" s="206"/>
      <c r="J263" s="207">
        <f>ROUND(I263*H263,0)</f>
        <v>0</v>
      </c>
      <c r="K263" s="203" t="s">
        <v>179</v>
      </c>
      <c r="L263" s="40"/>
      <c r="M263" s="208" t="s">
        <v>1</v>
      </c>
      <c r="N263" s="209" t="s">
        <v>47</v>
      </c>
      <c r="O263" s="76"/>
      <c r="P263" s="210">
        <f>O263*H263</f>
        <v>0</v>
      </c>
      <c r="Q263" s="210">
        <v>0.00011</v>
      </c>
      <c r="R263" s="210">
        <f>Q263*H263</f>
        <v>0.075922000000000003</v>
      </c>
      <c r="S263" s="210">
        <v>0</v>
      </c>
      <c r="T263" s="211">
        <f>S263*H263</f>
        <v>0</v>
      </c>
      <c r="AR263" s="14" t="s">
        <v>235</v>
      </c>
      <c r="AT263" s="14" t="s">
        <v>152</v>
      </c>
      <c r="AU263" s="14" t="s">
        <v>85</v>
      </c>
      <c r="AY263" s="14" t="s">
        <v>151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14" t="s">
        <v>8</v>
      </c>
      <c r="BK263" s="212">
        <f>ROUND(I263*H263,0)</f>
        <v>0</v>
      </c>
      <c r="BL263" s="14" t="s">
        <v>235</v>
      </c>
      <c r="BM263" s="14" t="s">
        <v>599</v>
      </c>
    </row>
    <row r="264" s="1" customFormat="1" ht="16.5" customHeight="1">
      <c r="B264" s="35"/>
      <c r="C264" s="201" t="s">
        <v>600</v>
      </c>
      <c r="D264" s="201" t="s">
        <v>152</v>
      </c>
      <c r="E264" s="202" t="s">
        <v>601</v>
      </c>
      <c r="F264" s="203" t="s">
        <v>602</v>
      </c>
      <c r="G264" s="204" t="s">
        <v>178</v>
      </c>
      <c r="H264" s="205">
        <v>690.20000000000005</v>
      </c>
      <c r="I264" s="206"/>
      <c r="J264" s="207">
        <f>ROUND(I264*H264,0)</f>
        <v>0</v>
      </c>
      <c r="K264" s="203" t="s">
        <v>179</v>
      </c>
      <c r="L264" s="40"/>
      <c r="M264" s="208" t="s">
        <v>1</v>
      </c>
      <c r="N264" s="209" t="s">
        <v>47</v>
      </c>
      <c r="O264" s="76"/>
      <c r="P264" s="210">
        <f>O264*H264</f>
        <v>0</v>
      </c>
      <c r="Q264" s="210">
        <v>0.00072000000000000005</v>
      </c>
      <c r="R264" s="210">
        <f>Q264*H264</f>
        <v>0.49694400000000005</v>
      </c>
      <c r="S264" s="210">
        <v>0</v>
      </c>
      <c r="T264" s="211">
        <f>S264*H264</f>
        <v>0</v>
      </c>
      <c r="AR264" s="14" t="s">
        <v>235</v>
      </c>
      <c r="AT264" s="14" t="s">
        <v>152</v>
      </c>
      <c r="AU264" s="14" t="s">
        <v>85</v>
      </c>
      <c r="AY264" s="14" t="s">
        <v>151</v>
      </c>
      <c r="BE264" s="212">
        <f>IF(N264="základní",J264,0)</f>
        <v>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14" t="s">
        <v>8</v>
      </c>
      <c r="BK264" s="212">
        <f>ROUND(I264*H264,0)</f>
        <v>0</v>
      </c>
      <c r="BL264" s="14" t="s">
        <v>235</v>
      </c>
      <c r="BM264" s="14" t="s">
        <v>603</v>
      </c>
    </row>
    <row r="265" s="1" customFormat="1" ht="16.5" customHeight="1">
      <c r="B265" s="35"/>
      <c r="C265" s="201" t="s">
        <v>604</v>
      </c>
      <c r="D265" s="201" t="s">
        <v>152</v>
      </c>
      <c r="E265" s="202" t="s">
        <v>605</v>
      </c>
      <c r="F265" s="203" t="s">
        <v>606</v>
      </c>
      <c r="G265" s="204" t="s">
        <v>178</v>
      </c>
      <c r="H265" s="205">
        <v>690.20000000000005</v>
      </c>
      <c r="I265" s="206"/>
      <c r="J265" s="207">
        <f>ROUND(I265*H265,0)</f>
        <v>0</v>
      </c>
      <c r="K265" s="203" t="s">
        <v>179</v>
      </c>
      <c r="L265" s="40"/>
      <c r="M265" s="208" t="s">
        <v>1</v>
      </c>
      <c r="N265" s="209" t="s">
        <v>47</v>
      </c>
      <c r="O265" s="76"/>
      <c r="P265" s="210">
        <f>O265*H265</f>
        <v>0</v>
      </c>
      <c r="Q265" s="210">
        <v>4.0000000000000003E-05</v>
      </c>
      <c r="R265" s="210">
        <f>Q265*H265</f>
        <v>0.027608000000000004</v>
      </c>
      <c r="S265" s="210">
        <v>0</v>
      </c>
      <c r="T265" s="211">
        <f>S265*H265</f>
        <v>0</v>
      </c>
      <c r="AR265" s="14" t="s">
        <v>235</v>
      </c>
      <c r="AT265" s="14" t="s">
        <v>152</v>
      </c>
      <c r="AU265" s="14" t="s">
        <v>85</v>
      </c>
      <c r="AY265" s="14" t="s">
        <v>151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4" t="s">
        <v>8</v>
      </c>
      <c r="BK265" s="212">
        <f>ROUND(I265*H265,0)</f>
        <v>0</v>
      </c>
      <c r="BL265" s="14" t="s">
        <v>235</v>
      </c>
      <c r="BM265" s="14" t="s">
        <v>607</v>
      </c>
    </row>
    <row r="266" s="1" customFormat="1" ht="16.5" customHeight="1">
      <c r="B266" s="35"/>
      <c r="C266" s="201" t="s">
        <v>608</v>
      </c>
      <c r="D266" s="201" t="s">
        <v>152</v>
      </c>
      <c r="E266" s="202" t="s">
        <v>609</v>
      </c>
      <c r="F266" s="203" t="s">
        <v>610</v>
      </c>
      <c r="G266" s="204" t="s">
        <v>178</v>
      </c>
      <c r="H266" s="205">
        <v>690.20000000000005</v>
      </c>
      <c r="I266" s="206"/>
      <c r="J266" s="207">
        <f>ROUND(I266*H266,0)</f>
        <v>0</v>
      </c>
      <c r="K266" s="203" t="s">
        <v>179</v>
      </c>
      <c r="L266" s="40"/>
      <c r="M266" s="208" t="s">
        <v>1</v>
      </c>
      <c r="N266" s="209" t="s">
        <v>47</v>
      </c>
      <c r="O266" s="76"/>
      <c r="P266" s="210">
        <f>O266*H266</f>
        <v>0</v>
      </c>
      <c r="Q266" s="210">
        <v>0</v>
      </c>
      <c r="R266" s="210">
        <f>Q266*H266</f>
        <v>0</v>
      </c>
      <c r="S266" s="210">
        <v>0</v>
      </c>
      <c r="T266" s="211">
        <f>S266*H266</f>
        <v>0</v>
      </c>
      <c r="AR266" s="14" t="s">
        <v>235</v>
      </c>
      <c r="AT266" s="14" t="s">
        <v>152</v>
      </c>
      <c r="AU266" s="14" t="s">
        <v>85</v>
      </c>
      <c r="AY266" s="14" t="s">
        <v>151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14" t="s">
        <v>8</v>
      </c>
      <c r="BK266" s="212">
        <f>ROUND(I266*H266,0)</f>
        <v>0</v>
      </c>
      <c r="BL266" s="14" t="s">
        <v>235</v>
      </c>
      <c r="BM266" s="14" t="s">
        <v>611</v>
      </c>
    </row>
    <row r="267" s="10" customFormat="1" ht="22.8" customHeight="1">
      <c r="B267" s="187"/>
      <c r="C267" s="188"/>
      <c r="D267" s="189" t="s">
        <v>75</v>
      </c>
      <c r="E267" s="213" t="s">
        <v>612</v>
      </c>
      <c r="F267" s="213" t="s">
        <v>613</v>
      </c>
      <c r="G267" s="188"/>
      <c r="H267" s="188"/>
      <c r="I267" s="191"/>
      <c r="J267" s="214">
        <f>BK267</f>
        <v>0</v>
      </c>
      <c r="K267" s="188"/>
      <c r="L267" s="193"/>
      <c r="M267" s="194"/>
      <c r="N267" s="195"/>
      <c r="O267" s="195"/>
      <c r="P267" s="196">
        <f>SUM(P268:P273)</f>
        <v>0</v>
      </c>
      <c r="Q267" s="195"/>
      <c r="R267" s="196">
        <f>SUM(R268:R273)</f>
        <v>0.090635999999999994</v>
      </c>
      <c r="S267" s="195"/>
      <c r="T267" s="197">
        <f>SUM(T268:T273)</f>
        <v>0</v>
      </c>
      <c r="AR267" s="198" t="s">
        <v>85</v>
      </c>
      <c r="AT267" s="199" t="s">
        <v>75</v>
      </c>
      <c r="AU267" s="199" t="s">
        <v>8</v>
      </c>
      <c r="AY267" s="198" t="s">
        <v>151</v>
      </c>
      <c r="BK267" s="200">
        <f>SUM(BK268:BK273)</f>
        <v>0</v>
      </c>
    </row>
    <row r="268" s="1" customFormat="1" ht="16.5" customHeight="1">
      <c r="B268" s="35"/>
      <c r="C268" s="201" t="s">
        <v>614</v>
      </c>
      <c r="D268" s="201" t="s">
        <v>152</v>
      </c>
      <c r="E268" s="202" t="s">
        <v>615</v>
      </c>
      <c r="F268" s="203" t="s">
        <v>616</v>
      </c>
      <c r="G268" s="204" t="s">
        <v>178</v>
      </c>
      <c r="H268" s="205">
        <v>69.719999999999999</v>
      </c>
      <c r="I268" s="206"/>
      <c r="J268" s="207">
        <f>ROUND(I268*H268,0)</f>
        <v>0</v>
      </c>
      <c r="K268" s="203" t="s">
        <v>267</v>
      </c>
      <c r="L268" s="40"/>
      <c r="M268" s="208" t="s">
        <v>1</v>
      </c>
      <c r="N268" s="209" t="s">
        <v>47</v>
      </c>
      <c r="O268" s="76"/>
      <c r="P268" s="210">
        <f>O268*H268</f>
        <v>0</v>
      </c>
      <c r="Q268" s="210">
        <v>0</v>
      </c>
      <c r="R268" s="210">
        <f>Q268*H268</f>
        <v>0</v>
      </c>
      <c r="S268" s="210">
        <v>0</v>
      </c>
      <c r="T268" s="211">
        <f>S268*H268</f>
        <v>0</v>
      </c>
      <c r="AR268" s="14" t="s">
        <v>235</v>
      </c>
      <c r="AT268" s="14" t="s">
        <v>152</v>
      </c>
      <c r="AU268" s="14" t="s">
        <v>85</v>
      </c>
      <c r="AY268" s="14" t="s">
        <v>151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4" t="s">
        <v>8</v>
      </c>
      <c r="BK268" s="212">
        <f>ROUND(I268*H268,0)</f>
        <v>0</v>
      </c>
      <c r="BL268" s="14" t="s">
        <v>235</v>
      </c>
      <c r="BM268" s="14" t="s">
        <v>617</v>
      </c>
    </row>
    <row r="269" s="11" customFormat="1">
      <c r="B269" s="215"/>
      <c r="C269" s="216"/>
      <c r="D269" s="217" t="s">
        <v>164</v>
      </c>
      <c r="E269" s="218" t="s">
        <v>1</v>
      </c>
      <c r="F269" s="219" t="s">
        <v>618</v>
      </c>
      <c r="G269" s="216"/>
      <c r="H269" s="220">
        <v>64.680000000000007</v>
      </c>
      <c r="I269" s="221"/>
      <c r="J269" s="216"/>
      <c r="K269" s="216"/>
      <c r="L269" s="222"/>
      <c r="M269" s="223"/>
      <c r="N269" s="224"/>
      <c r="O269" s="224"/>
      <c r="P269" s="224"/>
      <c r="Q269" s="224"/>
      <c r="R269" s="224"/>
      <c r="S269" s="224"/>
      <c r="T269" s="225"/>
      <c r="AT269" s="226" t="s">
        <v>164</v>
      </c>
      <c r="AU269" s="226" t="s">
        <v>85</v>
      </c>
      <c r="AV269" s="11" t="s">
        <v>85</v>
      </c>
      <c r="AW269" s="11" t="s">
        <v>38</v>
      </c>
      <c r="AX269" s="11" t="s">
        <v>76</v>
      </c>
      <c r="AY269" s="226" t="s">
        <v>151</v>
      </c>
    </row>
    <row r="270" s="11" customFormat="1">
      <c r="B270" s="215"/>
      <c r="C270" s="216"/>
      <c r="D270" s="217" t="s">
        <v>164</v>
      </c>
      <c r="E270" s="218" t="s">
        <v>1</v>
      </c>
      <c r="F270" s="219" t="s">
        <v>619</v>
      </c>
      <c r="G270" s="216"/>
      <c r="H270" s="220">
        <v>5.04</v>
      </c>
      <c r="I270" s="221"/>
      <c r="J270" s="216"/>
      <c r="K270" s="216"/>
      <c r="L270" s="222"/>
      <c r="M270" s="223"/>
      <c r="N270" s="224"/>
      <c r="O270" s="224"/>
      <c r="P270" s="224"/>
      <c r="Q270" s="224"/>
      <c r="R270" s="224"/>
      <c r="S270" s="224"/>
      <c r="T270" s="225"/>
      <c r="AT270" s="226" t="s">
        <v>164</v>
      </c>
      <c r="AU270" s="226" t="s">
        <v>85</v>
      </c>
      <c r="AV270" s="11" t="s">
        <v>85</v>
      </c>
      <c r="AW270" s="11" t="s">
        <v>38</v>
      </c>
      <c r="AX270" s="11" t="s">
        <v>76</v>
      </c>
      <c r="AY270" s="226" t="s">
        <v>151</v>
      </c>
    </row>
    <row r="271" s="12" customFormat="1">
      <c r="B271" s="229"/>
      <c r="C271" s="230"/>
      <c r="D271" s="217" t="s">
        <v>164</v>
      </c>
      <c r="E271" s="231" t="s">
        <v>1</v>
      </c>
      <c r="F271" s="232" t="s">
        <v>184</v>
      </c>
      <c r="G271" s="230"/>
      <c r="H271" s="233">
        <v>69.720000000000013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AT271" s="239" t="s">
        <v>164</v>
      </c>
      <c r="AU271" s="239" t="s">
        <v>85</v>
      </c>
      <c r="AV271" s="12" t="s">
        <v>150</v>
      </c>
      <c r="AW271" s="12" t="s">
        <v>38</v>
      </c>
      <c r="AX271" s="12" t="s">
        <v>8</v>
      </c>
      <c r="AY271" s="239" t="s">
        <v>151</v>
      </c>
    </row>
    <row r="272" s="1" customFormat="1" ht="16.5" customHeight="1">
      <c r="B272" s="35"/>
      <c r="C272" s="240" t="s">
        <v>620</v>
      </c>
      <c r="D272" s="240" t="s">
        <v>282</v>
      </c>
      <c r="E272" s="241" t="s">
        <v>621</v>
      </c>
      <c r="F272" s="242" t="s">
        <v>622</v>
      </c>
      <c r="G272" s="243" t="s">
        <v>178</v>
      </c>
      <c r="H272" s="244">
        <v>69.719999999999999</v>
      </c>
      <c r="I272" s="245"/>
      <c r="J272" s="246">
        <f>ROUND(I272*H272,0)</f>
        <v>0</v>
      </c>
      <c r="K272" s="242" t="s">
        <v>179</v>
      </c>
      <c r="L272" s="247"/>
      <c r="M272" s="248" t="s">
        <v>1</v>
      </c>
      <c r="N272" s="249" t="s">
        <v>47</v>
      </c>
      <c r="O272" s="76"/>
      <c r="P272" s="210">
        <f>O272*H272</f>
        <v>0</v>
      </c>
      <c r="Q272" s="210">
        <v>0.0012999999999999999</v>
      </c>
      <c r="R272" s="210">
        <f>Q272*H272</f>
        <v>0.090635999999999994</v>
      </c>
      <c r="S272" s="210">
        <v>0</v>
      </c>
      <c r="T272" s="211">
        <f>S272*H272</f>
        <v>0</v>
      </c>
      <c r="AR272" s="14" t="s">
        <v>308</v>
      </c>
      <c r="AT272" s="14" t="s">
        <v>282</v>
      </c>
      <c r="AU272" s="14" t="s">
        <v>85</v>
      </c>
      <c r="AY272" s="14" t="s">
        <v>151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4" t="s">
        <v>8</v>
      </c>
      <c r="BK272" s="212">
        <f>ROUND(I272*H272,0)</f>
        <v>0</v>
      </c>
      <c r="BL272" s="14" t="s">
        <v>235</v>
      </c>
      <c r="BM272" s="14" t="s">
        <v>623</v>
      </c>
    </row>
    <row r="273" s="1" customFormat="1" ht="16.5" customHeight="1">
      <c r="B273" s="35"/>
      <c r="C273" s="201" t="s">
        <v>624</v>
      </c>
      <c r="D273" s="201" t="s">
        <v>152</v>
      </c>
      <c r="E273" s="202" t="s">
        <v>625</v>
      </c>
      <c r="F273" s="203" t="s">
        <v>626</v>
      </c>
      <c r="G273" s="204" t="s">
        <v>468</v>
      </c>
      <c r="H273" s="250"/>
      <c r="I273" s="206"/>
      <c r="J273" s="207">
        <f>ROUND(I273*H273,0)</f>
        <v>0</v>
      </c>
      <c r="K273" s="203" t="s">
        <v>179</v>
      </c>
      <c r="L273" s="40"/>
      <c r="M273" s="208" t="s">
        <v>1</v>
      </c>
      <c r="N273" s="209" t="s">
        <v>47</v>
      </c>
      <c r="O273" s="76"/>
      <c r="P273" s="210">
        <f>O273*H273</f>
        <v>0</v>
      </c>
      <c r="Q273" s="210">
        <v>0</v>
      </c>
      <c r="R273" s="210">
        <f>Q273*H273</f>
        <v>0</v>
      </c>
      <c r="S273" s="210">
        <v>0</v>
      </c>
      <c r="T273" s="211">
        <f>S273*H273</f>
        <v>0</v>
      </c>
      <c r="AR273" s="14" t="s">
        <v>235</v>
      </c>
      <c r="AT273" s="14" t="s">
        <v>152</v>
      </c>
      <c r="AU273" s="14" t="s">
        <v>85</v>
      </c>
      <c r="AY273" s="14" t="s">
        <v>151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4" t="s">
        <v>8</v>
      </c>
      <c r="BK273" s="212">
        <f>ROUND(I273*H273,0)</f>
        <v>0</v>
      </c>
      <c r="BL273" s="14" t="s">
        <v>235</v>
      </c>
      <c r="BM273" s="14" t="s">
        <v>627</v>
      </c>
    </row>
    <row r="274" s="10" customFormat="1" ht="25.92" customHeight="1">
      <c r="B274" s="187"/>
      <c r="C274" s="188"/>
      <c r="D274" s="189" t="s">
        <v>75</v>
      </c>
      <c r="E274" s="190" t="s">
        <v>628</v>
      </c>
      <c r="F274" s="190" t="s">
        <v>629</v>
      </c>
      <c r="G274" s="188"/>
      <c r="H274" s="188"/>
      <c r="I274" s="191"/>
      <c r="J274" s="192">
        <f>BK274</f>
        <v>0</v>
      </c>
      <c r="K274" s="188"/>
      <c r="L274" s="193"/>
      <c r="M274" s="194"/>
      <c r="N274" s="195"/>
      <c r="O274" s="195"/>
      <c r="P274" s="196">
        <f>P275+SUM(P276:P287)</f>
        <v>0</v>
      </c>
      <c r="Q274" s="195"/>
      <c r="R274" s="196">
        <f>R275+SUM(R276:R287)</f>
        <v>0.01272</v>
      </c>
      <c r="S274" s="195"/>
      <c r="T274" s="197">
        <f>T275+SUM(T276:T287)</f>
        <v>0</v>
      </c>
      <c r="AR274" s="198" t="s">
        <v>158</v>
      </c>
      <c r="AT274" s="199" t="s">
        <v>75</v>
      </c>
      <c r="AU274" s="199" t="s">
        <v>76</v>
      </c>
      <c r="AY274" s="198" t="s">
        <v>151</v>
      </c>
      <c r="BK274" s="200">
        <f>BK275+SUM(BK276:BK287)</f>
        <v>0</v>
      </c>
    </row>
    <row r="275" s="1" customFormat="1" ht="16.5" customHeight="1">
      <c r="B275" s="35"/>
      <c r="C275" s="201" t="s">
        <v>630</v>
      </c>
      <c r="D275" s="201" t="s">
        <v>152</v>
      </c>
      <c r="E275" s="202" t="s">
        <v>631</v>
      </c>
      <c r="F275" s="203" t="s">
        <v>632</v>
      </c>
      <c r="G275" s="204" t="s">
        <v>168</v>
      </c>
      <c r="H275" s="205">
        <v>1</v>
      </c>
      <c r="I275" s="206"/>
      <c r="J275" s="207">
        <f>ROUND(I275*H275,0)</f>
        <v>0</v>
      </c>
      <c r="K275" s="203" t="s">
        <v>594</v>
      </c>
      <c r="L275" s="40"/>
      <c r="M275" s="208" t="s">
        <v>1</v>
      </c>
      <c r="N275" s="209" t="s">
        <v>47</v>
      </c>
      <c r="O275" s="76"/>
      <c r="P275" s="210">
        <f>O275*H275</f>
        <v>0</v>
      </c>
      <c r="Q275" s="210">
        <v>0.0013600000000000001</v>
      </c>
      <c r="R275" s="210">
        <f>Q275*H275</f>
        <v>0.0013600000000000001</v>
      </c>
      <c r="S275" s="210">
        <v>0</v>
      </c>
      <c r="T275" s="211">
        <f>S275*H275</f>
        <v>0</v>
      </c>
      <c r="AR275" s="14" t="s">
        <v>430</v>
      </c>
      <c r="AT275" s="14" t="s">
        <v>152</v>
      </c>
      <c r="AU275" s="14" t="s">
        <v>8</v>
      </c>
      <c r="AY275" s="14" t="s">
        <v>151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14" t="s">
        <v>8</v>
      </c>
      <c r="BK275" s="212">
        <f>ROUND(I275*H275,0)</f>
        <v>0</v>
      </c>
      <c r="BL275" s="14" t="s">
        <v>430</v>
      </c>
      <c r="BM275" s="14" t="s">
        <v>633</v>
      </c>
    </row>
    <row r="276" s="1" customFormat="1" ht="16.5" customHeight="1">
      <c r="B276" s="35"/>
      <c r="C276" s="201" t="s">
        <v>379</v>
      </c>
      <c r="D276" s="201" t="s">
        <v>152</v>
      </c>
      <c r="E276" s="202" t="s">
        <v>634</v>
      </c>
      <c r="F276" s="203" t="s">
        <v>635</v>
      </c>
      <c r="G276" s="204" t="s">
        <v>168</v>
      </c>
      <c r="H276" s="205">
        <v>1</v>
      </c>
      <c r="I276" s="206"/>
      <c r="J276" s="207">
        <f>ROUND(I276*H276,0)</f>
        <v>0</v>
      </c>
      <c r="K276" s="203" t="s">
        <v>594</v>
      </c>
      <c r="L276" s="40"/>
      <c r="M276" s="208" t="s">
        <v>1</v>
      </c>
      <c r="N276" s="209" t="s">
        <v>47</v>
      </c>
      <c r="O276" s="76"/>
      <c r="P276" s="210">
        <f>O276*H276</f>
        <v>0</v>
      </c>
      <c r="Q276" s="210">
        <v>0.0013600000000000001</v>
      </c>
      <c r="R276" s="210">
        <f>Q276*H276</f>
        <v>0.0013600000000000001</v>
      </c>
      <c r="S276" s="210">
        <v>0</v>
      </c>
      <c r="T276" s="211">
        <f>S276*H276</f>
        <v>0</v>
      </c>
      <c r="AR276" s="14" t="s">
        <v>430</v>
      </c>
      <c r="AT276" s="14" t="s">
        <v>152</v>
      </c>
      <c r="AU276" s="14" t="s">
        <v>8</v>
      </c>
      <c r="AY276" s="14" t="s">
        <v>151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4" t="s">
        <v>8</v>
      </c>
      <c r="BK276" s="212">
        <f>ROUND(I276*H276,0)</f>
        <v>0</v>
      </c>
      <c r="BL276" s="14" t="s">
        <v>430</v>
      </c>
      <c r="BM276" s="14" t="s">
        <v>636</v>
      </c>
    </row>
    <row r="277" s="1" customFormat="1" ht="16.5" customHeight="1">
      <c r="B277" s="35"/>
      <c r="C277" s="240" t="s">
        <v>27</v>
      </c>
      <c r="D277" s="240" t="s">
        <v>282</v>
      </c>
      <c r="E277" s="241" t="s">
        <v>637</v>
      </c>
      <c r="F277" s="242" t="s">
        <v>638</v>
      </c>
      <c r="G277" s="243" t="s">
        <v>168</v>
      </c>
      <c r="H277" s="244">
        <v>1</v>
      </c>
      <c r="I277" s="245"/>
      <c r="J277" s="246">
        <f>ROUND(I277*H277,0)</f>
        <v>0</v>
      </c>
      <c r="K277" s="242" t="s">
        <v>1</v>
      </c>
      <c r="L277" s="247"/>
      <c r="M277" s="248" t="s">
        <v>1</v>
      </c>
      <c r="N277" s="249" t="s">
        <v>47</v>
      </c>
      <c r="O277" s="76"/>
      <c r="P277" s="210">
        <f>O277*H277</f>
        <v>0</v>
      </c>
      <c r="Q277" s="210">
        <v>0.01</v>
      </c>
      <c r="R277" s="210">
        <f>Q277*H277</f>
        <v>0.01</v>
      </c>
      <c r="S277" s="210">
        <v>0</v>
      </c>
      <c r="T277" s="211">
        <f>S277*H277</f>
        <v>0</v>
      </c>
      <c r="AR277" s="14" t="s">
        <v>639</v>
      </c>
      <c r="AT277" s="14" t="s">
        <v>282</v>
      </c>
      <c r="AU277" s="14" t="s">
        <v>8</v>
      </c>
      <c r="AY277" s="14" t="s">
        <v>151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4" t="s">
        <v>8</v>
      </c>
      <c r="BK277" s="212">
        <f>ROUND(I277*H277,0)</f>
        <v>0</v>
      </c>
      <c r="BL277" s="14" t="s">
        <v>639</v>
      </c>
      <c r="BM277" s="14" t="s">
        <v>640</v>
      </c>
    </row>
    <row r="278" s="1" customFormat="1" ht="16.5" customHeight="1">
      <c r="B278" s="35"/>
      <c r="C278" s="201" t="s">
        <v>641</v>
      </c>
      <c r="D278" s="201" t="s">
        <v>152</v>
      </c>
      <c r="E278" s="202" t="s">
        <v>642</v>
      </c>
      <c r="F278" s="203" t="s">
        <v>643</v>
      </c>
      <c r="G278" s="204" t="s">
        <v>168</v>
      </c>
      <c r="H278" s="205">
        <v>4</v>
      </c>
      <c r="I278" s="206"/>
      <c r="J278" s="207">
        <f>ROUND(I278*H278,0)</f>
        <v>0</v>
      </c>
      <c r="K278" s="203" t="s">
        <v>1</v>
      </c>
      <c r="L278" s="40"/>
      <c r="M278" s="208" t="s">
        <v>1</v>
      </c>
      <c r="N278" s="209" t="s">
        <v>47</v>
      </c>
      <c r="O278" s="76"/>
      <c r="P278" s="210">
        <f>O278*H278</f>
        <v>0</v>
      </c>
      <c r="Q278" s="210">
        <v>0</v>
      </c>
      <c r="R278" s="210">
        <f>Q278*H278</f>
        <v>0</v>
      </c>
      <c r="S278" s="210">
        <v>0</v>
      </c>
      <c r="T278" s="211">
        <f>S278*H278</f>
        <v>0</v>
      </c>
      <c r="AR278" s="14" t="s">
        <v>430</v>
      </c>
      <c r="AT278" s="14" t="s">
        <v>152</v>
      </c>
      <c r="AU278" s="14" t="s">
        <v>8</v>
      </c>
      <c r="AY278" s="14" t="s">
        <v>151</v>
      </c>
      <c r="BE278" s="212">
        <f>IF(N278="základní",J278,0)</f>
        <v>0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14" t="s">
        <v>8</v>
      </c>
      <c r="BK278" s="212">
        <f>ROUND(I278*H278,0)</f>
        <v>0</v>
      </c>
      <c r="BL278" s="14" t="s">
        <v>430</v>
      </c>
      <c r="BM278" s="14" t="s">
        <v>644</v>
      </c>
    </row>
    <row r="279" s="1" customFormat="1">
      <c r="B279" s="35"/>
      <c r="C279" s="36"/>
      <c r="D279" s="217" t="s">
        <v>170</v>
      </c>
      <c r="E279" s="36"/>
      <c r="F279" s="227" t="s">
        <v>645</v>
      </c>
      <c r="G279" s="36"/>
      <c r="H279" s="36"/>
      <c r="I279" s="128"/>
      <c r="J279" s="36"/>
      <c r="K279" s="36"/>
      <c r="L279" s="40"/>
      <c r="M279" s="228"/>
      <c r="N279" s="76"/>
      <c r="O279" s="76"/>
      <c r="P279" s="76"/>
      <c r="Q279" s="76"/>
      <c r="R279" s="76"/>
      <c r="S279" s="76"/>
      <c r="T279" s="77"/>
      <c r="AT279" s="14" t="s">
        <v>170</v>
      </c>
      <c r="AU279" s="14" t="s">
        <v>8</v>
      </c>
    </row>
    <row r="280" s="1" customFormat="1" ht="16.5" customHeight="1">
      <c r="B280" s="35"/>
      <c r="C280" s="201" t="s">
        <v>646</v>
      </c>
      <c r="D280" s="201" t="s">
        <v>152</v>
      </c>
      <c r="E280" s="202" t="s">
        <v>647</v>
      </c>
      <c r="F280" s="203" t="s">
        <v>648</v>
      </c>
      <c r="G280" s="204" t="s">
        <v>168</v>
      </c>
      <c r="H280" s="205">
        <v>4</v>
      </c>
      <c r="I280" s="206"/>
      <c r="J280" s="207">
        <f>ROUND(I280*H280,0)</f>
        <v>0</v>
      </c>
      <c r="K280" s="203" t="s">
        <v>1</v>
      </c>
      <c r="L280" s="40"/>
      <c r="M280" s="208" t="s">
        <v>1</v>
      </c>
      <c r="N280" s="209" t="s">
        <v>47</v>
      </c>
      <c r="O280" s="76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AR280" s="14" t="s">
        <v>430</v>
      </c>
      <c r="AT280" s="14" t="s">
        <v>152</v>
      </c>
      <c r="AU280" s="14" t="s">
        <v>8</v>
      </c>
      <c r="AY280" s="14" t="s">
        <v>151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4" t="s">
        <v>8</v>
      </c>
      <c r="BK280" s="212">
        <f>ROUND(I280*H280,0)</f>
        <v>0</v>
      </c>
      <c r="BL280" s="14" t="s">
        <v>430</v>
      </c>
      <c r="BM280" s="14" t="s">
        <v>649</v>
      </c>
    </row>
    <row r="281" s="1" customFormat="1">
      <c r="B281" s="35"/>
      <c r="C281" s="36"/>
      <c r="D281" s="217" t="s">
        <v>170</v>
      </c>
      <c r="E281" s="36"/>
      <c r="F281" s="227" t="s">
        <v>645</v>
      </c>
      <c r="G281" s="36"/>
      <c r="H281" s="36"/>
      <c r="I281" s="128"/>
      <c r="J281" s="36"/>
      <c r="K281" s="36"/>
      <c r="L281" s="40"/>
      <c r="M281" s="228"/>
      <c r="N281" s="76"/>
      <c r="O281" s="76"/>
      <c r="P281" s="76"/>
      <c r="Q281" s="76"/>
      <c r="R281" s="76"/>
      <c r="S281" s="76"/>
      <c r="T281" s="77"/>
      <c r="AT281" s="14" t="s">
        <v>170</v>
      </c>
      <c r="AU281" s="14" t="s">
        <v>8</v>
      </c>
    </row>
    <row r="282" s="1" customFormat="1" ht="16.5" customHeight="1">
      <c r="B282" s="35"/>
      <c r="C282" s="240" t="s">
        <v>650</v>
      </c>
      <c r="D282" s="240" t="s">
        <v>282</v>
      </c>
      <c r="E282" s="241" t="s">
        <v>651</v>
      </c>
      <c r="F282" s="242" t="s">
        <v>652</v>
      </c>
      <c r="G282" s="243" t="s">
        <v>168</v>
      </c>
      <c r="H282" s="244">
        <v>4</v>
      </c>
      <c r="I282" s="245"/>
      <c r="J282" s="246">
        <f>ROUND(I282*H282,0)</f>
        <v>0</v>
      </c>
      <c r="K282" s="242" t="s">
        <v>1</v>
      </c>
      <c r="L282" s="247"/>
      <c r="M282" s="248" t="s">
        <v>1</v>
      </c>
      <c r="N282" s="249" t="s">
        <v>47</v>
      </c>
      <c r="O282" s="76"/>
      <c r="P282" s="210">
        <f>O282*H282</f>
        <v>0</v>
      </c>
      <c r="Q282" s="210">
        <v>0</v>
      </c>
      <c r="R282" s="210">
        <f>Q282*H282</f>
        <v>0</v>
      </c>
      <c r="S282" s="210">
        <v>0</v>
      </c>
      <c r="T282" s="211">
        <f>S282*H282</f>
        <v>0</v>
      </c>
      <c r="AR282" s="14" t="s">
        <v>653</v>
      </c>
      <c r="AT282" s="14" t="s">
        <v>282</v>
      </c>
      <c r="AU282" s="14" t="s">
        <v>8</v>
      </c>
      <c r="AY282" s="14" t="s">
        <v>151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14" t="s">
        <v>8</v>
      </c>
      <c r="BK282" s="212">
        <f>ROUND(I282*H282,0)</f>
        <v>0</v>
      </c>
      <c r="BL282" s="14" t="s">
        <v>430</v>
      </c>
      <c r="BM282" s="14" t="s">
        <v>654</v>
      </c>
    </row>
    <row r="283" s="1" customFormat="1">
      <c r="B283" s="35"/>
      <c r="C283" s="36"/>
      <c r="D283" s="217" t="s">
        <v>170</v>
      </c>
      <c r="E283" s="36"/>
      <c r="F283" s="227" t="s">
        <v>645</v>
      </c>
      <c r="G283" s="36"/>
      <c r="H283" s="36"/>
      <c r="I283" s="128"/>
      <c r="J283" s="36"/>
      <c r="K283" s="36"/>
      <c r="L283" s="40"/>
      <c r="M283" s="228"/>
      <c r="N283" s="76"/>
      <c r="O283" s="76"/>
      <c r="P283" s="76"/>
      <c r="Q283" s="76"/>
      <c r="R283" s="76"/>
      <c r="S283" s="76"/>
      <c r="T283" s="77"/>
      <c r="AT283" s="14" t="s">
        <v>170</v>
      </c>
      <c r="AU283" s="14" t="s">
        <v>8</v>
      </c>
    </row>
    <row r="284" s="1" customFormat="1" ht="16.5" customHeight="1">
      <c r="B284" s="35"/>
      <c r="C284" s="201" t="s">
        <v>655</v>
      </c>
      <c r="D284" s="201" t="s">
        <v>152</v>
      </c>
      <c r="E284" s="202" t="s">
        <v>656</v>
      </c>
      <c r="F284" s="203" t="s">
        <v>657</v>
      </c>
      <c r="G284" s="204" t="s">
        <v>290</v>
      </c>
      <c r="H284" s="205">
        <v>1</v>
      </c>
      <c r="I284" s="206"/>
      <c r="J284" s="207">
        <f>ROUND(I284*H284,0)</f>
        <v>0</v>
      </c>
      <c r="K284" s="203" t="s">
        <v>1</v>
      </c>
      <c r="L284" s="40"/>
      <c r="M284" s="208" t="s">
        <v>1</v>
      </c>
      <c r="N284" s="209" t="s">
        <v>47</v>
      </c>
      <c r="O284" s="76"/>
      <c r="P284" s="210">
        <f>O284*H284</f>
        <v>0</v>
      </c>
      <c r="Q284" s="210">
        <v>0</v>
      </c>
      <c r="R284" s="210">
        <f>Q284*H284</f>
        <v>0</v>
      </c>
      <c r="S284" s="210">
        <v>0</v>
      </c>
      <c r="T284" s="211">
        <f>S284*H284</f>
        <v>0</v>
      </c>
      <c r="AR284" s="14" t="s">
        <v>430</v>
      </c>
      <c r="AT284" s="14" t="s">
        <v>152</v>
      </c>
      <c r="AU284" s="14" t="s">
        <v>8</v>
      </c>
      <c r="AY284" s="14" t="s">
        <v>151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4" t="s">
        <v>8</v>
      </c>
      <c r="BK284" s="212">
        <f>ROUND(I284*H284,0)</f>
        <v>0</v>
      </c>
      <c r="BL284" s="14" t="s">
        <v>430</v>
      </c>
      <c r="BM284" s="14" t="s">
        <v>658</v>
      </c>
    </row>
    <row r="285" s="1" customFormat="1">
      <c r="B285" s="35"/>
      <c r="C285" s="36"/>
      <c r="D285" s="217" t="s">
        <v>170</v>
      </c>
      <c r="E285" s="36"/>
      <c r="F285" s="227" t="s">
        <v>659</v>
      </c>
      <c r="G285" s="36"/>
      <c r="H285" s="36"/>
      <c r="I285" s="128"/>
      <c r="J285" s="36"/>
      <c r="K285" s="36"/>
      <c r="L285" s="40"/>
      <c r="M285" s="228"/>
      <c r="N285" s="76"/>
      <c r="O285" s="76"/>
      <c r="P285" s="76"/>
      <c r="Q285" s="76"/>
      <c r="R285" s="76"/>
      <c r="S285" s="76"/>
      <c r="T285" s="77"/>
      <c r="AT285" s="14" t="s">
        <v>170</v>
      </c>
      <c r="AU285" s="14" t="s">
        <v>8</v>
      </c>
    </row>
    <row r="286" s="1" customFormat="1" ht="16.5" customHeight="1">
      <c r="B286" s="35"/>
      <c r="C286" s="201" t="s">
        <v>660</v>
      </c>
      <c r="D286" s="201" t="s">
        <v>152</v>
      </c>
      <c r="E286" s="202" t="s">
        <v>661</v>
      </c>
      <c r="F286" s="203" t="s">
        <v>662</v>
      </c>
      <c r="G286" s="204" t="s">
        <v>168</v>
      </c>
      <c r="H286" s="205">
        <v>4</v>
      </c>
      <c r="I286" s="206"/>
      <c r="J286" s="207">
        <f>ROUND(I286*H286,0)</f>
        <v>0</v>
      </c>
      <c r="K286" s="203" t="s">
        <v>179</v>
      </c>
      <c r="L286" s="40"/>
      <c r="M286" s="208" t="s">
        <v>1</v>
      </c>
      <c r="N286" s="209" t="s">
        <v>47</v>
      </c>
      <c r="O286" s="76"/>
      <c r="P286" s="210">
        <f>O286*H286</f>
        <v>0</v>
      </c>
      <c r="Q286" s="210">
        <v>0</v>
      </c>
      <c r="R286" s="210">
        <f>Q286*H286</f>
        <v>0</v>
      </c>
      <c r="S286" s="210">
        <v>0</v>
      </c>
      <c r="T286" s="211">
        <f>S286*H286</f>
        <v>0</v>
      </c>
      <c r="AR286" s="14" t="s">
        <v>430</v>
      </c>
      <c r="AT286" s="14" t="s">
        <v>152</v>
      </c>
      <c r="AU286" s="14" t="s">
        <v>8</v>
      </c>
      <c r="AY286" s="14" t="s">
        <v>151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14" t="s">
        <v>8</v>
      </c>
      <c r="BK286" s="212">
        <f>ROUND(I286*H286,0)</f>
        <v>0</v>
      </c>
      <c r="BL286" s="14" t="s">
        <v>430</v>
      </c>
      <c r="BM286" s="14" t="s">
        <v>663</v>
      </c>
    </row>
    <row r="287" s="10" customFormat="1" ht="22.8" customHeight="1">
      <c r="B287" s="187"/>
      <c r="C287" s="188"/>
      <c r="D287" s="189" t="s">
        <v>75</v>
      </c>
      <c r="E287" s="213" t="s">
        <v>664</v>
      </c>
      <c r="F287" s="213" t="s">
        <v>665</v>
      </c>
      <c r="G287" s="188"/>
      <c r="H287" s="188"/>
      <c r="I287" s="191"/>
      <c r="J287" s="214">
        <f>BK287</f>
        <v>0</v>
      </c>
      <c r="K287" s="188"/>
      <c r="L287" s="193"/>
      <c r="M287" s="194"/>
      <c r="N287" s="195"/>
      <c r="O287" s="195"/>
      <c r="P287" s="196">
        <f>SUM(P288:P292)</f>
        <v>0</v>
      </c>
      <c r="Q287" s="195"/>
      <c r="R287" s="196">
        <f>SUM(R288:R292)</f>
        <v>0</v>
      </c>
      <c r="S287" s="195"/>
      <c r="T287" s="197">
        <f>SUM(T288:T292)</f>
        <v>0</v>
      </c>
      <c r="AR287" s="198" t="s">
        <v>8</v>
      </c>
      <c r="AT287" s="199" t="s">
        <v>75</v>
      </c>
      <c r="AU287" s="199" t="s">
        <v>8</v>
      </c>
      <c r="AY287" s="198" t="s">
        <v>151</v>
      </c>
      <c r="BK287" s="200">
        <f>SUM(BK288:BK292)</f>
        <v>0</v>
      </c>
    </row>
    <row r="288" s="1" customFormat="1" ht="16.5" customHeight="1">
      <c r="B288" s="35"/>
      <c r="C288" s="201" t="s">
        <v>666</v>
      </c>
      <c r="D288" s="201" t="s">
        <v>152</v>
      </c>
      <c r="E288" s="202" t="s">
        <v>667</v>
      </c>
      <c r="F288" s="203" t="s">
        <v>668</v>
      </c>
      <c r="G288" s="204" t="s">
        <v>168</v>
      </c>
      <c r="H288" s="205">
        <v>6</v>
      </c>
      <c r="I288" s="206"/>
      <c r="J288" s="207">
        <f>ROUND(I288*H288,0)</f>
        <v>0</v>
      </c>
      <c r="K288" s="203" t="s">
        <v>1</v>
      </c>
      <c r="L288" s="40"/>
      <c r="M288" s="208" t="s">
        <v>1</v>
      </c>
      <c r="N288" s="209" t="s">
        <v>47</v>
      </c>
      <c r="O288" s="76"/>
      <c r="P288" s="210">
        <f>O288*H288</f>
        <v>0</v>
      </c>
      <c r="Q288" s="210">
        <v>0</v>
      </c>
      <c r="R288" s="210">
        <f>Q288*H288</f>
        <v>0</v>
      </c>
      <c r="S288" s="210">
        <v>0</v>
      </c>
      <c r="T288" s="211">
        <f>S288*H288</f>
        <v>0</v>
      </c>
      <c r="AR288" s="14" t="s">
        <v>150</v>
      </c>
      <c r="AT288" s="14" t="s">
        <v>152</v>
      </c>
      <c r="AU288" s="14" t="s">
        <v>85</v>
      </c>
      <c r="AY288" s="14" t="s">
        <v>151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4" t="s">
        <v>8</v>
      </c>
      <c r="BK288" s="212">
        <f>ROUND(I288*H288,0)</f>
        <v>0</v>
      </c>
      <c r="BL288" s="14" t="s">
        <v>150</v>
      </c>
      <c r="BM288" s="14" t="s">
        <v>669</v>
      </c>
    </row>
    <row r="289" s="1" customFormat="1">
      <c r="B289" s="35"/>
      <c r="C289" s="36"/>
      <c r="D289" s="217" t="s">
        <v>170</v>
      </c>
      <c r="E289" s="36"/>
      <c r="F289" s="227" t="s">
        <v>670</v>
      </c>
      <c r="G289" s="36"/>
      <c r="H289" s="36"/>
      <c r="I289" s="128"/>
      <c r="J289" s="36"/>
      <c r="K289" s="36"/>
      <c r="L289" s="40"/>
      <c r="M289" s="228"/>
      <c r="N289" s="76"/>
      <c r="O289" s="76"/>
      <c r="P289" s="76"/>
      <c r="Q289" s="76"/>
      <c r="R289" s="76"/>
      <c r="S289" s="76"/>
      <c r="T289" s="77"/>
      <c r="AT289" s="14" t="s">
        <v>170</v>
      </c>
      <c r="AU289" s="14" t="s">
        <v>85</v>
      </c>
    </row>
    <row r="290" s="1" customFormat="1" ht="16.5" customHeight="1">
      <c r="B290" s="35"/>
      <c r="C290" s="201" t="s">
        <v>671</v>
      </c>
      <c r="D290" s="201" t="s">
        <v>152</v>
      </c>
      <c r="E290" s="202" t="s">
        <v>672</v>
      </c>
      <c r="F290" s="203" t="s">
        <v>673</v>
      </c>
      <c r="G290" s="204" t="s">
        <v>168</v>
      </c>
      <c r="H290" s="205">
        <v>2</v>
      </c>
      <c r="I290" s="206"/>
      <c r="J290" s="207">
        <f>ROUND(I290*H290,0)</f>
        <v>0</v>
      </c>
      <c r="K290" s="203" t="s">
        <v>1</v>
      </c>
      <c r="L290" s="40"/>
      <c r="M290" s="208" t="s">
        <v>1</v>
      </c>
      <c r="N290" s="209" t="s">
        <v>47</v>
      </c>
      <c r="O290" s="76"/>
      <c r="P290" s="210">
        <f>O290*H290</f>
        <v>0</v>
      </c>
      <c r="Q290" s="210">
        <v>0</v>
      </c>
      <c r="R290" s="210">
        <f>Q290*H290</f>
        <v>0</v>
      </c>
      <c r="S290" s="210">
        <v>0</v>
      </c>
      <c r="T290" s="211">
        <f>S290*H290</f>
        <v>0</v>
      </c>
      <c r="AR290" s="14" t="s">
        <v>150</v>
      </c>
      <c r="AT290" s="14" t="s">
        <v>152</v>
      </c>
      <c r="AU290" s="14" t="s">
        <v>85</v>
      </c>
      <c r="AY290" s="14" t="s">
        <v>151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14" t="s">
        <v>8</v>
      </c>
      <c r="BK290" s="212">
        <f>ROUND(I290*H290,0)</f>
        <v>0</v>
      </c>
      <c r="BL290" s="14" t="s">
        <v>150</v>
      </c>
      <c r="BM290" s="14" t="s">
        <v>674</v>
      </c>
    </row>
    <row r="291" s="1" customFormat="1">
      <c r="B291" s="35"/>
      <c r="C291" s="36"/>
      <c r="D291" s="217" t="s">
        <v>170</v>
      </c>
      <c r="E291" s="36"/>
      <c r="F291" s="227" t="s">
        <v>675</v>
      </c>
      <c r="G291" s="36"/>
      <c r="H291" s="36"/>
      <c r="I291" s="128"/>
      <c r="J291" s="36"/>
      <c r="K291" s="36"/>
      <c r="L291" s="40"/>
      <c r="M291" s="228"/>
      <c r="N291" s="76"/>
      <c r="O291" s="76"/>
      <c r="P291" s="76"/>
      <c r="Q291" s="76"/>
      <c r="R291" s="76"/>
      <c r="S291" s="76"/>
      <c r="T291" s="77"/>
      <c r="AT291" s="14" t="s">
        <v>170</v>
      </c>
      <c r="AU291" s="14" t="s">
        <v>85</v>
      </c>
    </row>
    <row r="292" s="1" customFormat="1" ht="16.5" customHeight="1">
      <c r="B292" s="35"/>
      <c r="C292" s="201" t="s">
        <v>676</v>
      </c>
      <c r="D292" s="201" t="s">
        <v>152</v>
      </c>
      <c r="E292" s="202" t="s">
        <v>677</v>
      </c>
      <c r="F292" s="203" t="s">
        <v>678</v>
      </c>
      <c r="G292" s="204" t="s">
        <v>290</v>
      </c>
      <c r="H292" s="205">
        <v>1</v>
      </c>
      <c r="I292" s="206"/>
      <c r="J292" s="207">
        <f>ROUND(I292*H292,0)</f>
        <v>0</v>
      </c>
      <c r="K292" s="203" t="s">
        <v>1</v>
      </c>
      <c r="L292" s="40"/>
      <c r="M292" s="251" t="s">
        <v>1</v>
      </c>
      <c r="N292" s="252" t="s">
        <v>47</v>
      </c>
      <c r="O292" s="253"/>
      <c r="P292" s="254">
        <f>O292*H292</f>
        <v>0</v>
      </c>
      <c r="Q292" s="254">
        <v>0</v>
      </c>
      <c r="R292" s="254">
        <f>Q292*H292</f>
        <v>0</v>
      </c>
      <c r="S292" s="254">
        <v>0</v>
      </c>
      <c r="T292" s="255">
        <f>S292*H292</f>
        <v>0</v>
      </c>
      <c r="AR292" s="14" t="s">
        <v>150</v>
      </c>
      <c r="AT292" s="14" t="s">
        <v>152</v>
      </c>
      <c r="AU292" s="14" t="s">
        <v>85</v>
      </c>
      <c r="AY292" s="14" t="s">
        <v>151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4" t="s">
        <v>8</v>
      </c>
      <c r="BK292" s="212">
        <f>ROUND(I292*H292,0)</f>
        <v>0</v>
      </c>
      <c r="BL292" s="14" t="s">
        <v>150</v>
      </c>
      <c r="BM292" s="14" t="s">
        <v>679</v>
      </c>
    </row>
    <row r="293" s="1" customFormat="1" ht="6.96" customHeight="1">
      <c r="B293" s="54"/>
      <c r="C293" s="55"/>
      <c r="D293" s="55"/>
      <c r="E293" s="55"/>
      <c r="F293" s="55"/>
      <c r="G293" s="55"/>
      <c r="H293" s="55"/>
      <c r="I293" s="152"/>
      <c r="J293" s="55"/>
      <c r="K293" s="55"/>
      <c r="L293" s="40"/>
    </row>
  </sheetData>
  <sheetProtection sheet="1" autoFilter="0" formatColumns="0" formatRows="0" objects="1" scenarios="1" spinCount="100000" saltValue="ltTjqQdZo7foX2oQgEpNmcCdyB4YigWKhsb7fDz3s1ZVppPo0ISu3HkYi2QbsWYrgyHK300sG5Y7ledWeaob6g==" hashValue="YS9mx/I/i5qeKhJT/+WPZBqnk2h/p5Ih+gWMimBkwv9lliZJ5Quza08DLimM8ZymEpnKZlWynC371bdMoYw/Fw==" algorithmName="SHA-512" password="CC65"/>
  <autoFilter ref="C97:K292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88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ht="24.96" customHeight="1">
      <c r="B4" s="17"/>
      <c r="D4" s="125" t="s">
        <v>108</v>
      </c>
      <c r="L4" s="17"/>
      <c r="M4" s="21" t="s">
        <v>11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18</v>
      </c>
      <c r="L6" s="17"/>
    </row>
    <row r="7" ht="16.5" customHeight="1">
      <c r="B7" s="17"/>
      <c r="E7" s="127" t="str">
        <f>'Rekapitulace stavby'!K6</f>
        <v>Ledečko ON - Oprava</v>
      </c>
      <c r="F7" s="126"/>
      <c r="G7" s="126"/>
      <c r="H7" s="126"/>
      <c r="L7" s="17"/>
    </row>
    <row r="8" s="1" customFormat="1" ht="12" customHeight="1">
      <c r="B8" s="40"/>
      <c r="D8" s="126" t="s">
        <v>109</v>
      </c>
      <c r="I8" s="128"/>
      <c r="L8" s="40"/>
    </row>
    <row r="9" s="1" customFormat="1" ht="36.96" customHeight="1">
      <c r="B9" s="40"/>
      <c r="E9" s="129" t="s">
        <v>680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20</v>
      </c>
      <c r="F11" s="14" t="s">
        <v>1</v>
      </c>
      <c r="I11" s="130" t="s">
        <v>21</v>
      </c>
      <c r="J11" s="14" t="s">
        <v>1</v>
      </c>
      <c r="L11" s="40"/>
    </row>
    <row r="12" s="1" customFormat="1" ht="12" customHeight="1">
      <c r="B12" s="40"/>
      <c r="D12" s="126" t="s">
        <v>22</v>
      </c>
      <c r="F12" s="14" t="s">
        <v>23</v>
      </c>
      <c r="I12" s="130" t="s">
        <v>24</v>
      </c>
      <c r="J12" s="131" t="str">
        <f>'Rekapitulace stavby'!AN8</f>
        <v>16. 2. 2019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28</v>
      </c>
      <c r="I14" s="130" t="s">
        <v>29</v>
      </c>
      <c r="J14" s="14" t="s">
        <v>30</v>
      </c>
      <c r="L14" s="40"/>
    </row>
    <row r="15" s="1" customFormat="1" ht="18" customHeight="1">
      <c r="B15" s="40"/>
      <c r="E15" s="14" t="s">
        <v>31</v>
      </c>
      <c r="I15" s="130" t="s">
        <v>32</v>
      </c>
      <c r="J15" s="14" t="s">
        <v>33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34</v>
      </c>
      <c r="I17" s="130" t="s">
        <v>29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32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36</v>
      </c>
      <c r="I20" s="130" t="s">
        <v>29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30" t="s">
        <v>32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39</v>
      </c>
      <c r="I23" s="130" t="s">
        <v>29</v>
      </c>
      <c r="J23" s="14" t="s">
        <v>1</v>
      </c>
      <c r="L23" s="40"/>
    </row>
    <row r="24" s="1" customFormat="1" ht="18" customHeight="1">
      <c r="B24" s="40"/>
      <c r="E24" s="14" t="s">
        <v>40</v>
      </c>
      <c r="I24" s="130" t="s">
        <v>32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41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42</v>
      </c>
      <c r="I30" s="128"/>
      <c r="J30" s="137">
        <f>ROUND(J92, 0)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44</v>
      </c>
      <c r="I32" s="139" t="s">
        <v>43</v>
      </c>
      <c r="J32" s="138" t="s">
        <v>45</v>
      </c>
      <c r="L32" s="40"/>
    </row>
    <row r="33" s="1" customFormat="1" ht="14.4" customHeight="1">
      <c r="B33" s="40"/>
      <c r="D33" s="126" t="s">
        <v>46</v>
      </c>
      <c r="E33" s="126" t="s">
        <v>47</v>
      </c>
      <c r="F33" s="140">
        <f>ROUND((SUM(BE92:BE265)),  0)</f>
        <v>0</v>
      </c>
      <c r="I33" s="141">
        <v>0.20999999999999999</v>
      </c>
      <c r="J33" s="140">
        <f>ROUND(((SUM(BE92:BE265))*I33),  0)</f>
        <v>0</v>
      </c>
      <c r="L33" s="40"/>
    </row>
    <row r="34" s="1" customFormat="1" ht="14.4" customHeight="1">
      <c r="B34" s="40"/>
      <c r="E34" s="126" t="s">
        <v>48</v>
      </c>
      <c r="F34" s="140">
        <f>ROUND((SUM(BF92:BF265)),  0)</f>
        <v>0</v>
      </c>
      <c r="I34" s="141">
        <v>0.14999999999999999</v>
      </c>
      <c r="J34" s="140">
        <f>ROUND(((SUM(BF92:BF265))*I34),  0)</f>
        <v>0</v>
      </c>
      <c r="L34" s="40"/>
    </row>
    <row r="35" hidden="1" s="1" customFormat="1" ht="14.4" customHeight="1">
      <c r="B35" s="40"/>
      <c r="E35" s="126" t="s">
        <v>49</v>
      </c>
      <c r="F35" s="140">
        <f>ROUND((SUM(BG92:BG265)),  0)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50</v>
      </c>
      <c r="F36" s="140">
        <f>ROUND((SUM(BH92:BH265)),  0)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51</v>
      </c>
      <c r="F37" s="140">
        <f>ROUND((SUM(BI92:BI265)),  0)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52</v>
      </c>
      <c r="E39" s="144"/>
      <c r="F39" s="144"/>
      <c r="G39" s="145" t="s">
        <v>53</v>
      </c>
      <c r="H39" s="146" t="s">
        <v>54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111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18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Ledečko ON - Oprava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109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002 - Oprava střech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>ŽST. Ledečko</v>
      </c>
      <c r="G52" s="36"/>
      <c r="H52" s="36"/>
      <c r="I52" s="130" t="s">
        <v>24</v>
      </c>
      <c r="J52" s="64" t="str">
        <f>IF(J12="","",J12)</f>
        <v>16. 2. 2019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28</v>
      </c>
      <c r="D54" s="36"/>
      <c r="E54" s="36"/>
      <c r="F54" s="24" t="str">
        <f>E15</f>
        <v>SŽDC, s.o.</v>
      </c>
      <c r="G54" s="36"/>
      <c r="H54" s="36"/>
      <c r="I54" s="130" t="s">
        <v>36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30" t="s">
        <v>39</v>
      </c>
      <c r="J55" s="33" t="str">
        <f>E24</f>
        <v>L. Ulrich, DiS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112</v>
      </c>
      <c r="D57" s="158"/>
      <c r="E57" s="158"/>
      <c r="F57" s="158"/>
      <c r="G57" s="158"/>
      <c r="H57" s="158"/>
      <c r="I57" s="159"/>
      <c r="J57" s="160" t="s">
        <v>113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114</v>
      </c>
      <c r="D59" s="36"/>
      <c r="E59" s="36"/>
      <c r="F59" s="36"/>
      <c r="G59" s="36"/>
      <c r="H59" s="36"/>
      <c r="I59" s="128"/>
      <c r="J59" s="95">
        <f>J92</f>
        <v>0</v>
      </c>
      <c r="K59" s="36"/>
      <c r="L59" s="40"/>
      <c r="AU59" s="14" t="s">
        <v>115</v>
      </c>
    </row>
    <row r="60" s="7" customFormat="1" ht="24.96" customHeight="1">
      <c r="B60" s="162"/>
      <c r="C60" s="163"/>
      <c r="D60" s="164" t="s">
        <v>116</v>
      </c>
      <c r="E60" s="165"/>
      <c r="F60" s="165"/>
      <c r="G60" s="165"/>
      <c r="H60" s="165"/>
      <c r="I60" s="166"/>
      <c r="J60" s="167">
        <f>J93</f>
        <v>0</v>
      </c>
      <c r="K60" s="163"/>
      <c r="L60" s="168"/>
    </row>
    <row r="61" s="7" customFormat="1" ht="24.96" customHeight="1">
      <c r="B61" s="162"/>
      <c r="C61" s="163"/>
      <c r="D61" s="164" t="s">
        <v>117</v>
      </c>
      <c r="E61" s="165"/>
      <c r="F61" s="165"/>
      <c r="G61" s="165"/>
      <c r="H61" s="165"/>
      <c r="I61" s="166"/>
      <c r="J61" s="167">
        <f>J96</f>
        <v>0</v>
      </c>
      <c r="K61" s="163"/>
      <c r="L61" s="168"/>
    </row>
    <row r="62" s="8" customFormat="1" ht="19.92" customHeight="1">
      <c r="B62" s="169"/>
      <c r="C62" s="170"/>
      <c r="D62" s="171" t="s">
        <v>118</v>
      </c>
      <c r="E62" s="172"/>
      <c r="F62" s="172"/>
      <c r="G62" s="172"/>
      <c r="H62" s="172"/>
      <c r="I62" s="173"/>
      <c r="J62" s="174">
        <f>J97</f>
        <v>0</v>
      </c>
      <c r="K62" s="170"/>
      <c r="L62" s="175"/>
    </row>
    <row r="63" s="8" customFormat="1" ht="19.92" customHeight="1">
      <c r="B63" s="169"/>
      <c r="C63" s="170"/>
      <c r="D63" s="171" t="s">
        <v>681</v>
      </c>
      <c r="E63" s="172"/>
      <c r="F63" s="172"/>
      <c r="G63" s="172"/>
      <c r="H63" s="172"/>
      <c r="I63" s="173"/>
      <c r="J63" s="174">
        <f>J101</f>
        <v>0</v>
      </c>
      <c r="K63" s="170"/>
      <c r="L63" s="175"/>
    </row>
    <row r="64" s="8" customFormat="1" ht="19.92" customHeight="1">
      <c r="B64" s="169"/>
      <c r="C64" s="170"/>
      <c r="D64" s="171" t="s">
        <v>682</v>
      </c>
      <c r="E64" s="172"/>
      <c r="F64" s="172"/>
      <c r="G64" s="172"/>
      <c r="H64" s="172"/>
      <c r="I64" s="173"/>
      <c r="J64" s="174">
        <f>J111</f>
        <v>0</v>
      </c>
      <c r="K64" s="170"/>
      <c r="L64" s="175"/>
    </row>
    <row r="65" s="8" customFormat="1" ht="19.92" customHeight="1">
      <c r="B65" s="169"/>
      <c r="C65" s="170"/>
      <c r="D65" s="171" t="s">
        <v>683</v>
      </c>
      <c r="E65" s="172"/>
      <c r="F65" s="172"/>
      <c r="G65" s="172"/>
      <c r="H65" s="172"/>
      <c r="I65" s="173"/>
      <c r="J65" s="174">
        <f>J125</f>
        <v>0</v>
      </c>
      <c r="K65" s="170"/>
      <c r="L65" s="175"/>
    </row>
    <row r="66" s="7" customFormat="1" ht="24.96" customHeight="1">
      <c r="B66" s="162"/>
      <c r="C66" s="163"/>
      <c r="D66" s="164" t="s">
        <v>125</v>
      </c>
      <c r="E66" s="165"/>
      <c r="F66" s="165"/>
      <c r="G66" s="165"/>
      <c r="H66" s="165"/>
      <c r="I66" s="166"/>
      <c r="J66" s="167">
        <f>J127</f>
        <v>0</v>
      </c>
      <c r="K66" s="163"/>
      <c r="L66" s="168"/>
    </row>
    <row r="67" s="8" customFormat="1" ht="19.92" customHeight="1">
      <c r="B67" s="169"/>
      <c r="C67" s="170"/>
      <c r="D67" s="171" t="s">
        <v>684</v>
      </c>
      <c r="E67" s="172"/>
      <c r="F67" s="172"/>
      <c r="G67" s="172"/>
      <c r="H67" s="172"/>
      <c r="I67" s="173"/>
      <c r="J67" s="174">
        <f>J128</f>
        <v>0</v>
      </c>
      <c r="K67" s="170"/>
      <c r="L67" s="175"/>
    </row>
    <row r="68" s="8" customFormat="1" ht="19.92" customHeight="1">
      <c r="B68" s="169"/>
      <c r="C68" s="170"/>
      <c r="D68" s="171" t="s">
        <v>685</v>
      </c>
      <c r="E68" s="172"/>
      <c r="F68" s="172"/>
      <c r="G68" s="172"/>
      <c r="H68" s="172"/>
      <c r="I68" s="173"/>
      <c r="J68" s="174">
        <f>J131</f>
        <v>0</v>
      </c>
      <c r="K68" s="170"/>
      <c r="L68" s="175"/>
    </row>
    <row r="69" s="8" customFormat="1" ht="19.92" customHeight="1">
      <c r="B69" s="169"/>
      <c r="C69" s="170"/>
      <c r="D69" s="171" t="s">
        <v>128</v>
      </c>
      <c r="E69" s="172"/>
      <c r="F69" s="172"/>
      <c r="G69" s="172"/>
      <c r="H69" s="172"/>
      <c r="I69" s="173"/>
      <c r="J69" s="174">
        <f>J188</f>
        <v>0</v>
      </c>
      <c r="K69" s="170"/>
      <c r="L69" s="175"/>
    </row>
    <row r="70" s="8" customFormat="1" ht="19.92" customHeight="1">
      <c r="B70" s="169"/>
      <c r="C70" s="170"/>
      <c r="D70" s="171" t="s">
        <v>686</v>
      </c>
      <c r="E70" s="172"/>
      <c r="F70" s="172"/>
      <c r="G70" s="172"/>
      <c r="H70" s="172"/>
      <c r="I70" s="173"/>
      <c r="J70" s="174">
        <f>J232</f>
        <v>0</v>
      </c>
      <c r="K70" s="170"/>
      <c r="L70" s="175"/>
    </row>
    <row r="71" s="8" customFormat="1" ht="19.92" customHeight="1">
      <c r="B71" s="169"/>
      <c r="C71" s="170"/>
      <c r="D71" s="171" t="s">
        <v>130</v>
      </c>
      <c r="E71" s="172"/>
      <c r="F71" s="172"/>
      <c r="G71" s="172"/>
      <c r="H71" s="172"/>
      <c r="I71" s="173"/>
      <c r="J71" s="174">
        <f>J245</f>
        <v>0</v>
      </c>
      <c r="K71" s="170"/>
      <c r="L71" s="175"/>
    </row>
    <row r="72" s="8" customFormat="1" ht="19.92" customHeight="1">
      <c r="B72" s="169"/>
      <c r="C72" s="170"/>
      <c r="D72" s="171" t="s">
        <v>687</v>
      </c>
      <c r="E72" s="172"/>
      <c r="F72" s="172"/>
      <c r="G72" s="172"/>
      <c r="H72" s="172"/>
      <c r="I72" s="173"/>
      <c r="J72" s="174">
        <f>J251</f>
        <v>0</v>
      </c>
      <c r="K72" s="170"/>
      <c r="L72" s="175"/>
    </row>
    <row r="73" s="1" customFormat="1" ht="21.84" customHeight="1">
      <c r="B73" s="35"/>
      <c r="C73" s="36"/>
      <c r="D73" s="36"/>
      <c r="E73" s="36"/>
      <c r="F73" s="36"/>
      <c r="G73" s="36"/>
      <c r="H73" s="36"/>
      <c r="I73" s="128"/>
      <c r="J73" s="36"/>
      <c r="K73" s="36"/>
      <c r="L73" s="40"/>
    </row>
    <row r="74" s="1" customFormat="1" ht="6.96" customHeight="1">
      <c r="B74" s="54"/>
      <c r="C74" s="55"/>
      <c r="D74" s="55"/>
      <c r="E74" s="55"/>
      <c r="F74" s="55"/>
      <c r="G74" s="55"/>
      <c r="H74" s="55"/>
      <c r="I74" s="152"/>
      <c r="J74" s="55"/>
      <c r="K74" s="55"/>
      <c r="L74" s="40"/>
    </row>
    <row r="78" s="1" customFormat="1" ht="6.96" customHeight="1">
      <c r="B78" s="56"/>
      <c r="C78" s="57"/>
      <c r="D78" s="57"/>
      <c r="E78" s="57"/>
      <c r="F78" s="57"/>
      <c r="G78" s="57"/>
      <c r="H78" s="57"/>
      <c r="I78" s="155"/>
      <c r="J78" s="57"/>
      <c r="K78" s="57"/>
      <c r="L78" s="40"/>
    </row>
    <row r="79" s="1" customFormat="1" ht="24.96" customHeight="1">
      <c r="B79" s="35"/>
      <c r="C79" s="20" t="s">
        <v>135</v>
      </c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8"/>
      <c r="J80" s="36"/>
      <c r="K80" s="36"/>
      <c r="L80" s="40"/>
    </row>
    <row r="81" s="1" customFormat="1" ht="12" customHeight="1">
      <c r="B81" s="35"/>
      <c r="C81" s="29" t="s">
        <v>18</v>
      </c>
      <c r="D81" s="36"/>
      <c r="E81" s="36"/>
      <c r="F81" s="36"/>
      <c r="G81" s="36"/>
      <c r="H81" s="36"/>
      <c r="I81" s="128"/>
      <c r="J81" s="36"/>
      <c r="K81" s="36"/>
      <c r="L81" s="40"/>
    </row>
    <row r="82" s="1" customFormat="1" ht="16.5" customHeight="1">
      <c r="B82" s="35"/>
      <c r="C82" s="36"/>
      <c r="D82" s="36"/>
      <c r="E82" s="156" t="str">
        <f>E7</f>
        <v>Ledečko ON - Oprava</v>
      </c>
      <c r="F82" s="29"/>
      <c r="G82" s="29"/>
      <c r="H82" s="29"/>
      <c r="I82" s="128"/>
      <c r="J82" s="36"/>
      <c r="K82" s="36"/>
      <c r="L82" s="40"/>
    </row>
    <row r="83" s="1" customFormat="1" ht="12" customHeight="1">
      <c r="B83" s="35"/>
      <c r="C83" s="29" t="s">
        <v>109</v>
      </c>
      <c r="D83" s="36"/>
      <c r="E83" s="36"/>
      <c r="F83" s="36"/>
      <c r="G83" s="36"/>
      <c r="H83" s="36"/>
      <c r="I83" s="128"/>
      <c r="J83" s="36"/>
      <c r="K83" s="36"/>
      <c r="L83" s="40"/>
    </row>
    <row r="84" s="1" customFormat="1" ht="16.5" customHeight="1">
      <c r="B84" s="35"/>
      <c r="C84" s="36"/>
      <c r="D84" s="36"/>
      <c r="E84" s="61" t="str">
        <f>E9</f>
        <v>002 - Oprava střech</v>
      </c>
      <c r="F84" s="36"/>
      <c r="G84" s="36"/>
      <c r="H84" s="36"/>
      <c r="I84" s="128"/>
      <c r="J84" s="36"/>
      <c r="K84" s="36"/>
      <c r="L84" s="40"/>
    </row>
    <row r="85" s="1" customFormat="1" ht="6.96" customHeight="1">
      <c r="B85" s="35"/>
      <c r="C85" s="36"/>
      <c r="D85" s="36"/>
      <c r="E85" s="36"/>
      <c r="F85" s="36"/>
      <c r="G85" s="36"/>
      <c r="H85" s="36"/>
      <c r="I85" s="128"/>
      <c r="J85" s="36"/>
      <c r="K85" s="36"/>
      <c r="L85" s="40"/>
    </row>
    <row r="86" s="1" customFormat="1" ht="12" customHeight="1">
      <c r="B86" s="35"/>
      <c r="C86" s="29" t="s">
        <v>22</v>
      </c>
      <c r="D86" s="36"/>
      <c r="E86" s="36"/>
      <c r="F86" s="24" t="str">
        <f>F12</f>
        <v>ŽST. Ledečko</v>
      </c>
      <c r="G86" s="36"/>
      <c r="H86" s="36"/>
      <c r="I86" s="130" t="s">
        <v>24</v>
      </c>
      <c r="J86" s="64" t="str">
        <f>IF(J12="","",J12)</f>
        <v>16. 2. 2019</v>
      </c>
      <c r="K86" s="36"/>
      <c r="L86" s="40"/>
    </row>
    <row r="87" s="1" customFormat="1" ht="6.96" customHeight="1">
      <c r="B87" s="35"/>
      <c r="C87" s="36"/>
      <c r="D87" s="36"/>
      <c r="E87" s="36"/>
      <c r="F87" s="36"/>
      <c r="G87" s="36"/>
      <c r="H87" s="36"/>
      <c r="I87" s="128"/>
      <c r="J87" s="36"/>
      <c r="K87" s="36"/>
      <c r="L87" s="40"/>
    </row>
    <row r="88" s="1" customFormat="1" ht="13.65" customHeight="1">
      <c r="B88" s="35"/>
      <c r="C88" s="29" t="s">
        <v>28</v>
      </c>
      <c r="D88" s="36"/>
      <c r="E88" s="36"/>
      <c r="F88" s="24" t="str">
        <f>E15</f>
        <v>SŽDC, s.o.</v>
      </c>
      <c r="G88" s="36"/>
      <c r="H88" s="36"/>
      <c r="I88" s="130" t="s">
        <v>36</v>
      </c>
      <c r="J88" s="33" t="str">
        <f>E21</f>
        <v xml:space="preserve"> </v>
      </c>
      <c r="K88" s="36"/>
      <c r="L88" s="40"/>
    </row>
    <row r="89" s="1" customFormat="1" ht="13.65" customHeight="1">
      <c r="B89" s="35"/>
      <c r="C89" s="29" t="s">
        <v>34</v>
      </c>
      <c r="D89" s="36"/>
      <c r="E89" s="36"/>
      <c r="F89" s="24" t="str">
        <f>IF(E18="","",E18)</f>
        <v>Vyplň údaj</v>
      </c>
      <c r="G89" s="36"/>
      <c r="H89" s="36"/>
      <c r="I89" s="130" t="s">
        <v>39</v>
      </c>
      <c r="J89" s="33" t="str">
        <f>E24</f>
        <v>L. Ulrich, DiS</v>
      </c>
      <c r="K89" s="36"/>
      <c r="L89" s="40"/>
    </row>
    <row r="90" s="1" customFormat="1" ht="10.32" customHeight="1">
      <c r="B90" s="35"/>
      <c r="C90" s="36"/>
      <c r="D90" s="36"/>
      <c r="E90" s="36"/>
      <c r="F90" s="36"/>
      <c r="G90" s="36"/>
      <c r="H90" s="36"/>
      <c r="I90" s="128"/>
      <c r="J90" s="36"/>
      <c r="K90" s="36"/>
      <c r="L90" s="40"/>
    </row>
    <row r="91" s="9" customFormat="1" ht="29.28" customHeight="1">
      <c r="B91" s="176"/>
      <c r="C91" s="177" t="s">
        <v>136</v>
      </c>
      <c r="D91" s="178" t="s">
        <v>61</v>
      </c>
      <c r="E91" s="178" t="s">
        <v>57</v>
      </c>
      <c r="F91" s="178" t="s">
        <v>58</v>
      </c>
      <c r="G91" s="178" t="s">
        <v>137</v>
      </c>
      <c r="H91" s="178" t="s">
        <v>138</v>
      </c>
      <c r="I91" s="179" t="s">
        <v>139</v>
      </c>
      <c r="J91" s="180" t="s">
        <v>113</v>
      </c>
      <c r="K91" s="181" t="s">
        <v>140</v>
      </c>
      <c r="L91" s="182"/>
      <c r="M91" s="85" t="s">
        <v>1</v>
      </c>
      <c r="N91" s="86" t="s">
        <v>46</v>
      </c>
      <c r="O91" s="86" t="s">
        <v>141</v>
      </c>
      <c r="P91" s="86" t="s">
        <v>142</v>
      </c>
      <c r="Q91" s="86" t="s">
        <v>143</v>
      </c>
      <c r="R91" s="86" t="s">
        <v>144</v>
      </c>
      <c r="S91" s="86" t="s">
        <v>145</v>
      </c>
      <c r="T91" s="87" t="s">
        <v>146</v>
      </c>
    </row>
    <row r="92" s="1" customFormat="1" ht="22.8" customHeight="1">
      <c r="B92" s="35"/>
      <c r="C92" s="92" t="s">
        <v>147</v>
      </c>
      <c r="D92" s="36"/>
      <c r="E92" s="36"/>
      <c r="F92" s="36"/>
      <c r="G92" s="36"/>
      <c r="H92" s="36"/>
      <c r="I92" s="128"/>
      <c r="J92" s="183">
        <f>BK92</f>
        <v>0</v>
      </c>
      <c r="K92" s="36"/>
      <c r="L92" s="40"/>
      <c r="M92" s="88"/>
      <c r="N92" s="89"/>
      <c r="O92" s="89"/>
      <c r="P92" s="184">
        <f>P93+P96+P127</f>
        <v>0</v>
      </c>
      <c r="Q92" s="89"/>
      <c r="R92" s="184">
        <f>R93+R96+R127</f>
        <v>33.172406369999997</v>
      </c>
      <c r="S92" s="89"/>
      <c r="T92" s="185">
        <f>T93+T96+T127</f>
        <v>48.980582800000008</v>
      </c>
      <c r="AT92" s="14" t="s">
        <v>75</v>
      </c>
      <c r="AU92" s="14" t="s">
        <v>115</v>
      </c>
      <c r="BK92" s="186">
        <f>BK93+BK96+BK127</f>
        <v>0</v>
      </c>
    </row>
    <row r="93" s="10" customFormat="1" ht="25.92" customHeight="1">
      <c r="B93" s="187"/>
      <c r="C93" s="188"/>
      <c r="D93" s="189" t="s">
        <v>75</v>
      </c>
      <c r="E93" s="190" t="s">
        <v>148</v>
      </c>
      <c r="F93" s="190" t="s">
        <v>149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SUM(P94:P95)</f>
        <v>0</v>
      </c>
      <c r="Q93" s="195"/>
      <c r="R93" s="196">
        <f>SUM(R94:R95)</f>
        <v>0</v>
      </c>
      <c r="S93" s="195"/>
      <c r="T93" s="197">
        <f>SUM(T94:T95)</f>
        <v>0</v>
      </c>
      <c r="AR93" s="198" t="s">
        <v>150</v>
      </c>
      <c r="AT93" s="199" t="s">
        <v>75</v>
      </c>
      <c r="AU93" s="199" t="s">
        <v>76</v>
      </c>
      <c r="AY93" s="198" t="s">
        <v>151</v>
      </c>
      <c r="BK93" s="200">
        <f>SUM(BK94:BK95)</f>
        <v>0</v>
      </c>
    </row>
    <row r="94" s="1" customFormat="1" ht="16.5" customHeight="1">
      <c r="B94" s="35"/>
      <c r="C94" s="201" t="s">
        <v>8</v>
      </c>
      <c r="D94" s="201" t="s">
        <v>152</v>
      </c>
      <c r="E94" s="202" t="s">
        <v>153</v>
      </c>
      <c r="F94" s="203" t="s">
        <v>149</v>
      </c>
      <c r="G94" s="204" t="s">
        <v>1</v>
      </c>
      <c r="H94" s="205">
        <v>0</v>
      </c>
      <c r="I94" s="206"/>
      <c r="J94" s="207">
        <f>ROUND(I94*H94,0)</f>
        <v>0</v>
      </c>
      <c r="K94" s="203" t="s">
        <v>1</v>
      </c>
      <c r="L94" s="40"/>
      <c r="M94" s="208" t="s">
        <v>1</v>
      </c>
      <c r="N94" s="209" t="s">
        <v>47</v>
      </c>
      <c r="O94" s="76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AR94" s="14" t="s">
        <v>154</v>
      </c>
      <c r="AT94" s="14" t="s">
        <v>152</v>
      </c>
      <c r="AU94" s="14" t="s">
        <v>8</v>
      </c>
      <c r="AY94" s="14" t="s">
        <v>151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4" t="s">
        <v>8</v>
      </c>
      <c r="BK94" s="212">
        <f>ROUND(I94*H94,0)</f>
        <v>0</v>
      </c>
      <c r="BL94" s="14" t="s">
        <v>154</v>
      </c>
      <c r="BM94" s="14" t="s">
        <v>688</v>
      </c>
    </row>
    <row r="95" s="1" customFormat="1">
      <c r="B95" s="35"/>
      <c r="C95" s="36"/>
      <c r="D95" s="217" t="s">
        <v>170</v>
      </c>
      <c r="E95" s="36"/>
      <c r="F95" s="227" t="s">
        <v>689</v>
      </c>
      <c r="G95" s="36"/>
      <c r="H95" s="36"/>
      <c r="I95" s="128"/>
      <c r="J95" s="36"/>
      <c r="K95" s="36"/>
      <c r="L95" s="40"/>
      <c r="M95" s="228"/>
      <c r="N95" s="76"/>
      <c r="O95" s="76"/>
      <c r="P95" s="76"/>
      <c r="Q95" s="76"/>
      <c r="R95" s="76"/>
      <c r="S95" s="76"/>
      <c r="T95" s="77"/>
      <c r="AT95" s="14" t="s">
        <v>170</v>
      </c>
      <c r="AU95" s="14" t="s">
        <v>8</v>
      </c>
    </row>
    <row r="96" s="10" customFormat="1" ht="25.92" customHeight="1">
      <c r="B96" s="187"/>
      <c r="C96" s="188"/>
      <c r="D96" s="189" t="s">
        <v>75</v>
      </c>
      <c r="E96" s="190" t="s">
        <v>156</v>
      </c>
      <c r="F96" s="190" t="s">
        <v>157</v>
      </c>
      <c r="G96" s="188"/>
      <c r="H96" s="188"/>
      <c r="I96" s="191"/>
      <c r="J96" s="192">
        <f>BK96</f>
        <v>0</v>
      </c>
      <c r="K96" s="188"/>
      <c r="L96" s="193"/>
      <c r="M96" s="194"/>
      <c r="N96" s="195"/>
      <c r="O96" s="195"/>
      <c r="P96" s="196">
        <f>P97+P101+P111+P125</f>
        <v>0</v>
      </c>
      <c r="Q96" s="195"/>
      <c r="R96" s="196">
        <f>R97+R101+R111+R125</f>
        <v>10.518243200000001</v>
      </c>
      <c r="S96" s="195"/>
      <c r="T96" s="197">
        <f>T97+T101+T111+T125</f>
        <v>27.856320000000004</v>
      </c>
      <c r="AR96" s="198" t="s">
        <v>8</v>
      </c>
      <c r="AT96" s="199" t="s">
        <v>75</v>
      </c>
      <c r="AU96" s="199" t="s">
        <v>76</v>
      </c>
      <c r="AY96" s="198" t="s">
        <v>151</v>
      </c>
      <c r="BK96" s="200">
        <f>BK97+BK101+BK111+BK125</f>
        <v>0</v>
      </c>
    </row>
    <row r="97" s="10" customFormat="1" ht="22.8" customHeight="1">
      <c r="B97" s="187"/>
      <c r="C97" s="188"/>
      <c r="D97" s="189" t="s">
        <v>75</v>
      </c>
      <c r="E97" s="213" t="s">
        <v>158</v>
      </c>
      <c r="F97" s="213" t="s">
        <v>159</v>
      </c>
      <c r="G97" s="188"/>
      <c r="H97" s="188"/>
      <c r="I97" s="191"/>
      <c r="J97" s="214">
        <f>BK97</f>
        <v>0</v>
      </c>
      <c r="K97" s="188"/>
      <c r="L97" s="193"/>
      <c r="M97" s="194"/>
      <c r="N97" s="195"/>
      <c r="O97" s="195"/>
      <c r="P97" s="196">
        <f>SUM(P98:P100)</f>
        <v>0</v>
      </c>
      <c r="Q97" s="195"/>
      <c r="R97" s="196">
        <f>SUM(R98:R100)</f>
        <v>10.49831</v>
      </c>
      <c r="S97" s="195"/>
      <c r="T97" s="197">
        <f>SUM(T98:T100)</f>
        <v>0</v>
      </c>
      <c r="AR97" s="198" t="s">
        <v>8</v>
      </c>
      <c r="AT97" s="199" t="s">
        <v>75</v>
      </c>
      <c r="AU97" s="199" t="s">
        <v>8</v>
      </c>
      <c r="AY97" s="198" t="s">
        <v>151</v>
      </c>
      <c r="BK97" s="200">
        <f>SUM(BK98:BK100)</f>
        <v>0</v>
      </c>
    </row>
    <row r="98" s="1" customFormat="1" ht="22.5" customHeight="1">
      <c r="B98" s="35"/>
      <c r="C98" s="201" t="s">
        <v>85</v>
      </c>
      <c r="D98" s="201" t="s">
        <v>152</v>
      </c>
      <c r="E98" s="202" t="s">
        <v>690</v>
      </c>
      <c r="F98" s="203" t="s">
        <v>691</v>
      </c>
      <c r="G98" s="204" t="s">
        <v>162</v>
      </c>
      <c r="H98" s="205">
        <v>5.0999999999999996</v>
      </c>
      <c r="I98" s="206"/>
      <c r="J98" s="207">
        <f>ROUND(I98*H98,0)</f>
        <v>0</v>
      </c>
      <c r="K98" s="203" t="s">
        <v>1</v>
      </c>
      <c r="L98" s="40"/>
      <c r="M98" s="208" t="s">
        <v>1</v>
      </c>
      <c r="N98" s="209" t="s">
        <v>47</v>
      </c>
      <c r="O98" s="76"/>
      <c r="P98" s="210">
        <f>O98*H98</f>
        <v>0</v>
      </c>
      <c r="Q98" s="210">
        <v>1.8056000000000001</v>
      </c>
      <c r="R98" s="210">
        <f>Q98*H98</f>
        <v>9.2085600000000003</v>
      </c>
      <c r="S98" s="210">
        <v>0</v>
      </c>
      <c r="T98" s="211">
        <f>S98*H98</f>
        <v>0</v>
      </c>
      <c r="AR98" s="14" t="s">
        <v>150</v>
      </c>
      <c r="AT98" s="14" t="s">
        <v>152</v>
      </c>
      <c r="AU98" s="14" t="s">
        <v>85</v>
      </c>
      <c r="AY98" s="14" t="s">
        <v>151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4" t="s">
        <v>8</v>
      </c>
      <c r="BK98" s="212">
        <f>ROUND(I98*H98,0)</f>
        <v>0</v>
      </c>
      <c r="BL98" s="14" t="s">
        <v>150</v>
      </c>
      <c r="BM98" s="14" t="s">
        <v>692</v>
      </c>
    </row>
    <row r="99" s="11" customFormat="1">
      <c r="B99" s="215"/>
      <c r="C99" s="216"/>
      <c r="D99" s="217" t="s">
        <v>164</v>
      </c>
      <c r="E99" s="218" t="s">
        <v>1</v>
      </c>
      <c r="F99" s="219" t="s">
        <v>693</v>
      </c>
      <c r="G99" s="216"/>
      <c r="H99" s="220">
        <v>5.0999999999999996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164</v>
      </c>
      <c r="AU99" s="226" t="s">
        <v>85</v>
      </c>
      <c r="AV99" s="11" t="s">
        <v>85</v>
      </c>
      <c r="AW99" s="11" t="s">
        <v>38</v>
      </c>
      <c r="AX99" s="11" t="s">
        <v>8</v>
      </c>
      <c r="AY99" s="226" t="s">
        <v>151</v>
      </c>
    </row>
    <row r="100" s="1" customFormat="1" ht="16.5" customHeight="1">
      <c r="B100" s="35"/>
      <c r="C100" s="201" t="s">
        <v>158</v>
      </c>
      <c r="D100" s="201" t="s">
        <v>152</v>
      </c>
      <c r="E100" s="202" t="s">
        <v>694</v>
      </c>
      <c r="F100" s="203" t="s">
        <v>695</v>
      </c>
      <c r="G100" s="204" t="s">
        <v>168</v>
      </c>
      <c r="H100" s="205">
        <v>5</v>
      </c>
      <c r="I100" s="206"/>
      <c r="J100" s="207">
        <f>ROUND(I100*H100,0)</f>
        <v>0</v>
      </c>
      <c r="K100" s="203" t="s">
        <v>1</v>
      </c>
      <c r="L100" s="40"/>
      <c r="M100" s="208" t="s">
        <v>1</v>
      </c>
      <c r="N100" s="209" t="s">
        <v>47</v>
      </c>
      <c r="O100" s="76"/>
      <c r="P100" s="210">
        <f>O100*H100</f>
        <v>0</v>
      </c>
      <c r="Q100" s="210">
        <v>0.25795000000000001</v>
      </c>
      <c r="R100" s="210">
        <f>Q100*H100</f>
        <v>1.2897500000000002</v>
      </c>
      <c r="S100" s="210">
        <v>0</v>
      </c>
      <c r="T100" s="211">
        <f>S100*H100</f>
        <v>0</v>
      </c>
      <c r="AR100" s="14" t="s">
        <v>150</v>
      </c>
      <c r="AT100" s="14" t="s">
        <v>152</v>
      </c>
      <c r="AU100" s="14" t="s">
        <v>85</v>
      </c>
      <c r="AY100" s="14" t="s">
        <v>151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4" t="s">
        <v>8</v>
      </c>
      <c r="BK100" s="212">
        <f>ROUND(I100*H100,0)</f>
        <v>0</v>
      </c>
      <c r="BL100" s="14" t="s">
        <v>150</v>
      </c>
      <c r="BM100" s="14" t="s">
        <v>696</v>
      </c>
    </row>
    <row r="101" s="10" customFormat="1" ht="22.8" customHeight="1">
      <c r="B101" s="187"/>
      <c r="C101" s="188"/>
      <c r="D101" s="189" t="s">
        <v>75</v>
      </c>
      <c r="E101" s="213" t="s">
        <v>203</v>
      </c>
      <c r="F101" s="213" t="s">
        <v>697</v>
      </c>
      <c r="G101" s="188"/>
      <c r="H101" s="188"/>
      <c r="I101" s="191"/>
      <c r="J101" s="214">
        <f>BK101</f>
        <v>0</v>
      </c>
      <c r="K101" s="188"/>
      <c r="L101" s="193"/>
      <c r="M101" s="194"/>
      <c r="N101" s="195"/>
      <c r="O101" s="195"/>
      <c r="P101" s="196">
        <f>SUM(P102:P110)</f>
        <v>0</v>
      </c>
      <c r="Q101" s="195"/>
      <c r="R101" s="196">
        <f>SUM(R102:R110)</f>
        <v>0.019933200000000002</v>
      </c>
      <c r="S101" s="195"/>
      <c r="T101" s="197">
        <f>SUM(T102:T110)</f>
        <v>27.856320000000004</v>
      </c>
      <c r="AR101" s="198" t="s">
        <v>8</v>
      </c>
      <c r="AT101" s="199" t="s">
        <v>75</v>
      </c>
      <c r="AU101" s="199" t="s">
        <v>8</v>
      </c>
      <c r="AY101" s="198" t="s">
        <v>151</v>
      </c>
      <c r="BK101" s="200">
        <f>SUM(BK102:BK110)</f>
        <v>0</v>
      </c>
    </row>
    <row r="102" s="1" customFormat="1" ht="16.5" customHeight="1">
      <c r="B102" s="35"/>
      <c r="C102" s="201" t="s">
        <v>150</v>
      </c>
      <c r="D102" s="201" t="s">
        <v>152</v>
      </c>
      <c r="E102" s="202" t="s">
        <v>309</v>
      </c>
      <c r="F102" s="203" t="s">
        <v>698</v>
      </c>
      <c r="G102" s="204" t="s">
        <v>290</v>
      </c>
      <c r="H102" s="205">
        <v>1</v>
      </c>
      <c r="I102" s="206"/>
      <c r="J102" s="207">
        <f>ROUND(I102*H102,0)</f>
        <v>0</v>
      </c>
      <c r="K102" s="203" t="s">
        <v>1</v>
      </c>
      <c r="L102" s="40"/>
      <c r="M102" s="208" t="s">
        <v>1</v>
      </c>
      <c r="N102" s="209" t="s">
        <v>47</v>
      </c>
      <c r="O102" s="76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AR102" s="14" t="s">
        <v>150</v>
      </c>
      <c r="AT102" s="14" t="s">
        <v>152</v>
      </c>
      <c r="AU102" s="14" t="s">
        <v>85</v>
      </c>
      <c r="AY102" s="14" t="s">
        <v>151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4" t="s">
        <v>8</v>
      </c>
      <c r="BK102" s="212">
        <f>ROUND(I102*H102,0)</f>
        <v>0</v>
      </c>
      <c r="BL102" s="14" t="s">
        <v>150</v>
      </c>
      <c r="BM102" s="14" t="s">
        <v>699</v>
      </c>
    </row>
    <row r="103" s="1" customFormat="1" ht="16.5" customHeight="1">
      <c r="B103" s="35"/>
      <c r="C103" s="201" t="s">
        <v>185</v>
      </c>
      <c r="D103" s="201" t="s">
        <v>152</v>
      </c>
      <c r="E103" s="202" t="s">
        <v>700</v>
      </c>
      <c r="F103" s="203" t="s">
        <v>701</v>
      </c>
      <c r="G103" s="204" t="s">
        <v>178</v>
      </c>
      <c r="H103" s="205">
        <v>94.920000000000002</v>
      </c>
      <c r="I103" s="206"/>
      <c r="J103" s="207">
        <f>ROUND(I103*H103,0)</f>
        <v>0</v>
      </c>
      <c r="K103" s="203" t="s">
        <v>179</v>
      </c>
      <c r="L103" s="40"/>
      <c r="M103" s="208" t="s">
        <v>1</v>
      </c>
      <c r="N103" s="209" t="s">
        <v>47</v>
      </c>
      <c r="O103" s="76"/>
      <c r="P103" s="210">
        <f>O103*H103</f>
        <v>0</v>
      </c>
      <c r="Q103" s="210">
        <v>0.00021000000000000001</v>
      </c>
      <c r="R103" s="210">
        <f>Q103*H103</f>
        <v>0.019933200000000002</v>
      </c>
      <c r="S103" s="210">
        <v>0</v>
      </c>
      <c r="T103" s="211">
        <f>S103*H103</f>
        <v>0</v>
      </c>
      <c r="AR103" s="14" t="s">
        <v>150</v>
      </c>
      <c r="AT103" s="14" t="s">
        <v>152</v>
      </c>
      <c r="AU103" s="14" t="s">
        <v>85</v>
      </c>
      <c r="AY103" s="14" t="s">
        <v>151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4" t="s">
        <v>8</v>
      </c>
      <c r="BK103" s="212">
        <f>ROUND(I103*H103,0)</f>
        <v>0</v>
      </c>
      <c r="BL103" s="14" t="s">
        <v>150</v>
      </c>
      <c r="BM103" s="14" t="s">
        <v>702</v>
      </c>
    </row>
    <row r="104" s="11" customFormat="1">
      <c r="B104" s="215"/>
      <c r="C104" s="216"/>
      <c r="D104" s="217" t="s">
        <v>164</v>
      </c>
      <c r="E104" s="218" t="s">
        <v>1</v>
      </c>
      <c r="F104" s="219" t="s">
        <v>703</v>
      </c>
      <c r="G104" s="216"/>
      <c r="H104" s="220">
        <v>94.920000000000002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164</v>
      </c>
      <c r="AU104" s="226" t="s">
        <v>85</v>
      </c>
      <c r="AV104" s="11" t="s">
        <v>85</v>
      </c>
      <c r="AW104" s="11" t="s">
        <v>38</v>
      </c>
      <c r="AX104" s="11" t="s">
        <v>8</v>
      </c>
      <c r="AY104" s="226" t="s">
        <v>151</v>
      </c>
    </row>
    <row r="105" s="1" customFormat="1" ht="16.5" customHeight="1">
      <c r="B105" s="35"/>
      <c r="C105" s="201" t="s">
        <v>174</v>
      </c>
      <c r="D105" s="201" t="s">
        <v>152</v>
      </c>
      <c r="E105" s="202" t="s">
        <v>704</v>
      </c>
      <c r="F105" s="203" t="s">
        <v>705</v>
      </c>
      <c r="G105" s="204" t="s">
        <v>162</v>
      </c>
      <c r="H105" s="205">
        <v>16.800000000000001</v>
      </c>
      <c r="I105" s="206"/>
      <c r="J105" s="207">
        <f>ROUND(I105*H105,0)</f>
        <v>0</v>
      </c>
      <c r="K105" s="203" t="s">
        <v>179</v>
      </c>
      <c r="L105" s="40"/>
      <c r="M105" s="208" t="s">
        <v>1</v>
      </c>
      <c r="N105" s="209" t="s">
        <v>47</v>
      </c>
      <c r="O105" s="76"/>
      <c r="P105" s="210">
        <f>O105*H105</f>
        <v>0</v>
      </c>
      <c r="Q105" s="210">
        <v>0</v>
      </c>
      <c r="R105" s="210">
        <f>Q105*H105</f>
        <v>0</v>
      </c>
      <c r="S105" s="210">
        <v>1.5940000000000001</v>
      </c>
      <c r="T105" s="211">
        <f>S105*H105</f>
        <v>26.779200000000003</v>
      </c>
      <c r="AR105" s="14" t="s">
        <v>150</v>
      </c>
      <c r="AT105" s="14" t="s">
        <v>152</v>
      </c>
      <c r="AU105" s="14" t="s">
        <v>85</v>
      </c>
      <c r="AY105" s="14" t="s">
        <v>151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8</v>
      </c>
      <c r="BK105" s="212">
        <f>ROUND(I105*H105,0)</f>
        <v>0</v>
      </c>
      <c r="BL105" s="14" t="s">
        <v>150</v>
      </c>
      <c r="BM105" s="14" t="s">
        <v>706</v>
      </c>
    </row>
    <row r="106" s="11" customFormat="1">
      <c r="B106" s="215"/>
      <c r="C106" s="216"/>
      <c r="D106" s="217" t="s">
        <v>164</v>
      </c>
      <c r="E106" s="218" t="s">
        <v>1</v>
      </c>
      <c r="F106" s="219" t="s">
        <v>707</v>
      </c>
      <c r="G106" s="216"/>
      <c r="H106" s="220">
        <v>5.0999999999999996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164</v>
      </c>
      <c r="AU106" s="226" t="s">
        <v>85</v>
      </c>
      <c r="AV106" s="11" t="s">
        <v>85</v>
      </c>
      <c r="AW106" s="11" t="s">
        <v>38</v>
      </c>
      <c r="AX106" s="11" t="s">
        <v>76</v>
      </c>
      <c r="AY106" s="226" t="s">
        <v>151</v>
      </c>
    </row>
    <row r="107" s="11" customFormat="1">
      <c r="B107" s="215"/>
      <c r="C107" s="216"/>
      <c r="D107" s="217" t="s">
        <v>164</v>
      </c>
      <c r="E107" s="218" t="s">
        <v>1</v>
      </c>
      <c r="F107" s="219" t="s">
        <v>708</v>
      </c>
      <c r="G107" s="216"/>
      <c r="H107" s="220">
        <v>11.699999999999999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164</v>
      </c>
      <c r="AU107" s="226" t="s">
        <v>85</v>
      </c>
      <c r="AV107" s="11" t="s">
        <v>85</v>
      </c>
      <c r="AW107" s="11" t="s">
        <v>38</v>
      </c>
      <c r="AX107" s="11" t="s">
        <v>76</v>
      </c>
      <c r="AY107" s="226" t="s">
        <v>151</v>
      </c>
    </row>
    <row r="108" s="12" customFormat="1">
      <c r="B108" s="229"/>
      <c r="C108" s="230"/>
      <c r="D108" s="217" t="s">
        <v>164</v>
      </c>
      <c r="E108" s="231" t="s">
        <v>1</v>
      </c>
      <c r="F108" s="232" t="s">
        <v>184</v>
      </c>
      <c r="G108" s="230"/>
      <c r="H108" s="233">
        <v>16.799999999999997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164</v>
      </c>
      <c r="AU108" s="239" t="s">
        <v>85</v>
      </c>
      <c r="AV108" s="12" t="s">
        <v>150</v>
      </c>
      <c r="AW108" s="12" t="s">
        <v>38</v>
      </c>
      <c r="AX108" s="12" t="s">
        <v>8</v>
      </c>
      <c r="AY108" s="239" t="s">
        <v>151</v>
      </c>
    </row>
    <row r="109" s="1" customFormat="1" ht="16.5" customHeight="1">
      <c r="B109" s="35"/>
      <c r="C109" s="201" t="s">
        <v>194</v>
      </c>
      <c r="D109" s="201" t="s">
        <v>152</v>
      </c>
      <c r="E109" s="202" t="s">
        <v>709</v>
      </c>
      <c r="F109" s="203" t="s">
        <v>710</v>
      </c>
      <c r="G109" s="204" t="s">
        <v>178</v>
      </c>
      <c r="H109" s="205">
        <v>6.1200000000000001</v>
      </c>
      <c r="I109" s="206"/>
      <c r="J109" s="207">
        <f>ROUND(I109*H109,0)</f>
        <v>0</v>
      </c>
      <c r="K109" s="203" t="s">
        <v>711</v>
      </c>
      <c r="L109" s="40"/>
      <c r="M109" s="208" t="s">
        <v>1</v>
      </c>
      <c r="N109" s="209" t="s">
        <v>47</v>
      </c>
      <c r="O109" s="76"/>
      <c r="P109" s="210">
        <f>O109*H109</f>
        <v>0</v>
      </c>
      <c r="Q109" s="210">
        <v>0</v>
      </c>
      <c r="R109" s="210">
        <f>Q109*H109</f>
        <v>0</v>
      </c>
      <c r="S109" s="210">
        <v>0.17599999999999999</v>
      </c>
      <c r="T109" s="211">
        <f>S109*H109</f>
        <v>1.0771199999999999</v>
      </c>
      <c r="AR109" s="14" t="s">
        <v>150</v>
      </c>
      <c r="AT109" s="14" t="s">
        <v>152</v>
      </c>
      <c r="AU109" s="14" t="s">
        <v>85</v>
      </c>
      <c r="AY109" s="14" t="s">
        <v>151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4" t="s">
        <v>8</v>
      </c>
      <c r="BK109" s="212">
        <f>ROUND(I109*H109,0)</f>
        <v>0</v>
      </c>
      <c r="BL109" s="14" t="s">
        <v>150</v>
      </c>
      <c r="BM109" s="14" t="s">
        <v>712</v>
      </c>
    </row>
    <row r="110" s="11" customFormat="1">
      <c r="B110" s="215"/>
      <c r="C110" s="216"/>
      <c r="D110" s="217" t="s">
        <v>164</v>
      </c>
      <c r="E110" s="218" t="s">
        <v>1</v>
      </c>
      <c r="F110" s="219" t="s">
        <v>713</v>
      </c>
      <c r="G110" s="216"/>
      <c r="H110" s="220">
        <v>6.1200000000000001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164</v>
      </c>
      <c r="AU110" s="226" t="s">
        <v>85</v>
      </c>
      <c r="AV110" s="11" t="s">
        <v>85</v>
      </c>
      <c r="AW110" s="11" t="s">
        <v>38</v>
      </c>
      <c r="AX110" s="11" t="s">
        <v>8</v>
      </c>
      <c r="AY110" s="226" t="s">
        <v>151</v>
      </c>
    </row>
    <row r="111" s="10" customFormat="1" ht="22.8" customHeight="1">
      <c r="B111" s="187"/>
      <c r="C111" s="188"/>
      <c r="D111" s="189" t="s">
        <v>75</v>
      </c>
      <c r="E111" s="213" t="s">
        <v>386</v>
      </c>
      <c r="F111" s="213" t="s">
        <v>714</v>
      </c>
      <c r="G111" s="188"/>
      <c r="H111" s="188"/>
      <c r="I111" s="191"/>
      <c r="J111" s="214">
        <f>BK111</f>
        <v>0</v>
      </c>
      <c r="K111" s="188"/>
      <c r="L111" s="193"/>
      <c r="M111" s="194"/>
      <c r="N111" s="195"/>
      <c r="O111" s="195"/>
      <c r="P111" s="196">
        <f>SUM(P112:P124)</f>
        <v>0</v>
      </c>
      <c r="Q111" s="195"/>
      <c r="R111" s="196">
        <f>SUM(R112:R124)</f>
        <v>0</v>
      </c>
      <c r="S111" s="195"/>
      <c r="T111" s="197">
        <f>SUM(T112:T124)</f>
        <v>0</v>
      </c>
      <c r="AR111" s="198" t="s">
        <v>8</v>
      </c>
      <c r="AT111" s="199" t="s">
        <v>75</v>
      </c>
      <c r="AU111" s="199" t="s">
        <v>8</v>
      </c>
      <c r="AY111" s="198" t="s">
        <v>151</v>
      </c>
      <c r="BK111" s="200">
        <f>SUM(BK112:BK124)</f>
        <v>0</v>
      </c>
    </row>
    <row r="112" s="1" customFormat="1" ht="16.5" customHeight="1">
      <c r="B112" s="35"/>
      <c r="C112" s="201" t="s">
        <v>198</v>
      </c>
      <c r="D112" s="201" t="s">
        <v>152</v>
      </c>
      <c r="E112" s="202" t="s">
        <v>389</v>
      </c>
      <c r="F112" s="203" t="s">
        <v>390</v>
      </c>
      <c r="G112" s="204" t="s">
        <v>384</v>
      </c>
      <c r="H112" s="205">
        <v>58.979999999999997</v>
      </c>
      <c r="I112" s="206"/>
      <c r="J112" s="207">
        <f>ROUND(I112*H112,0)</f>
        <v>0</v>
      </c>
      <c r="K112" s="203" t="s">
        <v>715</v>
      </c>
      <c r="L112" s="40"/>
      <c r="M112" s="208" t="s">
        <v>1</v>
      </c>
      <c r="N112" s="209" t="s">
        <v>47</v>
      </c>
      <c r="O112" s="76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AR112" s="14" t="s">
        <v>150</v>
      </c>
      <c r="AT112" s="14" t="s">
        <v>152</v>
      </c>
      <c r="AU112" s="14" t="s">
        <v>85</v>
      </c>
      <c r="AY112" s="14" t="s">
        <v>151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4" t="s">
        <v>8</v>
      </c>
      <c r="BK112" s="212">
        <f>ROUND(I112*H112,0)</f>
        <v>0</v>
      </c>
      <c r="BL112" s="14" t="s">
        <v>150</v>
      </c>
      <c r="BM112" s="14" t="s">
        <v>716</v>
      </c>
    </row>
    <row r="113" s="11" customFormat="1">
      <c r="B113" s="215"/>
      <c r="C113" s="216"/>
      <c r="D113" s="217" t="s">
        <v>164</v>
      </c>
      <c r="E113" s="218" t="s">
        <v>1</v>
      </c>
      <c r="F113" s="219" t="s">
        <v>717</v>
      </c>
      <c r="G113" s="216"/>
      <c r="H113" s="220">
        <v>58.979999999999997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164</v>
      </c>
      <c r="AU113" s="226" t="s">
        <v>85</v>
      </c>
      <c r="AV113" s="11" t="s">
        <v>85</v>
      </c>
      <c r="AW113" s="11" t="s">
        <v>38</v>
      </c>
      <c r="AX113" s="11" t="s">
        <v>8</v>
      </c>
      <c r="AY113" s="226" t="s">
        <v>151</v>
      </c>
    </row>
    <row r="114" s="1" customFormat="1" ht="16.5" customHeight="1">
      <c r="B114" s="35"/>
      <c r="C114" s="201" t="s">
        <v>203</v>
      </c>
      <c r="D114" s="201" t="s">
        <v>152</v>
      </c>
      <c r="E114" s="202" t="s">
        <v>393</v>
      </c>
      <c r="F114" s="203" t="s">
        <v>394</v>
      </c>
      <c r="G114" s="204" t="s">
        <v>384</v>
      </c>
      <c r="H114" s="205">
        <v>57.817</v>
      </c>
      <c r="I114" s="206"/>
      <c r="J114" s="207">
        <f>ROUND(I114*H114,0)</f>
        <v>0</v>
      </c>
      <c r="K114" s="203" t="s">
        <v>179</v>
      </c>
      <c r="L114" s="40"/>
      <c r="M114" s="208" t="s">
        <v>1</v>
      </c>
      <c r="N114" s="209" t="s">
        <v>47</v>
      </c>
      <c r="O114" s="76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14" t="s">
        <v>150</v>
      </c>
      <c r="AT114" s="14" t="s">
        <v>152</v>
      </c>
      <c r="AU114" s="14" t="s">
        <v>85</v>
      </c>
      <c r="AY114" s="14" t="s">
        <v>151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8</v>
      </c>
      <c r="BK114" s="212">
        <f>ROUND(I114*H114,0)</f>
        <v>0</v>
      </c>
      <c r="BL114" s="14" t="s">
        <v>150</v>
      </c>
      <c r="BM114" s="14" t="s">
        <v>718</v>
      </c>
    </row>
    <row r="115" s="11" customFormat="1">
      <c r="B115" s="215"/>
      <c r="C115" s="216"/>
      <c r="D115" s="217" t="s">
        <v>164</v>
      </c>
      <c r="E115" s="218" t="s">
        <v>1</v>
      </c>
      <c r="F115" s="219" t="s">
        <v>719</v>
      </c>
      <c r="G115" s="216"/>
      <c r="H115" s="220">
        <v>57.817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164</v>
      </c>
      <c r="AU115" s="226" t="s">
        <v>85</v>
      </c>
      <c r="AV115" s="11" t="s">
        <v>85</v>
      </c>
      <c r="AW115" s="11" t="s">
        <v>38</v>
      </c>
      <c r="AX115" s="11" t="s">
        <v>8</v>
      </c>
      <c r="AY115" s="226" t="s">
        <v>151</v>
      </c>
    </row>
    <row r="116" s="1" customFormat="1" ht="16.5" customHeight="1">
      <c r="B116" s="35"/>
      <c r="C116" s="201" t="s">
        <v>26</v>
      </c>
      <c r="D116" s="201" t="s">
        <v>152</v>
      </c>
      <c r="E116" s="202" t="s">
        <v>397</v>
      </c>
      <c r="F116" s="203" t="s">
        <v>398</v>
      </c>
      <c r="G116" s="204" t="s">
        <v>384</v>
      </c>
      <c r="H116" s="205">
        <v>1098.5229999999999</v>
      </c>
      <c r="I116" s="206"/>
      <c r="J116" s="207">
        <f>ROUND(I116*H116,0)</f>
        <v>0</v>
      </c>
      <c r="K116" s="203" t="s">
        <v>179</v>
      </c>
      <c r="L116" s="40"/>
      <c r="M116" s="208" t="s">
        <v>1</v>
      </c>
      <c r="N116" s="209" t="s">
        <v>47</v>
      </c>
      <c r="O116" s="76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14" t="s">
        <v>150</v>
      </c>
      <c r="AT116" s="14" t="s">
        <v>152</v>
      </c>
      <c r="AU116" s="14" t="s">
        <v>85</v>
      </c>
      <c r="AY116" s="14" t="s">
        <v>151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4" t="s">
        <v>8</v>
      </c>
      <c r="BK116" s="212">
        <f>ROUND(I116*H116,0)</f>
        <v>0</v>
      </c>
      <c r="BL116" s="14" t="s">
        <v>150</v>
      </c>
      <c r="BM116" s="14" t="s">
        <v>720</v>
      </c>
    </row>
    <row r="117" s="11" customFormat="1">
      <c r="B117" s="215"/>
      <c r="C117" s="216"/>
      <c r="D117" s="217" t="s">
        <v>164</v>
      </c>
      <c r="E117" s="216"/>
      <c r="F117" s="219" t="s">
        <v>721</v>
      </c>
      <c r="G117" s="216"/>
      <c r="H117" s="220">
        <v>1098.5229999999999</v>
      </c>
      <c r="I117" s="221"/>
      <c r="J117" s="216"/>
      <c r="K117" s="216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164</v>
      </c>
      <c r="AU117" s="226" t="s">
        <v>85</v>
      </c>
      <c r="AV117" s="11" t="s">
        <v>85</v>
      </c>
      <c r="AW117" s="11" t="s">
        <v>4</v>
      </c>
      <c r="AX117" s="11" t="s">
        <v>8</v>
      </c>
      <c r="AY117" s="226" t="s">
        <v>151</v>
      </c>
    </row>
    <row r="118" s="1" customFormat="1" ht="16.5" customHeight="1">
      <c r="B118" s="35"/>
      <c r="C118" s="201" t="s">
        <v>210</v>
      </c>
      <c r="D118" s="201" t="s">
        <v>152</v>
      </c>
      <c r="E118" s="202" t="s">
        <v>402</v>
      </c>
      <c r="F118" s="203" t="s">
        <v>403</v>
      </c>
      <c r="G118" s="204" t="s">
        <v>384</v>
      </c>
      <c r="H118" s="205">
        <v>1.163</v>
      </c>
      <c r="I118" s="206"/>
      <c r="J118" s="207">
        <f>ROUND(I118*H118,0)</f>
        <v>0</v>
      </c>
      <c r="K118" s="203" t="s">
        <v>1</v>
      </c>
      <c r="L118" s="40"/>
      <c r="M118" s="208" t="s">
        <v>1</v>
      </c>
      <c r="N118" s="209" t="s">
        <v>47</v>
      </c>
      <c r="O118" s="76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14" t="s">
        <v>150</v>
      </c>
      <c r="AT118" s="14" t="s">
        <v>152</v>
      </c>
      <c r="AU118" s="14" t="s">
        <v>85</v>
      </c>
      <c r="AY118" s="14" t="s">
        <v>151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4" t="s">
        <v>8</v>
      </c>
      <c r="BK118" s="212">
        <f>ROUND(I118*H118,0)</f>
        <v>0</v>
      </c>
      <c r="BL118" s="14" t="s">
        <v>150</v>
      </c>
      <c r="BM118" s="14" t="s">
        <v>722</v>
      </c>
    </row>
    <row r="119" s="1" customFormat="1">
      <c r="B119" s="35"/>
      <c r="C119" s="36"/>
      <c r="D119" s="217" t="s">
        <v>170</v>
      </c>
      <c r="E119" s="36"/>
      <c r="F119" s="227" t="s">
        <v>405</v>
      </c>
      <c r="G119" s="36"/>
      <c r="H119" s="36"/>
      <c r="I119" s="128"/>
      <c r="J119" s="36"/>
      <c r="K119" s="36"/>
      <c r="L119" s="40"/>
      <c r="M119" s="228"/>
      <c r="N119" s="76"/>
      <c r="O119" s="76"/>
      <c r="P119" s="76"/>
      <c r="Q119" s="76"/>
      <c r="R119" s="76"/>
      <c r="S119" s="76"/>
      <c r="T119" s="77"/>
      <c r="AT119" s="14" t="s">
        <v>170</v>
      </c>
      <c r="AU119" s="14" t="s">
        <v>85</v>
      </c>
    </row>
    <row r="120" s="1" customFormat="1" ht="16.5" customHeight="1">
      <c r="B120" s="35"/>
      <c r="C120" s="201" t="s">
        <v>215</v>
      </c>
      <c r="D120" s="201" t="s">
        <v>152</v>
      </c>
      <c r="E120" s="202" t="s">
        <v>723</v>
      </c>
      <c r="F120" s="203" t="s">
        <v>724</v>
      </c>
      <c r="G120" s="204" t="s">
        <v>384</v>
      </c>
      <c r="H120" s="205">
        <v>1.077</v>
      </c>
      <c r="I120" s="206"/>
      <c r="J120" s="207">
        <f>ROUND(I120*H120,0)</f>
        <v>0</v>
      </c>
      <c r="K120" s="203" t="s">
        <v>179</v>
      </c>
      <c r="L120" s="40"/>
      <c r="M120" s="208" t="s">
        <v>1</v>
      </c>
      <c r="N120" s="209" t="s">
        <v>47</v>
      </c>
      <c r="O120" s="76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AR120" s="14" t="s">
        <v>150</v>
      </c>
      <c r="AT120" s="14" t="s">
        <v>152</v>
      </c>
      <c r="AU120" s="14" t="s">
        <v>85</v>
      </c>
      <c r="AY120" s="14" t="s">
        <v>151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8</v>
      </c>
      <c r="BK120" s="212">
        <f>ROUND(I120*H120,0)</f>
        <v>0</v>
      </c>
      <c r="BL120" s="14" t="s">
        <v>150</v>
      </c>
      <c r="BM120" s="14" t="s">
        <v>725</v>
      </c>
    </row>
    <row r="121" s="1" customFormat="1" ht="16.5" customHeight="1">
      <c r="B121" s="35"/>
      <c r="C121" s="201" t="s">
        <v>219</v>
      </c>
      <c r="D121" s="201" t="s">
        <v>152</v>
      </c>
      <c r="E121" s="202" t="s">
        <v>726</v>
      </c>
      <c r="F121" s="203" t="s">
        <v>727</v>
      </c>
      <c r="G121" s="204" t="s">
        <v>384</v>
      </c>
      <c r="H121" s="205">
        <v>26.779</v>
      </c>
      <c r="I121" s="206"/>
      <c r="J121" s="207">
        <f>ROUND(I121*H121,0)</f>
        <v>0</v>
      </c>
      <c r="K121" s="203" t="s">
        <v>715</v>
      </c>
      <c r="L121" s="40"/>
      <c r="M121" s="208" t="s">
        <v>1</v>
      </c>
      <c r="N121" s="209" t="s">
        <v>47</v>
      </c>
      <c r="O121" s="76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14" t="s">
        <v>150</v>
      </c>
      <c r="AT121" s="14" t="s">
        <v>152</v>
      </c>
      <c r="AU121" s="14" t="s">
        <v>85</v>
      </c>
      <c r="AY121" s="14" t="s">
        <v>151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8</v>
      </c>
      <c r="BK121" s="212">
        <f>ROUND(I121*H121,0)</f>
        <v>0</v>
      </c>
      <c r="BL121" s="14" t="s">
        <v>150</v>
      </c>
      <c r="BM121" s="14" t="s">
        <v>728</v>
      </c>
    </row>
    <row r="122" s="1" customFormat="1" ht="16.5" customHeight="1">
      <c r="B122" s="35"/>
      <c r="C122" s="201" t="s">
        <v>226</v>
      </c>
      <c r="D122" s="201" t="s">
        <v>152</v>
      </c>
      <c r="E122" s="202" t="s">
        <v>729</v>
      </c>
      <c r="F122" s="203" t="s">
        <v>730</v>
      </c>
      <c r="G122" s="204" t="s">
        <v>384</v>
      </c>
      <c r="H122" s="205">
        <v>12.401</v>
      </c>
      <c r="I122" s="206"/>
      <c r="J122" s="207">
        <f>ROUND(I122*H122,0)</f>
        <v>0</v>
      </c>
      <c r="K122" s="203" t="s">
        <v>179</v>
      </c>
      <c r="L122" s="40"/>
      <c r="M122" s="208" t="s">
        <v>1</v>
      </c>
      <c r="N122" s="209" t="s">
        <v>47</v>
      </c>
      <c r="O122" s="76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14" t="s">
        <v>150</v>
      </c>
      <c r="AT122" s="14" t="s">
        <v>152</v>
      </c>
      <c r="AU122" s="14" t="s">
        <v>85</v>
      </c>
      <c r="AY122" s="14" t="s">
        <v>151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8</v>
      </c>
      <c r="BK122" s="212">
        <f>ROUND(I122*H122,0)</f>
        <v>0</v>
      </c>
      <c r="BL122" s="14" t="s">
        <v>150</v>
      </c>
      <c r="BM122" s="14" t="s">
        <v>731</v>
      </c>
    </row>
    <row r="123" s="1" customFormat="1" ht="16.5" customHeight="1">
      <c r="B123" s="35"/>
      <c r="C123" s="201" t="s">
        <v>9</v>
      </c>
      <c r="D123" s="201" t="s">
        <v>152</v>
      </c>
      <c r="E123" s="202" t="s">
        <v>732</v>
      </c>
      <c r="F123" s="203" t="s">
        <v>733</v>
      </c>
      <c r="G123" s="204" t="s">
        <v>384</v>
      </c>
      <c r="H123" s="205">
        <v>7.5599999999999996</v>
      </c>
      <c r="I123" s="206"/>
      <c r="J123" s="207">
        <f>ROUND(I123*H123,0)</f>
        <v>0</v>
      </c>
      <c r="K123" s="203" t="s">
        <v>179</v>
      </c>
      <c r="L123" s="40"/>
      <c r="M123" s="208" t="s">
        <v>1</v>
      </c>
      <c r="N123" s="209" t="s">
        <v>47</v>
      </c>
      <c r="O123" s="76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14" t="s">
        <v>150</v>
      </c>
      <c r="AT123" s="14" t="s">
        <v>152</v>
      </c>
      <c r="AU123" s="14" t="s">
        <v>85</v>
      </c>
      <c r="AY123" s="14" t="s">
        <v>151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8</v>
      </c>
      <c r="BK123" s="212">
        <f>ROUND(I123*H123,0)</f>
        <v>0</v>
      </c>
      <c r="BL123" s="14" t="s">
        <v>150</v>
      </c>
      <c r="BM123" s="14" t="s">
        <v>734</v>
      </c>
    </row>
    <row r="124" s="1" customFormat="1" ht="16.5" customHeight="1">
      <c r="B124" s="35"/>
      <c r="C124" s="201" t="s">
        <v>235</v>
      </c>
      <c r="D124" s="201" t="s">
        <v>152</v>
      </c>
      <c r="E124" s="202" t="s">
        <v>412</v>
      </c>
      <c r="F124" s="203" t="s">
        <v>413</v>
      </c>
      <c r="G124" s="204" t="s">
        <v>384</v>
      </c>
      <c r="H124" s="205">
        <v>10</v>
      </c>
      <c r="I124" s="206"/>
      <c r="J124" s="207">
        <f>ROUND(I124*H124,0)</f>
        <v>0</v>
      </c>
      <c r="K124" s="203" t="s">
        <v>179</v>
      </c>
      <c r="L124" s="40"/>
      <c r="M124" s="208" t="s">
        <v>1</v>
      </c>
      <c r="N124" s="209" t="s">
        <v>47</v>
      </c>
      <c r="O124" s="76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14" t="s">
        <v>150</v>
      </c>
      <c r="AT124" s="14" t="s">
        <v>152</v>
      </c>
      <c r="AU124" s="14" t="s">
        <v>85</v>
      </c>
      <c r="AY124" s="14" t="s">
        <v>151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8</v>
      </c>
      <c r="BK124" s="212">
        <f>ROUND(I124*H124,0)</f>
        <v>0</v>
      </c>
      <c r="BL124" s="14" t="s">
        <v>150</v>
      </c>
      <c r="BM124" s="14" t="s">
        <v>735</v>
      </c>
    </row>
    <row r="125" s="10" customFormat="1" ht="22.8" customHeight="1">
      <c r="B125" s="187"/>
      <c r="C125" s="188"/>
      <c r="D125" s="189" t="s">
        <v>75</v>
      </c>
      <c r="E125" s="213" t="s">
        <v>736</v>
      </c>
      <c r="F125" s="213" t="s">
        <v>380</v>
      </c>
      <c r="G125" s="188"/>
      <c r="H125" s="188"/>
      <c r="I125" s="191"/>
      <c r="J125" s="214">
        <f>BK125</f>
        <v>0</v>
      </c>
      <c r="K125" s="188"/>
      <c r="L125" s="193"/>
      <c r="M125" s="194"/>
      <c r="N125" s="195"/>
      <c r="O125" s="195"/>
      <c r="P125" s="196">
        <f>P126</f>
        <v>0</v>
      </c>
      <c r="Q125" s="195"/>
      <c r="R125" s="196">
        <f>R126</f>
        <v>0</v>
      </c>
      <c r="S125" s="195"/>
      <c r="T125" s="197">
        <f>T126</f>
        <v>0</v>
      </c>
      <c r="AR125" s="198" t="s">
        <v>8</v>
      </c>
      <c r="AT125" s="199" t="s">
        <v>75</v>
      </c>
      <c r="AU125" s="199" t="s">
        <v>8</v>
      </c>
      <c r="AY125" s="198" t="s">
        <v>151</v>
      </c>
      <c r="BK125" s="200">
        <f>BK126</f>
        <v>0</v>
      </c>
    </row>
    <row r="126" s="1" customFormat="1" ht="16.5" customHeight="1">
      <c r="B126" s="35"/>
      <c r="C126" s="201" t="s">
        <v>241</v>
      </c>
      <c r="D126" s="201" t="s">
        <v>152</v>
      </c>
      <c r="E126" s="202" t="s">
        <v>382</v>
      </c>
      <c r="F126" s="203" t="s">
        <v>383</v>
      </c>
      <c r="G126" s="204" t="s">
        <v>384</v>
      </c>
      <c r="H126" s="205">
        <v>10.518000000000001</v>
      </c>
      <c r="I126" s="206"/>
      <c r="J126" s="207">
        <f>ROUND(I126*H126,0)</f>
        <v>0</v>
      </c>
      <c r="K126" s="203" t="s">
        <v>179</v>
      </c>
      <c r="L126" s="40"/>
      <c r="M126" s="208" t="s">
        <v>1</v>
      </c>
      <c r="N126" s="209" t="s">
        <v>47</v>
      </c>
      <c r="O126" s="76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14" t="s">
        <v>150</v>
      </c>
      <c r="AT126" s="14" t="s">
        <v>152</v>
      </c>
      <c r="AU126" s="14" t="s">
        <v>85</v>
      </c>
      <c r="AY126" s="14" t="s">
        <v>151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8</v>
      </c>
      <c r="BK126" s="212">
        <f>ROUND(I126*H126,0)</f>
        <v>0</v>
      </c>
      <c r="BL126" s="14" t="s">
        <v>150</v>
      </c>
      <c r="BM126" s="14" t="s">
        <v>737</v>
      </c>
    </row>
    <row r="127" s="10" customFormat="1" ht="25.92" customHeight="1">
      <c r="B127" s="187"/>
      <c r="C127" s="188"/>
      <c r="D127" s="189" t="s">
        <v>75</v>
      </c>
      <c r="E127" s="190" t="s">
        <v>416</v>
      </c>
      <c r="F127" s="190" t="s">
        <v>417</v>
      </c>
      <c r="G127" s="188"/>
      <c r="H127" s="188"/>
      <c r="I127" s="191"/>
      <c r="J127" s="192">
        <f>BK127</f>
        <v>0</v>
      </c>
      <c r="K127" s="188"/>
      <c r="L127" s="193"/>
      <c r="M127" s="194"/>
      <c r="N127" s="195"/>
      <c r="O127" s="195"/>
      <c r="P127" s="196">
        <f>P128+P131+P188+P232+P245+P251</f>
        <v>0</v>
      </c>
      <c r="Q127" s="195"/>
      <c r="R127" s="196">
        <f>R128+R131+R188+R232+R245+R251</f>
        <v>22.654163169999997</v>
      </c>
      <c r="S127" s="195"/>
      <c r="T127" s="197">
        <f>T128+T131+T188+T232+T245+T251</f>
        <v>21.124262800000004</v>
      </c>
      <c r="AR127" s="198" t="s">
        <v>85</v>
      </c>
      <c r="AT127" s="199" t="s">
        <v>75</v>
      </c>
      <c r="AU127" s="199" t="s">
        <v>76</v>
      </c>
      <c r="AY127" s="198" t="s">
        <v>151</v>
      </c>
      <c r="BK127" s="200">
        <f>BK128+BK131+BK188+BK232+BK245+BK251</f>
        <v>0</v>
      </c>
    </row>
    <row r="128" s="10" customFormat="1" ht="22.8" customHeight="1">
      <c r="B128" s="187"/>
      <c r="C128" s="188"/>
      <c r="D128" s="189" t="s">
        <v>75</v>
      </c>
      <c r="E128" s="213" t="s">
        <v>738</v>
      </c>
      <c r="F128" s="213" t="s">
        <v>739</v>
      </c>
      <c r="G128" s="188"/>
      <c r="H128" s="188"/>
      <c r="I128" s="191"/>
      <c r="J128" s="214">
        <f>BK128</f>
        <v>0</v>
      </c>
      <c r="K128" s="188"/>
      <c r="L128" s="193"/>
      <c r="M128" s="194"/>
      <c r="N128" s="195"/>
      <c r="O128" s="195"/>
      <c r="P128" s="196">
        <f>SUM(P129:P130)</f>
        <v>0</v>
      </c>
      <c r="Q128" s="195"/>
      <c r="R128" s="196">
        <f>SUM(R129:R130)</f>
        <v>0.158</v>
      </c>
      <c r="S128" s="195"/>
      <c r="T128" s="197">
        <f>SUM(T129:T130)</f>
        <v>0</v>
      </c>
      <c r="AR128" s="198" t="s">
        <v>85</v>
      </c>
      <c r="AT128" s="199" t="s">
        <v>75</v>
      </c>
      <c r="AU128" s="199" t="s">
        <v>8</v>
      </c>
      <c r="AY128" s="198" t="s">
        <v>151</v>
      </c>
      <c r="BK128" s="200">
        <f>SUM(BK129:BK130)</f>
        <v>0</v>
      </c>
    </row>
    <row r="129" s="1" customFormat="1" ht="16.5" customHeight="1">
      <c r="B129" s="35"/>
      <c r="C129" s="201" t="s">
        <v>245</v>
      </c>
      <c r="D129" s="201" t="s">
        <v>152</v>
      </c>
      <c r="E129" s="202" t="s">
        <v>740</v>
      </c>
      <c r="F129" s="203" t="s">
        <v>741</v>
      </c>
      <c r="G129" s="204" t="s">
        <v>168</v>
      </c>
      <c r="H129" s="205">
        <v>2</v>
      </c>
      <c r="I129" s="206"/>
      <c r="J129" s="207">
        <f>ROUND(I129*H129,0)</f>
        <v>0</v>
      </c>
      <c r="K129" s="203" t="s">
        <v>1</v>
      </c>
      <c r="L129" s="40"/>
      <c r="M129" s="208" t="s">
        <v>1</v>
      </c>
      <c r="N129" s="209" t="s">
        <v>47</v>
      </c>
      <c r="O129" s="76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14" t="s">
        <v>235</v>
      </c>
      <c r="AT129" s="14" t="s">
        <v>152</v>
      </c>
      <c r="AU129" s="14" t="s">
        <v>85</v>
      </c>
      <c r="AY129" s="14" t="s">
        <v>151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8</v>
      </c>
      <c r="BK129" s="212">
        <f>ROUND(I129*H129,0)</f>
        <v>0</v>
      </c>
      <c r="BL129" s="14" t="s">
        <v>235</v>
      </c>
      <c r="BM129" s="14" t="s">
        <v>742</v>
      </c>
    </row>
    <row r="130" s="1" customFormat="1" ht="16.5" customHeight="1">
      <c r="B130" s="35"/>
      <c r="C130" s="240" t="s">
        <v>249</v>
      </c>
      <c r="D130" s="240" t="s">
        <v>282</v>
      </c>
      <c r="E130" s="241" t="s">
        <v>743</v>
      </c>
      <c r="F130" s="242" t="s">
        <v>744</v>
      </c>
      <c r="G130" s="243" t="s">
        <v>168</v>
      </c>
      <c r="H130" s="244">
        <v>2</v>
      </c>
      <c r="I130" s="245"/>
      <c r="J130" s="246">
        <f>ROUND(I130*H130,0)</f>
        <v>0</v>
      </c>
      <c r="K130" s="242" t="s">
        <v>1</v>
      </c>
      <c r="L130" s="247"/>
      <c r="M130" s="248" t="s">
        <v>1</v>
      </c>
      <c r="N130" s="249" t="s">
        <v>47</v>
      </c>
      <c r="O130" s="76"/>
      <c r="P130" s="210">
        <f>O130*H130</f>
        <v>0</v>
      </c>
      <c r="Q130" s="210">
        <v>0.079000000000000001</v>
      </c>
      <c r="R130" s="210">
        <f>Q130*H130</f>
        <v>0.158</v>
      </c>
      <c r="S130" s="210">
        <v>0</v>
      </c>
      <c r="T130" s="211">
        <f>S130*H130</f>
        <v>0</v>
      </c>
      <c r="AR130" s="14" t="s">
        <v>308</v>
      </c>
      <c r="AT130" s="14" t="s">
        <v>282</v>
      </c>
      <c r="AU130" s="14" t="s">
        <v>85</v>
      </c>
      <c r="AY130" s="14" t="s">
        <v>151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8</v>
      </c>
      <c r="BK130" s="212">
        <f>ROUND(I130*H130,0)</f>
        <v>0</v>
      </c>
      <c r="BL130" s="14" t="s">
        <v>235</v>
      </c>
      <c r="BM130" s="14" t="s">
        <v>745</v>
      </c>
    </row>
    <row r="131" s="10" customFormat="1" ht="22.8" customHeight="1">
      <c r="B131" s="187"/>
      <c r="C131" s="188"/>
      <c r="D131" s="189" t="s">
        <v>75</v>
      </c>
      <c r="E131" s="213" t="s">
        <v>746</v>
      </c>
      <c r="F131" s="213" t="s">
        <v>747</v>
      </c>
      <c r="G131" s="188"/>
      <c r="H131" s="188"/>
      <c r="I131" s="191"/>
      <c r="J131" s="214">
        <f>BK131</f>
        <v>0</v>
      </c>
      <c r="K131" s="188"/>
      <c r="L131" s="193"/>
      <c r="M131" s="194"/>
      <c r="N131" s="195"/>
      <c r="O131" s="195"/>
      <c r="P131" s="196">
        <f>SUM(P132:P187)</f>
        <v>0</v>
      </c>
      <c r="Q131" s="195"/>
      <c r="R131" s="196">
        <f>SUM(R132:R187)</f>
        <v>15.466768509999998</v>
      </c>
      <c r="S131" s="195"/>
      <c r="T131" s="197">
        <f>SUM(T132:T187)</f>
        <v>12.401140000000002</v>
      </c>
      <c r="AR131" s="198" t="s">
        <v>85</v>
      </c>
      <c r="AT131" s="199" t="s">
        <v>75</v>
      </c>
      <c r="AU131" s="199" t="s">
        <v>8</v>
      </c>
      <c r="AY131" s="198" t="s">
        <v>151</v>
      </c>
      <c r="BK131" s="200">
        <f>SUM(BK132:BK187)</f>
        <v>0</v>
      </c>
    </row>
    <row r="132" s="1" customFormat="1" ht="16.5" customHeight="1">
      <c r="B132" s="35"/>
      <c r="C132" s="201" t="s">
        <v>253</v>
      </c>
      <c r="D132" s="201" t="s">
        <v>152</v>
      </c>
      <c r="E132" s="202" t="s">
        <v>748</v>
      </c>
      <c r="F132" s="203" t="s">
        <v>749</v>
      </c>
      <c r="G132" s="204" t="s">
        <v>222</v>
      </c>
      <c r="H132" s="205">
        <v>635.39999999999998</v>
      </c>
      <c r="I132" s="206"/>
      <c r="J132" s="207">
        <f>ROUND(I132*H132,0)</f>
        <v>0</v>
      </c>
      <c r="K132" s="203" t="s">
        <v>715</v>
      </c>
      <c r="L132" s="40"/>
      <c r="M132" s="208" t="s">
        <v>1</v>
      </c>
      <c r="N132" s="209" t="s">
        <v>47</v>
      </c>
      <c r="O132" s="76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4" t="s">
        <v>235</v>
      </c>
      <c r="AT132" s="14" t="s">
        <v>152</v>
      </c>
      <c r="AU132" s="14" t="s">
        <v>85</v>
      </c>
      <c r="AY132" s="14" t="s">
        <v>151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8</v>
      </c>
      <c r="BK132" s="212">
        <f>ROUND(I132*H132,0)</f>
        <v>0</v>
      </c>
      <c r="BL132" s="14" t="s">
        <v>235</v>
      </c>
      <c r="BM132" s="14" t="s">
        <v>750</v>
      </c>
    </row>
    <row r="133" s="11" customFormat="1">
      <c r="B133" s="215"/>
      <c r="C133" s="216"/>
      <c r="D133" s="217" t="s">
        <v>164</v>
      </c>
      <c r="E133" s="218" t="s">
        <v>1</v>
      </c>
      <c r="F133" s="219" t="s">
        <v>751</v>
      </c>
      <c r="G133" s="216"/>
      <c r="H133" s="220">
        <v>300</v>
      </c>
      <c r="I133" s="221"/>
      <c r="J133" s="216"/>
      <c r="K133" s="216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164</v>
      </c>
      <c r="AU133" s="226" t="s">
        <v>85</v>
      </c>
      <c r="AV133" s="11" t="s">
        <v>85</v>
      </c>
      <c r="AW133" s="11" t="s">
        <v>38</v>
      </c>
      <c r="AX133" s="11" t="s">
        <v>76</v>
      </c>
      <c r="AY133" s="226" t="s">
        <v>151</v>
      </c>
    </row>
    <row r="134" s="11" customFormat="1">
      <c r="B134" s="215"/>
      <c r="C134" s="216"/>
      <c r="D134" s="217" t="s">
        <v>164</v>
      </c>
      <c r="E134" s="218" t="s">
        <v>1</v>
      </c>
      <c r="F134" s="219" t="s">
        <v>752</v>
      </c>
      <c r="G134" s="216"/>
      <c r="H134" s="220">
        <v>182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164</v>
      </c>
      <c r="AU134" s="226" t="s">
        <v>85</v>
      </c>
      <c r="AV134" s="11" t="s">
        <v>85</v>
      </c>
      <c r="AW134" s="11" t="s">
        <v>38</v>
      </c>
      <c r="AX134" s="11" t="s">
        <v>76</v>
      </c>
      <c r="AY134" s="226" t="s">
        <v>151</v>
      </c>
    </row>
    <row r="135" s="11" customFormat="1">
      <c r="B135" s="215"/>
      <c r="C135" s="216"/>
      <c r="D135" s="217" t="s">
        <v>164</v>
      </c>
      <c r="E135" s="218" t="s">
        <v>1</v>
      </c>
      <c r="F135" s="219" t="s">
        <v>753</v>
      </c>
      <c r="G135" s="216"/>
      <c r="H135" s="220">
        <v>153.40000000000001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164</v>
      </c>
      <c r="AU135" s="226" t="s">
        <v>85</v>
      </c>
      <c r="AV135" s="11" t="s">
        <v>85</v>
      </c>
      <c r="AW135" s="11" t="s">
        <v>38</v>
      </c>
      <c r="AX135" s="11" t="s">
        <v>76</v>
      </c>
      <c r="AY135" s="226" t="s">
        <v>151</v>
      </c>
    </row>
    <row r="136" s="12" customFormat="1">
      <c r="B136" s="229"/>
      <c r="C136" s="230"/>
      <c r="D136" s="217" t="s">
        <v>164</v>
      </c>
      <c r="E136" s="231" t="s">
        <v>1</v>
      </c>
      <c r="F136" s="232" t="s">
        <v>184</v>
      </c>
      <c r="G136" s="230"/>
      <c r="H136" s="233">
        <v>635.39999999999998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164</v>
      </c>
      <c r="AU136" s="239" t="s">
        <v>85</v>
      </c>
      <c r="AV136" s="12" t="s">
        <v>150</v>
      </c>
      <c r="AW136" s="12" t="s">
        <v>38</v>
      </c>
      <c r="AX136" s="12" t="s">
        <v>8</v>
      </c>
      <c r="AY136" s="239" t="s">
        <v>151</v>
      </c>
    </row>
    <row r="137" s="1" customFormat="1" ht="16.5" customHeight="1">
      <c r="B137" s="35"/>
      <c r="C137" s="201" t="s">
        <v>7</v>
      </c>
      <c r="D137" s="201" t="s">
        <v>152</v>
      </c>
      <c r="E137" s="202" t="s">
        <v>754</v>
      </c>
      <c r="F137" s="203" t="s">
        <v>755</v>
      </c>
      <c r="G137" s="204" t="s">
        <v>222</v>
      </c>
      <c r="H137" s="205">
        <v>95.310000000000002</v>
      </c>
      <c r="I137" s="206"/>
      <c r="J137" s="207">
        <f>ROUND(I137*H137,0)</f>
        <v>0</v>
      </c>
      <c r="K137" s="203" t="s">
        <v>1</v>
      </c>
      <c r="L137" s="40"/>
      <c r="M137" s="208" t="s">
        <v>1</v>
      </c>
      <c r="N137" s="209" t="s">
        <v>47</v>
      </c>
      <c r="O137" s="76"/>
      <c r="P137" s="210">
        <f>O137*H137</f>
        <v>0</v>
      </c>
      <c r="Q137" s="210">
        <v>0.01363</v>
      </c>
      <c r="R137" s="210">
        <f>Q137*H137</f>
        <v>1.2990752999999999</v>
      </c>
      <c r="S137" s="210">
        <v>0.014</v>
      </c>
      <c r="T137" s="211">
        <f>S137*H137</f>
        <v>1.3343400000000001</v>
      </c>
      <c r="AR137" s="14" t="s">
        <v>235</v>
      </c>
      <c r="AT137" s="14" t="s">
        <v>152</v>
      </c>
      <c r="AU137" s="14" t="s">
        <v>85</v>
      </c>
      <c r="AY137" s="14" t="s">
        <v>151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8</v>
      </c>
      <c r="BK137" s="212">
        <f>ROUND(I137*H137,0)</f>
        <v>0</v>
      </c>
      <c r="BL137" s="14" t="s">
        <v>235</v>
      </c>
      <c r="BM137" s="14" t="s">
        <v>756</v>
      </c>
    </row>
    <row r="138" s="11" customFormat="1">
      <c r="B138" s="215"/>
      <c r="C138" s="216"/>
      <c r="D138" s="217" t="s">
        <v>164</v>
      </c>
      <c r="E138" s="218" t="s">
        <v>1</v>
      </c>
      <c r="F138" s="219" t="s">
        <v>757</v>
      </c>
      <c r="G138" s="216"/>
      <c r="H138" s="220">
        <v>95.310000000000002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164</v>
      </c>
      <c r="AU138" s="226" t="s">
        <v>85</v>
      </c>
      <c r="AV138" s="11" t="s">
        <v>85</v>
      </c>
      <c r="AW138" s="11" t="s">
        <v>38</v>
      </c>
      <c r="AX138" s="11" t="s">
        <v>8</v>
      </c>
      <c r="AY138" s="226" t="s">
        <v>151</v>
      </c>
    </row>
    <row r="139" s="1" customFormat="1" ht="16.5" customHeight="1">
      <c r="B139" s="35"/>
      <c r="C139" s="201" t="s">
        <v>264</v>
      </c>
      <c r="D139" s="201" t="s">
        <v>152</v>
      </c>
      <c r="E139" s="202" t="s">
        <v>758</v>
      </c>
      <c r="F139" s="203" t="s">
        <v>759</v>
      </c>
      <c r="G139" s="204" t="s">
        <v>178</v>
      </c>
      <c r="H139" s="205">
        <v>547.34000000000003</v>
      </c>
      <c r="I139" s="206"/>
      <c r="J139" s="207">
        <f>ROUND(I139*H139,0)</f>
        <v>0</v>
      </c>
      <c r="K139" s="203" t="s">
        <v>179</v>
      </c>
      <c r="L139" s="40"/>
      <c r="M139" s="208" t="s">
        <v>1</v>
      </c>
      <c r="N139" s="209" t="s">
        <v>47</v>
      </c>
      <c r="O139" s="76"/>
      <c r="P139" s="210">
        <f>O139*H139</f>
        <v>0</v>
      </c>
      <c r="Q139" s="210">
        <v>0</v>
      </c>
      <c r="R139" s="210">
        <f>Q139*H139</f>
        <v>0</v>
      </c>
      <c r="S139" s="210">
        <v>0.014999999999999999</v>
      </c>
      <c r="T139" s="211">
        <f>S139*H139</f>
        <v>8.2101000000000006</v>
      </c>
      <c r="AR139" s="14" t="s">
        <v>235</v>
      </c>
      <c r="AT139" s="14" t="s">
        <v>152</v>
      </c>
      <c r="AU139" s="14" t="s">
        <v>85</v>
      </c>
      <c r="AY139" s="14" t="s">
        <v>151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8</v>
      </c>
      <c r="BK139" s="212">
        <f>ROUND(I139*H139,0)</f>
        <v>0</v>
      </c>
      <c r="BL139" s="14" t="s">
        <v>235</v>
      </c>
      <c r="BM139" s="14" t="s">
        <v>760</v>
      </c>
    </row>
    <row r="140" s="11" customFormat="1">
      <c r="B140" s="215"/>
      <c r="C140" s="216"/>
      <c r="D140" s="217" t="s">
        <v>164</v>
      </c>
      <c r="E140" s="218" t="s">
        <v>1</v>
      </c>
      <c r="F140" s="219" t="s">
        <v>761</v>
      </c>
      <c r="G140" s="216"/>
      <c r="H140" s="220">
        <v>260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164</v>
      </c>
      <c r="AU140" s="226" t="s">
        <v>85</v>
      </c>
      <c r="AV140" s="11" t="s">
        <v>85</v>
      </c>
      <c r="AW140" s="11" t="s">
        <v>38</v>
      </c>
      <c r="AX140" s="11" t="s">
        <v>76</v>
      </c>
      <c r="AY140" s="226" t="s">
        <v>151</v>
      </c>
    </row>
    <row r="141" s="11" customFormat="1">
      <c r="B141" s="215"/>
      <c r="C141" s="216"/>
      <c r="D141" s="217" t="s">
        <v>164</v>
      </c>
      <c r="E141" s="218" t="s">
        <v>1</v>
      </c>
      <c r="F141" s="219" t="s">
        <v>762</v>
      </c>
      <c r="G141" s="216"/>
      <c r="H141" s="220">
        <v>154</v>
      </c>
      <c r="I141" s="221"/>
      <c r="J141" s="216"/>
      <c r="K141" s="216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164</v>
      </c>
      <c r="AU141" s="226" t="s">
        <v>85</v>
      </c>
      <c r="AV141" s="11" t="s">
        <v>85</v>
      </c>
      <c r="AW141" s="11" t="s">
        <v>38</v>
      </c>
      <c r="AX141" s="11" t="s">
        <v>76</v>
      </c>
      <c r="AY141" s="226" t="s">
        <v>151</v>
      </c>
    </row>
    <row r="142" s="11" customFormat="1">
      <c r="B142" s="215"/>
      <c r="C142" s="216"/>
      <c r="D142" s="217" t="s">
        <v>164</v>
      </c>
      <c r="E142" s="218" t="s">
        <v>1</v>
      </c>
      <c r="F142" s="219" t="s">
        <v>763</v>
      </c>
      <c r="G142" s="216"/>
      <c r="H142" s="220">
        <v>133.34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164</v>
      </c>
      <c r="AU142" s="226" t="s">
        <v>85</v>
      </c>
      <c r="AV142" s="11" t="s">
        <v>85</v>
      </c>
      <c r="AW142" s="11" t="s">
        <v>38</v>
      </c>
      <c r="AX142" s="11" t="s">
        <v>76</v>
      </c>
      <c r="AY142" s="226" t="s">
        <v>151</v>
      </c>
    </row>
    <row r="143" s="12" customFormat="1">
      <c r="B143" s="229"/>
      <c r="C143" s="230"/>
      <c r="D143" s="217" t="s">
        <v>164</v>
      </c>
      <c r="E143" s="231" t="s">
        <v>1</v>
      </c>
      <c r="F143" s="232" t="s">
        <v>184</v>
      </c>
      <c r="G143" s="230"/>
      <c r="H143" s="233">
        <v>547.34000000000003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164</v>
      </c>
      <c r="AU143" s="239" t="s">
        <v>85</v>
      </c>
      <c r="AV143" s="12" t="s">
        <v>150</v>
      </c>
      <c r="AW143" s="12" t="s">
        <v>38</v>
      </c>
      <c r="AX143" s="12" t="s">
        <v>8</v>
      </c>
      <c r="AY143" s="239" t="s">
        <v>151</v>
      </c>
    </row>
    <row r="144" s="1" customFormat="1" ht="16.5" customHeight="1">
      <c r="B144" s="35"/>
      <c r="C144" s="201" t="s">
        <v>269</v>
      </c>
      <c r="D144" s="201" t="s">
        <v>152</v>
      </c>
      <c r="E144" s="202" t="s">
        <v>764</v>
      </c>
      <c r="F144" s="203" t="s">
        <v>765</v>
      </c>
      <c r="G144" s="204" t="s">
        <v>178</v>
      </c>
      <c r="H144" s="205">
        <v>273</v>
      </c>
      <c r="I144" s="206"/>
      <c r="J144" s="207">
        <f>ROUND(I144*H144,0)</f>
        <v>0</v>
      </c>
      <c r="K144" s="203" t="s">
        <v>179</v>
      </c>
      <c r="L144" s="40"/>
      <c r="M144" s="208" t="s">
        <v>1</v>
      </c>
      <c r="N144" s="209" t="s">
        <v>47</v>
      </c>
      <c r="O144" s="76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AR144" s="14" t="s">
        <v>235</v>
      </c>
      <c r="AT144" s="14" t="s">
        <v>152</v>
      </c>
      <c r="AU144" s="14" t="s">
        <v>85</v>
      </c>
      <c r="AY144" s="14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8</v>
      </c>
      <c r="BK144" s="212">
        <f>ROUND(I144*H144,0)</f>
        <v>0</v>
      </c>
      <c r="BL144" s="14" t="s">
        <v>235</v>
      </c>
      <c r="BM144" s="14" t="s">
        <v>766</v>
      </c>
    </row>
    <row r="145" s="11" customFormat="1">
      <c r="B145" s="215"/>
      <c r="C145" s="216"/>
      <c r="D145" s="217" t="s">
        <v>164</v>
      </c>
      <c r="E145" s="218" t="s">
        <v>1</v>
      </c>
      <c r="F145" s="219" t="s">
        <v>767</v>
      </c>
      <c r="G145" s="216"/>
      <c r="H145" s="220">
        <v>273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164</v>
      </c>
      <c r="AU145" s="226" t="s">
        <v>85</v>
      </c>
      <c r="AV145" s="11" t="s">
        <v>85</v>
      </c>
      <c r="AW145" s="11" t="s">
        <v>38</v>
      </c>
      <c r="AX145" s="11" t="s">
        <v>8</v>
      </c>
      <c r="AY145" s="226" t="s">
        <v>151</v>
      </c>
    </row>
    <row r="146" s="1" customFormat="1" ht="16.5" customHeight="1">
      <c r="B146" s="35"/>
      <c r="C146" s="240" t="s">
        <v>273</v>
      </c>
      <c r="D146" s="240" t="s">
        <v>282</v>
      </c>
      <c r="E146" s="241" t="s">
        <v>768</v>
      </c>
      <c r="F146" s="242" t="s">
        <v>769</v>
      </c>
      <c r="G146" s="243" t="s">
        <v>162</v>
      </c>
      <c r="H146" s="244">
        <v>7.508</v>
      </c>
      <c r="I146" s="245"/>
      <c r="J146" s="246">
        <f>ROUND(I146*H146,0)</f>
        <v>0</v>
      </c>
      <c r="K146" s="242" t="s">
        <v>179</v>
      </c>
      <c r="L146" s="247"/>
      <c r="M146" s="248" t="s">
        <v>1</v>
      </c>
      <c r="N146" s="249" t="s">
        <v>47</v>
      </c>
      <c r="O146" s="76"/>
      <c r="P146" s="210">
        <f>O146*H146</f>
        <v>0</v>
      </c>
      <c r="Q146" s="210">
        <v>0.55000000000000004</v>
      </c>
      <c r="R146" s="210">
        <f>Q146*H146</f>
        <v>4.1294000000000004</v>
      </c>
      <c r="S146" s="210">
        <v>0</v>
      </c>
      <c r="T146" s="211">
        <f>S146*H146</f>
        <v>0</v>
      </c>
      <c r="AR146" s="14" t="s">
        <v>308</v>
      </c>
      <c r="AT146" s="14" t="s">
        <v>282</v>
      </c>
      <c r="AU146" s="14" t="s">
        <v>85</v>
      </c>
      <c r="AY146" s="14" t="s">
        <v>151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8</v>
      </c>
      <c r="BK146" s="212">
        <f>ROUND(I146*H146,0)</f>
        <v>0</v>
      </c>
      <c r="BL146" s="14" t="s">
        <v>235</v>
      </c>
      <c r="BM146" s="14" t="s">
        <v>770</v>
      </c>
    </row>
    <row r="147" s="11" customFormat="1">
      <c r="B147" s="215"/>
      <c r="C147" s="216"/>
      <c r="D147" s="217" t="s">
        <v>164</v>
      </c>
      <c r="E147" s="218" t="s">
        <v>1</v>
      </c>
      <c r="F147" s="219" t="s">
        <v>771</v>
      </c>
      <c r="G147" s="216"/>
      <c r="H147" s="220">
        <v>6.8250000000000002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164</v>
      </c>
      <c r="AU147" s="226" t="s">
        <v>85</v>
      </c>
      <c r="AV147" s="11" t="s">
        <v>85</v>
      </c>
      <c r="AW147" s="11" t="s">
        <v>38</v>
      </c>
      <c r="AX147" s="11" t="s">
        <v>8</v>
      </c>
      <c r="AY147" s="226" t="s">
        <v>151</v>
      </c>
    </row>
    <row r="148" s="11" customFormat="1">
      <c r="B148" s="215"/>
      <c r="C148" s="216"/>
      <c r="D148" s="217" t="s">
        <v>164</v>
      </c>
      <c r="E148" s="216"/>
      <c r="F148" s="219" t="s">
        <v>772</v>
      </c>
      <c r="G148" s="216"/>
      <c r="H148" s="220">
        <v>7.508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164</v>
      </c>
      <c r="AU148" s="226" t="s">
        <v>85</v>
      </c>
      <c r="AV148" s="11" t="s">
        <v>85</v>
      </c>
      <c r="AW148" s="11" t="s">
        <v>4</v>
      </c>
      <c r="AX148" s="11" t="s">
        <v>8</v>
      </c>
      <c r="AY148" s="226" t="s">
        <v>151</v>
      </c>
    </row>
    <row r="149" s="1" customFormat="1" ht="16.5" customHeight="1">
      <c r="B149" s="35"/>
      <c r="C149" s="201" t="s">
        <v>277</v>
      </c>
      <c r="D149" s="201" t="s">
        <v>152</v>
      </c>
      <c r="E149" s="202" t="s">
        <v>773</v>
      </c>
      <c r="F149" s="203" t="s">
        <v>774</v>
      </c>
      <c r="G149" s="204" t="s">
        <v>178</v>
      </c>
      <c r="H149" s="205">
        <v>274.33999999999997</v>
      </c>
      <c r="I149" s="206"/>
      <c r="J149" s="207">
        <f>ROUND(I149*H149,0)</f>
        <v>0</v>
      </c>
      <c r="K149" s="203" t="s">
        <v>179</v>
      </c>
      <c r="L149" s="40"/>
      <c r="M149" s="208" t="s">
        <v>1</v>
      </c>
      <c r="N149" s="209" t="s">
        <v>47</v>
      </c>
      <c r="O149" s="76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4" t="s">
        <v>235</v>
      </c>
      <c r="AT149" s="14" t="s">
        <v>152</v>
      </c>
      <c r="AU149" s="14" t="s">
        <v>85</v>
      </c>
      <c r="AY149" s="14" t="s">
        <v>151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8</v>
      </c>
      <c r="BK149" s="212">
        <f>ROUND(I149*H149,0)</f>
        <v>0</v>
      </c>
      <c r="BL149" s="14" t="s">
        <v>235</v>
      </c>
      <c r="BM149" s="14" t="s">
        <v>775</v>
      </c>
    </row>
    <row r="150" s="11" customFormat="1">
      <c r="B150" s="215"/>
      <c r="C150" s="216"/>
      <c r="D150" s="217" t="s">
        <v>164</v>
      </c>
      <c r="E150" s="218" t="s">
        <v>1</v>
      </c>
      <c r="F150" s="219" t="s">
        <v>776</v>
      </c>
      <c r="G150" s="216"/>
      <c r="H150" s="220">
        <v>108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164</v>
      </c>
      <c r="AU150" s="226" t="s">
        <v>85</v>
      </c>
      <c r="AV150" s="11" t="s">
        <v>85</v>
      </c>
      <c r="AW150" s="11" t="s">
        <v>38</v>
      </c>
      <c r="AX150" s="11" t="s">
        <v>76</v>
      </c>
      <c r="AY150" s="226" t="s">
        <v>151</v>
      </c>
    </row>
    <row r="151" s="11" customFormat="1">
      <c r="B151" s="215"/>
      <c r="C151" s="216"/>
      <c r="D151" s="217" t="s">
        <v>164</v>
      </c>
      <c r="E151" s="218" t="s">
        <v>1</v>
      </c>
      <c r="F151" s="219" t="s">
        <v>777</v>
      </c>
      <c r="G151" s="216"/>
      <c r="H151" s="220">
        <v>33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164</v>
      </c>
      <c r="AU151" s="226" t="s">
        <v>85</v>
      </c>
      <c r="AV151" s="11" t="s">
        <v>85</v>
      </c>
      <c r="AW151" s="11" t="s">
        <v>38</v>
      </c>
      <c r="AX151" s="11" t="s">
        <v>76</v>
      </c>
      <c r="AY151" s="226" t="s">
        <v>151</v>
      </c>
    </row>
    <row r="152" s="11" customFormat="1">
      <c r="B152" s="215"/>
      <c r="C152" s="216"/>
      <c r="D152" s="217" t="s">
        <v>164</v>
      </c>
      <c r="E152" s="218" t="s">
        <v>1</v>
      </c>
      <c r="F152" s="219" t="s">
        <v>778</v>
      </c>
      <c r="G152" s="216"/>
      <c r="H152" s="220">
        <v>133.34</v>
      </c>
      <c r="I152" s="221"/>
      <c r="J152" s="216"/>
      <c r="K152" s="216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164</v>
      </c>
      <c r="AU152" s="226" t="s">
        <v>85</v>
      </c>
      <c r="AV152" s="11" t="s">
        <v>85</v>
      </c>
      <c r="AW152" s="11" t="s">
        <v>38</v>
      </c>
      <c r="AX152" s="11" t="s">
        <v>76</v>
      </c>
      <c r="AY152" s="226" t="s">
        <v>151</v>
      </c>
    </row>
    <row r="153" s="12" customFormat="1">
      <c r="B153" s="229"/>
      <c r="C153" s="230"/>
      <c r="D153" s="217" t="s">
        <v>164</v>
      </c>
      <c r="E153" s="231" t="s">
        <v>1</v>
      </c>
      <c r="F153" s="232" t="s">
        <v>184</v>
      </c>
      <c r="G153" s="230"/>
      <c r="H153" s="233">
        <v>274.34000000000003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164</v>
      </c>
      <c r="AU153" s="239" t="s">
        <v>85</v>
      </c>
      <c r="AV153" s="12" t="s">
        <v>150</v>
      </c>
      <c r="AW153" s="12" t="s">
        <v>38</v>
      </c>
      <c r="AX153" s="12" t="s">
        <v>8</v>
      </c>
      <c r="AY153" s="239" t="s">
        <v>151</v>
      </c>
    </row>
    <row r="154" s="1" customFormat="1" ht="16.5" customHeight="1">
      <c r="B154" s="35"/>
      <c r="C154" s="240" t="s">
        <v>281</v>
      </c>
      <c r="D154" s="240" t="s">
        <v>282</v>
      </c>
      <c r="E154" s="241" t="s">
        <v>779</v>
      </c>
      <c r="F154" s="242" t="s">
        <v>780</v>
      </c>
      <c r="G154" s="243" t="s">
        <v>178</v>
      </c>
      <c r="H154" s="244">
        <v>301.774</v>
      </c>
      <c r="I154" s="245"/>
      <c r="J154" s="246">
        <f>ROUND(I154*H154,0)</f>
        <v>0</v>
      </c>
      <c r="K154" s="242" t="s">
        <v>179</v>
      </c>
      <c r="L154" s="247"/>
      <c r="M154" s="248" t="s">
        <v>1</v>
      </c>
      <c r="N154" s="249" t="s">
        <v>47</v>
      </c>
      <c r="O154" s="76"/>
      <c r="P154" s="210">
        <f>O154*H154</f>
        <v>0</v>
      </c>
      <c r="Q154" s="210">
        <v>0.0073499999999999998</v>
      </c>
      <c r="R154" s="210">
        <f>Q154*H154</f>
        <v>2.2180388999999998</v>
      </c>
      <c r="S154" s="210">
        <v>0</v>
      </c>
      <c r="T154" s="211">
        <f>S154*H154</f>
        <v>0</v>
      </c>
      <c r="AR154" s="14" t="s">
        <v>308</v>
      </c>
      <c r="AT154" s="14" t="s">
        <v>282</v>
      </c>
      <c r="AU154" s="14" t="s">
        <v>85</v>
      </c>
      <c r="AY154" s="14" t="s">
        <v>151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8</v>
      </c>
      <c r="BK154" s="212">
        <f>ROUND(I154*H154,0)</f>
        <v>0</v>
      </c>
      <c r="BL154" s="14" t="s">
        <v>235</v>
      </c>
      <c r="BM154" s="14" t="s">
        <v>781</v>
      </c>
    </row>
    <row r="155" s="11" customFormat="1">
      <c r="B155" s="215"/>
      <c r="C155" s="216"/>
      <c r="D155" s="217" t="s">
        <v>164</v>
      </c>
      <c r="E155" s="216"/>
      <c r="F155" s="219" t="s">
        <v>782</v>
      </c>
      <c r="G155" s="216"/>
      <c r="H155" s="220">
        <v>301.774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164</v>
      </c>
      <c r="AU155" s="226" t="s">
        <v>85</v>
      </c>
      <c r="AV155" s="11" t="s">
        <v>85</v>
      </c>
      <c r="AW155" s="11" t="s">
        <v>4</v>
      </c>
      <c r="AX155" s="11" t="s">
        <v>8</v>
      </c>
      <c r="AY155" s="226" t="s">
        <v>151</v>
      </c>
    </row>
    <row r="156" s="1" customFormat="1" ht="16.5" customHeight="1">
      <c r="B156" s="35"/>
      <c r="C156" s="201" t="s">
        <v>287</v>
      </c>
      <c r="D156" s="201" t="s">
        <v>152</v>
      </c>
      <c r="E156" s="202" t="s">
        <v>783</v>
      </c>
      <c r="F156" s="203" t="s">
        <v>784</v>
      </c>
      <c r="G156" s="204" t="s">
        <v>178</v>
      </c>
      <c r="H156" s="205">
        <v>274.33999999999997</v>
      </c>
      <c r="I156" s="206"/>
      <c r="J156" s="207">
        <f>ROUND(I156*H156,0)</f>
        <v>0</v>
      </c>
      <c r="K156" s="203" t="s">
        <v>179</v>
      </c>
      <c r="L156" s="40"/>
      <c r="M156" s="208" t="s">
        <v>1</v>
      </c>
      <c r="N156" s="209" t="s">
        <v>47</v>
      </c>
      <c r="O156" s="76"/>
      <c r="P156" s="210">
        <f>O156*H156</f>
        <v>0</v>
      </c>
      <c r="Q156" s="210">
        <v>0.0068599999999999998</v>
      </c>
      <c r="R156" s="210">
        <f>Q156*H156</f>
        <v>1.8819723999999998</v>
      </c>
      <c r="S156" s="210">
        <v>0</v>
      </c>
      <c r="T156" s="211">
        <f>S156*H156</f>
        <v>0</v>
      </c>
      <c r="AR156" s="14" t="s">
        <v>235</v>
      </c>
      <c r="AT156" s="14" t="s">
        <v>152</v>
      </c>
      <c r="AU156" s="14" t="s">
        <v>85</v>
      </c>
      <c r="AY156" s="14" t="s">
        <v>151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8</v>
      </c>
      <c r="BK156" s="212">
        <f>ROUND(I156*H156,0)</f>
        <v>0</v>
      </c>
      <c r="BL156" s="14" t="s">
        <v>235</v>
      </c>
      <c r="BM156" s="14" t="s">
        <v>785</v>
      </c>
    </row>
    <row r="157" s="11" customFormat="1">
      <c r="B157" s="215"/>
      <c r="C157" s="216"/>
      <c r="D157" s="217" t="s">
        <v>164</v>
      </c>
      <c r="E157" s="218" t="s">
        <v>1</v>
      </c>
      <c r="F157" s="219" t="s">
        <v>786</v>
      </c>
      <c r="G157" s="216"/>
      <c r="H157" s="220">
        <v>274.33999999999997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164</v>
      </c>
      <c r="AU157" s="226" t="s">
        <v>85</v>
      </c>
      <c r="AV157" s="11" t="s">
        <v>85</v>
      </c>
      <c r="AW157" s="11" t="s">
        <v>38</v>
      </c>
      <c r="AX157" s="11" t="s">
        <v>8</v>
      </c>
      <c r="AY157" s="226" t="s">
        <v>151</v>
      </c>
    </row>
    <row r="158" s="1" customFormat="1" ht="16.5" customHeight="1">
      <c r="B158" s="35"/>
      <c r="C158" s="201" t="s">
        <v>292</v>
      </c>
      <c r="D158" s="201" t="s">
        <v>152</v>
      </c>
      <c r="E158" s="202" t="s">
        <v>787</v>
      </c>
      <c r="F158" s="203" t="s">
        <v>788</v>
      </c>
      <c r="G158" s="204" t="s">
        <v>178</v>
      </c>
      <c r="H158" s="205">
        <v>8</v>
      </c>
      <c r="I158" s="206"/>
      <c r="J158" s="207">
        <f>ROUND(I158*H158,0)</f>
        <v>0</v>
      </c>
      <c r="K158" s="203" t="s">
        <v>179</v>
      </c>
      <c r="L158" s="40"/>
      <c r="M158" s="208" t="s">
        <v>1</v>
      </c>
      <c r="N158" s="209" t="s">
        <v>47</v>
      </c>
      <c r="O158" s="76"/>
      <c r="P158" s="210">
        <f>O158*H158</f>
        <v>0</v>
      </c>
      <c r="Q158" s="210">
        <v>0</v>
      </c>
      <c r="R158" s="210">
        <f>Q158*H158</f>
        <v>0</v>
      </c>
      <c r="S158" s="210">
        <v>0.014999999999999999</v>
      </c>
      <c r="T158" s="211">
        <f>S158*H158</f>
        <v>0.12</v>
      </c>
      <c r="AR158" s="14" t="s">
        <v>235</v>
      </c>
      <c r="AT158" s="14" t="s">
        <v>152</v>
      </c>
      <c r="AU158" s="14" t="s">
        <v>85</v>
      </c>
      <c r="AY158" s="14" t="s">
        <v>151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8</v>
      </c>
      <c r="BK158" s="212">
        <f>ROUND(I158*H158,0)</f>
        <v>0</v>
      </c>
      <c r="BL158" s="14" t="s">
        <v>235</v>
      </c>
      <c r="BM158" s="14" t="s">
        <v>789</v>
      </c>
    </row>
    <row r="159" s="11" customFormat="1">
      <c r="B159" s="215"/>
      <c r="C159" s="216"/>
      <c r="D159" s="217" t="s">
        <v>164</v>
      </c>
      <c r="E159" s="218" t="s">
        <v>1</v>
      </c>
      <c r="F159" s="219" t="s">
        <v>790</v>
      </c>
      <c r="G159" s="216"/>
      <c r="H159" s="220">
        <v>8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164</v>
      </c>
      <c r="AU159" s="226" t="s">
        <v>85</v>
      </c>
      <c r="AV159" s="11" t="s">
        <v>85</v>
      </c>
      <c r="AW159" s="11" t="s">
        <v>38</v>
      </c>
      <c r="AX159" s="11" t="s">
        <v>8</v>
      </c>
      <c r="AY159" s="226" t="s">
        <v>151</v>
      </c>
    </row>
    <row r="160" s="1" customFormat="1" ht="22.5" customHeight="1">
      <c r="B160" s="35"/>
      <c r="C160" s="201" t="s">
        <v>296</v>
      </c>
      <c r="D160" s="201" t="s">
        <v>152</v>
      </c>
      <c r="E160" s="202" t="s">
        <v>791</v>
      </c>
      <c r="F160" s="203" t="s">
        <v>792</v>
      </c>
      <c r="G160" s="204" t="s">
        <v>178</v>
      </c>
      <c r="H160" s="205">
        <v>8</v>
      </c>
      <c r="I160" s="206"/>
      <c r="J160" s="207">
        <f>ROUND(I160*H160,0)</f>
        <v>0</v>
      </c>
      <c r="K160" s="203" t="s">
        <v>179</v>
      </c>
      <c r="L160" s="40"/>
      <c r="M160" s="208" t="s">
        <v>1</v>
      </c>
      <c r="N160" s="209" t="s">
        <v>47</v>
      </c>
      <c r="O160" s="76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14" t="s">
        <v>235</v>
      </c>
      <c r="AT160" s="14" t="s">
        <v>152</v>
      </c>
      <c r="AU160" s="14" t="s">
        <v>85</v>
      </c>
      <c r="AY160" s="14" t="s">
        <v>151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8</v>
      </c>
      <c r="BK160" s="212">
        <f>ROUND(I160*H160,0)</f>
        <v>0</v>
      </c>
      <c r="BL160" s="14" t="s">
        <v>235</v>
      </c>
      <c r="BM160" s="14" t="s">
        <v>793</v>
      </c>
    </row>
    <row r="161" s="1" customFormat="1" ht="16.5" customHeight="1">
      <c r="B161" s="35"/>
      <c r="C161" s="240" t="s">
        <v>300</v>
      </c>
      <c r="D161" s="240" t="s">
        <v>282</v>
      </c>
      <c r="E161" s="241" t="s">
        <v>794</v>
      </c>
      <c r="F161" s="242" t="s">
        <v>795</v>
      </c>
      <c r="G161" s="243" t="s">
        <v>162</v>
      </c>
      <c r="H161" s="244">
        <v>0.52800000000000002</v>
      </c>
      <c r="I161" s="245"/>
      <c r="J161" s="246">
        <f>ROUND(I161*H161,0)</f>
        <v>0</v>
      </c>
      <c r="K161" s="242" t="s">
        <v>715</v>
      </c>
      <c r="L161" s="247"/>
      <c r="M161" s="248" t="s">
        <v>1</v>
      </c>
      <c r="N161" s="249" t="s">
        <v>47</v>
      </c>
      <c r="O161" s="76"/>
      <c r="P161" s="210">
        <f>O161*H161</f>
        <v>0</v>
      </c>
      <c r="Q161" s="210">
        <v>0.55000000000000004</v>
      </c>
      <c r="R161" s="210">
        <f>Q161*H161</f>
        <v>0.29040000000000005</v>
      </c>
      <c r="S161" s="210">
        <v>0</v>
      </c>
      <c r="T161" s="211">
        <f>S161*H161</f>
        <v>0</v>
      </c>
      <c r="AR161" s="14" t="s">
        <v>308</v>
      </c>
      <c r="AT161" s="14" t="s">
        <v>282</v>
      </c>
      <c r="AU161" s="14" t="s">
        <v>85</v>
      </c>
      <c r="AY161" s="14" t="s">
        <v>151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8</v>
      </c>
      <c r="BK161" s="212">
        <f>ROUND(I161*H161,0)</f>
        <v>0</v>
      </c>
      <c r="BL161" s="14" t="s">
        <v>235</v>
      </c>
      <c r="BM161" s="14" t="s">
        <v>796</v>
      </c>
    </row>
    <row r="162" s="11" customFormat="1">
      <c r="B162" s="215"/>
      <c r="C162" s="216"/>
      <c r="D162" s="217" t="s">
        <v>164</v>
      </c>
      <c r="E162" s="218" t="s">
        <v>1</v>
      </c>
      <c r="F162" s="219" t="s">
        <v>797</v>
      </c>
      <c r="G162" s="216"/>
      <c r="H162" s="220">
        <v>0.47999999999999998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164</v>
      </c>
      <c r="AU162" s="226" t="s">
        <v>85</v>
      </c>
      <c r="AV162" s="11" t="s">
        <v>85</v>
      </c>
      <c r="AW162" s="11" t="s">
        <v>38</v>
      </c>
      <c r="AX162" s="11" t="s">
        <v>8</v>
      </c>
      <c r="AY162" s="226" t="s">
        <v>151</v>
      </c>
    </row>
    <row r="163" s="11" customFormat="1">
      <c r="B163" s="215"/>
      <c r="C163" s="216"/>
      <c r="D163" s="217" t="s">
        <v>164</v>
      </c>
      <c r="E163" s="216"/>
      <c r="F163" s="219" t="s">
        <v>798</v>
      </c>
      <c r="G163" s="216"/>
      <c r="H163" s="220">
        <v>0.52800000000000002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164</v>
      </c>
      <c r="AU163" s="226" t="s">
        <v>85</v>
      </c>
      <c r="AV163" s="11" t="s">
        <v>85</v>
      </c>
      <c r="AW163" s="11" t="s">
        <v>4</v>
      </c>
      <c r="AX163" s="11" t="s">
        <v>8</v>
      </c>
      <c r="AY163" s="226" t="s">
        <v>151</v>
      </c>
    </row>
    <row r="164" s="1" customFormat="1" ht="16.5" customHeight="1">
      <c r="B164" s="35"/>
      <c r="C164" s="201" t="s">
        <v>304</v>
      </c>
      <c r="D164" s="201" t="s">
        <v>152</v>
      </c>
      <c r="E164" s="202" t="s">
        <v>799</v>
      </c>
      <c r="F164" s="203" t="s">
        <v>800</v>
      </c>
      <c r="G164" s="204" t="s">
        <v>162</v>
      </c>
      <c r="H164" s="205">
        <v>12.563000000000001</v>
      </c>
      <c r="I164" s="206"/>
      <c r="J164" s="207">
        <f>ROUND(I164*H164,0)</f>
        <v>0</v>
      </c>
      <c r="K164" s="203" t="s">
        <v>179</v>
      </c>
      <c r="L164" s="40"/>
      <c r="M164" s="208" t="s">
        <v>1</v>
      </c>
      <c r="N164" s="209" t="s">
        <v>47</v>
      </c>
      <c r="O164" s="76"/>
      <c r="P164" s="210">
        <f>O164*H164</f>
        <v>0</v>
      </c>
      <c r="Q164" s="210">
        <v>0.00189</v>
      </c>
      <c r="R164" s="210">
        <f>Q164*H164</f>
        <v>0.023744069999999999</v>
      </c>
      <c r="S164" s="210">
        <v>0</v>
      </c>
      <c r="T164" s="211">
        <f>S164*H164</f>
        <v>0</v>
      </c>
      <c r="AR164" s="14" t="s">
        <v>235</v>
      </c>
      <c r="AT164" s="14" t="s">
        <v>152</v>
      </c>
      <c r="AU164" s="14" t="s">
        <v>85</v>
      </c>
      <c r="AY164" s="14" t="s">
        <v>151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4" t="s">
        <v>8</v>
      </c>
      <c r="BK164" s="212">
        <f>ROUND(I164*H164,0)</f>
        <v>0</v>
      </c>
      <c r="BL164" s="14" t="s">
        <v>235</v>
      </c>
      <c r="BM164" s="14" t="s">
        <v>801</v>
      </c>
    </row>
    <row r="165" s="11" customFormat="1">
      <c r="B165" s="215"/>
      <c r="C165" s="216"/>
      <c r="D165" s="217" t="s">
        <v>164</v>
      </c>
      <c r="E165" s="218" t="s">
        <v>1</v>
      </c>
      <c r="F165" s="219" t="s">
        <v>802</v>
      </c>
      <c r="G165" s="216"/>
      <c r="H165" s="220">
        <v>12.563000000000001</v>
      </c>
      <c r="I165" s="221"/>
      <c r="J165" s="216"/>
      <c r="K165" s="216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164</v>
      </c>
      <c r="AU165" s="226" t="s">
        <v>85</v>
      </c>
      <c r="AV165" s="11" t="s">
        <v>85</v>
      </c>
      <c r="AW165" s="11" t="s">
        <v>38</v>
      </c>
      <c r="AX165" s="11" t="s">
        <v>8</v>
      </c>
      <c r="AY165" s="226" t="s">
        <v>151</v>
      </c>
    </row>
    <row r="166" s="1" customFormat="1" ht="16.5" customHeight="1">
      <c r="B166" s="35"/>
      <c r="C166" s="201" t="s">
        <v>308</v>
      </c>
      <c r="D166" s="201" t="s">
        <v>152</v>
      </c>
      <c r="E166" s="202" t="s">
        <v>803</v>
      </c>
      <c r="F166" s="203" t="s">
        <v>804</v>
      </c>
      <c r="G166" s="204" t="s">
        <v>178</v>
      </c>
      <c r="H166" s="205">
        <v>547.34000000000003</v>
      </c>
      <c r="I166" s="206"/>
      <c r="J166" s="207">
        <f>ROUND(I166*H166,0)</f>
        <v>0</v>
      </c>
      <c r="K166" s="203" t="s">
        <v>179</v>
      </c>
      <c r="L166" s="40"/>
      <c r="M166" s="208" t="s">
        <v>1</v>
      </c>
      <c r="N166" s="209" t="s">
        <v>47</v>
      </c>
      <c r="O166" s="76"/>
      <c r="P166" s="210">
        <f>O166*H166</f>
        <v>0</v>
      </c>
      <c r="Q166" s="210">
        <v>0</v>
      </c>
      <c r="R166" s="210">
        <f>Q166*H166</f>
        <v>0</v>
      </c>
      <c r="S166" s="210">
        <v>0.0050000000000000001</v>
      </c>
      <c r="T166" s="211">
        <f>S166*H166</f>
        <v>2.7367000000000004</v>
      </c>
      <c r="AR166" s="14" t="s">
        <v>235</v>
      </c>
      <c r="AT166" s="14" t="s">
        <v>152</v>
      </c>
      <c r="AU166" s="14" t="s">
        <v>85</v>
      </c>
      <c r="AY166" s="14" t="s">
        <v>151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4" t="s">
        <v>8</v>
      </c>
      <c r="BK166" s="212">
        <f>ROUND(I166*H166,0)</f>
        <v>0</v>
      </c>
      <c r="BL166" s="14" t="s">
        <v>235</v>
      </c>
      <c r="BM166" s="14" t="s">
        <v>805</v>
      </c>
    </row>
    <row r="167" s="1" customFormat="1" ht="16.5" customHeight="1">
      <c r="B167" s="35"/>
      <c r="C167" s="201" t="s">
        <v>312</v>
      </c>
      <c r="D167" s="201" t="s">
        <v>152</v>
      </c>
      <c r="E167" s="202" t="s">
        <v>806</v>
      </c>
      <c r="F167" s="203" t="s">
        <v>807</v>
      </c>
      <c r="G167" s="204" t="s">
        <v>178</v>
      </c>
      <c r="H167" s="205">
        <v>547.34000000000003</v>
      </c>
      <c r="I167" s="206"/>
      <c r="J167" s="207">
        <f>ROUND(I167*H167,0)</f>
        <v>0</v>
      </c>
      <c r="K167" s="203" t="s">
        <v>179</v>
      </c>
      <c r="L167" s="40"/>
      <c r="M167" s="208" t="s">
        <v>1</v>
      </c>
      <c r="N167" s="209" t="s">
        <v>47</v>
      </c>
      <c r="O167" s="76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AR167" s="14" t="s">
        <v>235</v>
      </c>
      <c r="AT167" s="14" t="s">
        <v>152</v>
      </c>
      <c r="AU167" s="14" t="s">
        <v>85</v>
      </c>
      <c r="AY167" s="14" t="s">
        <v>151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4" t="s">
        <v>8</v>
      </c>
      <c r="BK167" s="212">
        <f>ROUND(I167*H167,0)</f>
        <v>0</v>
      </c>
      <c r="BL167" s="14" t="s">
        <v>235</v>
      </c>
      <c r="BM167" s="14" t="s">
        <v>808</v>
      </c>
    </row>
    <row r="168" s="1" customFormat="1" ht="16.5" customHeight="1">
      <c r="B168" s="35"/>
      <c r="C168" s="240" t="s">
        <v>317</v>
      </c>
      <c r="D168" s="240" t="s">
        <v>282</v>
      </c>
      <c r="E168" s="241" t="s">
        <v>809</v>
      </c>
      <c r="F168" s="242" t="s">
        <v>810</v>
      </c>
      <c r="G168" s="243" t="s">
        <v>162</v>
      </c>
      <c r="H168" s="244">
        <v>4.3529999999999998</v>
      </c>
      <c r="I168" s="245"/>
      <c r="J168" s="246">
        <f>ROUND(I168*H168,0)</f>
        <v>0</v>
      </c>
      <c r="K168" s="242" t="s">
        <v>179</v>
      </c>
      <c r="L168" s="247"/>
      <c r="M168" s="248" t="s">
        <v>1</v>
      </c>
      <c r="N168" s="249" t="s">
        <v>47</v>
      </c>
      <c r="O168" s="76"/>
      <c r="P168" s="210">
        <f>O168*H168</f>
        <v>0</v>
      </c>
      <c r="Q168" s="210">
        <v>0.55000000000000004</v>
      </c>
      <c r="R168" s="210">
        <f>Q168*H168</f>
        <v>2.3941500000000002</v>
      </c>
      <c r="S168" s="210">
        <v>0</v>
      </c>
      <c r="T168" s="211">
        <f>S168*H168</f>
        <v>0</v>
      </c>
      <c r="AR168" s="14" t="s">
        <v>308</v>
      </c>
      <c r="AT168" s="14" t="s">
        <v>282</v>
      </c>
      <c r="AU168" s="14" t="s">
        <v>85</v>
      </c>
      <c r="AY168" s="14" t="s">
        <v>151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4" t="s">
        <v>8</v>
      </c>
      <c r="BK168" s="212">
        <f>ROUND(I168*H168,0)</f>
        <v>0</v>
      </c>
      <c r="BL168" s="14" t="s">
        <v>235</v>
      </c>
      <c r="BM168" s="14" t="s">
        <v>811</v>
      </c>
    </row>
    <row r="169" s="11" customFormat="1">
      <c r="B169" s="215"/>
      <c r="C169" s="216"/>
      <c r="D169" s="217" t="s">
        <v>164</v>
      </c>
      <c r="E169" s="218" t="s">
        <v>1</v>
      </c>
      <c r="F169" s="219" t="s">
        <v>812</v>
      </c>
      <c r="G169" s="216"/>
      <c r="H169" s="220">
        <v>1.8720000000000001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164</v>
      </c>
      <c r="AU169" s="226" t="s">
        <v>85</v>
      </c>
      <c r="AV169" s="11" t="s">
        <v>85</v>
      </c>
      <c r="AW169" s="11" t="s">
        <v>38</v>
      </c>
      <c r="AX169" s="11" t="s">
        <v>76</v>
      </c>
      <c r="AY169" s="226" t="s">
        <v>151</v>
      </c>
    </row>
    <row r="170" s="11" customFormat="1">
      <c r="B170" s="215"/>
      <c r="C170" s="216"/>
      <c r="D170" s="217" t="s">
        <v>164</v>
      </c>
      <c r="E170" s="218" t="s">
        <v>1</v>
      </c>
      <c r="F170" s="219" t="s">
        <v>813</v>
      </c>
      <c r="G170" s="216"/>
      <c r="H170" s="220">
        <v>1.109</v>
      </c>
      <c r="I170" s="221"/>
      <c r="J170" s="216"/>
      <c r="K170" s="216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164</v>
      </c>
      <c r="AU170" s="226" t="s">
        <v>85</v>
      </c>
      <c r="AV170" s="11" t="s">
        <v>85</v>
      </c>
      <c r="AW170" s="11" t="s">
        <v>38</v>
      </c>
      <c r="AX170" s="11" t="s">
        <v>76</v>
      </c>
      <c r="AY170" s="226" t="s">
        <v>151</v>
      </c>
    </row>
    <row r="171" s="11" customFormat="1">
      <c r="B171" s="215"/>
      <c r="C171" s="216"/>
      <c r="D171" s="217" t="s">
        <v>164</v>
      </c>
      <c r="E171" s="218" t="s">
        <v>1</v>
      </c>
      <c r="F171" s="219" t="s">
        <v>814</v>
      </c>
      <c r="G171" s="216"/>
      <c r="H171" s="220">
        <v>0.97599999999999998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164</v>
      </c>
      <c r="AU171" s="226" t="s">
        <v>85</v>
      </c>
      <c r="AV171" s="11" t="s">
        <v>85</v>
      </c>
      <c r="AW171" s="11" t="s">
        <v>38</v>
      </c>
      <c r="AX171" s="11" t="s">
        <v>76</v>
      </c>
      <c r="AY171" s="226" t="s">
        <v>151</v>
      </c>
    </row>
    <row r="172" s="12" customFormat="1">
      <c r="B172" s="229"/>
      <c r="C172" s="230"/>
      <c r="D172" s="217" t="s">
        <v>164</v>
      </c>
      <c r="E172" s="231" t="s">
        <v>1</v>
      </c>
      <c r="F172" s="232" t="s">
        <v>184</v>
      </c>
      <c r="G172" s="230"/>
      <c r="H172" s="233">
        <v>3.9569999999999999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164</v>
      </c>
      <c r="AU172" s="239" t="s">
        <v>85</v>
      </c>
      <c r="AV172" s="12" t="s">
        <v>150</v>
      </c>
      <c r="AW172" s="12" t="s">
        <v>38</v>
      </c>
      <c r="AX172" s="12" t="s">
        <v>8</v>
      </c>
      <c r="AY172" s="239" t="s">
        <v>151</v>
      </c>
    </row>
    <row r="173" s="11" customFormat="1">
      <c r="B173" s="215"/>
      <c r="C173" s="216"/>
      <c r="D173" s="217" t="s">
        <v>164</v>
      </c>
      <c r="E173" s="216"/>
      <c r="F173" s="219" t="s">
        <v>815</v>
      </c>
      <c r="G173" s="216"/>
      <c r="H173" s="220">
        <v>4.3529999999999998</v>
      </c>
      <c r="I173" s="221"/>
      <c r="J173" s="216"/>
      <c r="K173" s="216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164</v>
      </c>
      <c r="AU173" s="226" t="s">
        <v>85</v>
      </c>
      <c r="AV173" s="11" t="s">
        <v>85</v>
      </c>
      <c r="AW173" s="11" t="s">
        <v>4</v>
      </c>
      <c r="AX173" s="11" t="s">
        <v>8</v>
      </c>
      <c r="AY173" s="226" t="s">
        <v>151</v>
      </c>
    </row>
    <row r="174" s="1" customFormat="1" ht="16.5" customHeight="1">
      <c r="B174" s="35"/>
      <c r="C174" s="201" t="s">
        <v>321</v>
      </c>
      <c r="D174" s="201" t="s">
        <v>152</v>
      </c>
      <c r="E174" s="202" t="s">
        <v>816</v>
      </c>
      <c r="F174" s="203" t="s">
        <v>817</v>
      </c>
      <c r="G174" s="204" t="s">
        <v>222</v>
      </c>
      <c r="H174" s="205">
        <v>635.39999999999998</v>
      </c>
      <c r="I174" s="206"/>
      <c r="J174" s="207">
        <f>ROUND(I174*H174,0)</f>
        <v>0</v>
      </c>
      <c r="K174" s="203" t="s">
        <v>179</v>
      </c>
      <c r="L174" s="40"/>
      <c r="M174" s="208" t="s">
        <v>1</v>
      </c>
      <c r="N174" s="209" t="s">
        <v>47</v>
      </c>
      <c r="O174" s="76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AR174" s="14" t="s">
        <v>235</v>
      </c>
      <c r="AT174" s="14" t="s">
        <v>152</v>
      </c>
      <c r="AU174" s="14" t="s">
        <v>85</v>
      </c>
      <c r="AY174" s="14" t="s">
        <v>151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4" t="s">
        <v>8</v>
      </c>
      <c r="BK174" s="212">
        <f>ROUND(I174*H174,0)</f>
        <v>0</v>
      </c>
      <c r="BL174" s="14" t="s">
        <v>235</v>
      </c>
      <c r="BM174" s="14" t="s">
        <v>818</v>
      </c>
    </row>
    <row r="175" s="1" customFormat="1" ht="16.5" customHeight="1">
      <c r="B175" s="35"/>
      <c r="C175" s="240" t="s">
        <v>325</v>
      </c>
      <c r="D175" s="240" t="s">
        <v>282</v>
      </c>
      <c r="E175" s="241" t="s">
        <v>809</v>
      </c>
      <c r="F175" s="242" t="s">
        <v>810</v>
      </c>
      <c r="G175" s="243" t="s">
        <v>162</v>
      </c>
      <c r="H175" s="244">
        <v>2.516</v>
      </c>
      <c r="I175" s="245"/>
      <c r="J175" s="246">
        <f>ROUND(I175*H175,0)</f>
        <v>0</v>
      </c>
      <c r="K175" s="242" t="s">
        <v>179</v>
      </c>
      <c r="L175" s="247"/>
      <c r="M175" s="248" t="s">
        <v>1</v>
      </c>
      <c r="N175" s="249" t="s">
        <v>47</v>
      </c>
      <c r="O175" s="76"/>
      <c r="P175" s="210">
        <f>O175*H175</f>
        <v>0</v>
      </c>
      <c r="Q175" s="210">
        <v>0.55000000000000004</v>
      </c>
      <c r="R175" s="210">
        <f>Q175*H175</f>
        <v>1.3838000000000001</v>
      </c>
      <c r="S175" s="210">
        <v>0</v>
      </c>
      <c r="T175" s="211">
        <f>S175*H175</f>
        <v>0</v>
      </c>
      <c r="AR175" s="14" t="s">
        <v>308</v>
      </c>
      <c r="AT175" s="14" t="s">
        <v>282</v>
      </c>
      <c r="AU175" s="14" t="s">
        <v>85</v>
      </c>
      <c r="AY175" s="14" t="s">
        <v>151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4" t="s">
        <v>8</v>
      </c>
      <c r="BK175" s="212">
        <f>ROUND(I175*H175,0)</f>
        <v>0</v>
      </c>
      <c r="BL175" s="14" t="s">
        <v>235</v>
      </c>
      <c r="BM175" s="14" t="s">
        <v>819</v>
      </c>
    </row>
    <row r="176" s="11" customFormat="1">
      <c r="B176" s="215"/>
      <c r="C176" s="216"/>
      <c r="D176" s="217" t="s">
        <v>164</v>
      </c>
      <c r="E176" s="218" t="s">
        <v>1</v>
      </c>
      <c r="F176" s="219" t="s">
        <v>820</v>
      </c>
      <c r="G176" s="216"/>
      <c r="H176" s="220">
        <v>2.2869999999999999</v>
      </c>
      <c r="I176" s="221"/>
      <c r="J176" s="216"/>
      <c r="K176" s="216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164</v>
      </c>
      <c r="AU176" s="226" t="s">
        <v>85</v>
      </c>
      <c r="AV176" s="11" t="s">
        <v>85</v>
      </c>
      <c r="AW176" s="11" t="s">
        <v>38</v>
      </c>
      <c r="AX176" s="11" t="s">
        <v>8</v>
      </c>
      <c r="AY176" s="226" t="s">
        <v>151</v>
      </c>
    </row>
    <row r="177" s="11" customFormat="1">
      <c r="B177" s="215"/>
      <c r="C177" s="216"/>
      <c r="D177" s="217" t="s">
        <v>164</v>
      </c>
      <c r="E177" s="216"/>
      <c r="F177" s="219" t="s">
        <v>821</v>
      </c>
      <c r="G177" s="216"/>
      <c r="H177" s="220">
        <v>2.516</v>
      </c>
      <c r="I177" s="221"/>
      <c r="J177" s="216"/>
      <c r="K177" s="216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164</v>
      </c>
      <c r="AU177" s="226" t="s">
        <v>85</v>
      </c>
      <c r="AV177" s="11" t="s">
        <v>85</v>
      </c>
      <c r="AW177" s="11" t="s">
        <v>4</v>
      </c>
      <c r="AX177" s="11" t="s">
        <v>8</v>
      </c>
      <c r="AY177" s="226" t="s">
        <v>151</v>
      </c>
    </row>
    <row r="178" s="1" customFormat="1" ht="16.5" customHeight="1">
      <c r="B178" s="35"/>
      <c r="C178" s="201" t="s">
        <v>330</v>
      </c>
      <c r="D178" s="201" t="s">
        <v>152</v>
      </c>
      <c r="E178" s="202" t="s">
        <v>822</v>
      </c>
      <c r="F178" s="203" t="s">
        <v>823</v>
      </c>
      <c r="G178" s="204" t="s">
        <v>162</v>
      </c>
      <c r="H178" s="205">
        <v>19.431999999999999</v>
      </c>
      <c r="I178" s="206"/>
      <c r="J178" s="207">
        <f>ROUND(I178*H178,0)</f>
        <v>0</v>
      </c>
      <c r="K178" s="203" t="s">
        <v>179</v>
      </c>
      <c r="L178" s="40"/>
      <c r="M178" s="208" t="s">
        <v>1</v>
      </c>
      <c r="N178" s="209" t="s">
        <v>47</v>
      </c>
      <c r="O178" s="76"/>
      <c r="P178" s="210">
        <f>O178*H178</f>
        <v>0</v>
      </c>
      <c r="Q178" s="210">
        <v>0.023369999999999998</v>
      </c>
      <c r="R178" s="210">
        <f>Q178*H178</f>
        <v>0.45412583999999995</v>
      </c>
      <c r="S178" s="210">
        <v>0</v>
      </c>
      <c r="T178" s="211">
        <f>S178*H178</f>
        <v>0</v>
      </c>
      <c r="AR178" s="14" t="s">
        <v>235</v>
      </c>
      <c r="AT178" s="14" t="s">
        <v>152</v>
      </c>
      <c r="AU178" s="14" t="s">
        <v>85</v>
      </c>
      <c r="AY178" s="14" t="s">
        <v>151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4" t="s">
        <v>8</v>
      </c>
      <c r="BK178" s="212">
        <f>ROUND(I178*H178,0)</f>
        <v>0</v>
      </c>
      <c r="BL178" s="14" t="s">
        <v>235</v>
      </c>
      <c r="BM178" s="14" t="s">
        <v>824</v>
      </c>
    </row>
    <row r="179" s="11" customFormat="1">
      <c r="B179" s="215"/>
      <c r="C179" s="216"/>
      <c r="D179" s="217" t="s">
        <v>164</v>
      </c>
      <c r="E179" s="218" t="s">
        <v>1</v>
      </c>
      <c r="F179" s="219" t="s">
        <v>825</v>
      </c>
      <c r="G179" s="216"/>
      <c r="H179" s="220">
        <v>19.431999999999999</v>
      </c>
      <c r="I179" s="221"/>
      <c r="J179" s="216"/>
      <c r="K179" s="216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164</v>
      </c>
      <c r="AU179" s="226" t="s">
        <v>85</v>
      </c>
      <c r="AV179" s="11" t="s">
        <v>85</v>
      </c>
      <c r="AW179" s="11" t="s">
        <v>38</v>
      </c>
      <c r="AX179" s="11" t="s">
        <v>8</v>
      </c>
      <c r="AY179" s="226" t="s">
        <v>151</v>
      </c>
    </row>
    <row r="180" s="1" customFormat="1" ht="22.5" customHeight="1">
      <c r="B180" s="35"/>
      <c r="C180" s="201" t="s">
        <v>335</v>
      </c>
      <c r="D180" s="201" t="s">
        <v>152</v>
      </c>
      <c r="E180" s="202" t="s">
        <v>826</v>
      </c>
      <c r="F180" s="203" t="s">
        <v>827</v>
      </c>
      <c r="G180" s="204" t="s">
        <v>178</v>
      </c>
      <c r="H180" s="205">
        <v>27.199999999999999</v>
      </c>
      <c r="I180" s="206"/>
      <c r="J180" s="207">
        <f>ROUND(I180*H180,0)</f>
        <v>0</v>
      </c>
      <c r="K180" s="203" t="s">
        <v>1</v>
      </c>
      <c r="L180" s="40"/>
      <c r="M180" s="208" t="s">
        <v>1</v>
      </c>
      <c r="N180" s="209" t="s">
        <v>47</v>
      </c>
      <c r="O180" s="76"/>
      <c r="P180" s="210">
        <f>O180*H180</f>
        <v>0</v>
      </c>
      <c r="Q180" s="210">
        <v>0.019460000000000002</v>
      </c>
      <c r="R180" s="210">
        <f>Q180*H180</f>
        <v>0.529312</v>
      </c>
      <c r="S180" s="210">
        <v>0</v>
      </c>
      <c r="T180" s="211">
        <f>S180*H180</f>
        <v>0</v>
      </c>
      <c r="AR180" s="14" t="s">
        <v>235</v>
      </c>
      <c r="AT180" s="14" t="s">
        <v>152</v>
      </c>
      <c r="AU180" s="14" t="s">
        <v>85</v>
      </c>
      <c r="AY180" s="14" t="s">
        <v>151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4" t="s">
        <v>8</v>
      </c>
      <c r="BK180" s="212">
        <f>ROUND(I180*H180,0)</f>
        <v>0</v>
      </c>
      <c r="BL180" s="14" t="s">
        <v>235</v>
      </c>
      <c r="BM180" s="14" t="s">
        <v>828</v>
      </c>
    </row>
    <row r="181" s="1" customFormat="1">
      <c r="B181" s="35"/>
      <c r="C181" s="36"/>
      <c r="D181" s="217" t="s">
        <v>170</v>
      </c>
      <c r="E181" s="36"/>
      <c r="F181" s="227" t="s">
        <v>829</v>
      </c>
      <c r="G181" s="36"/>
      <c r="H181" s="36"/>
      <c r="I181" s="128"/>
      <c r="J181" s="36"/>
      <c r="K181" s="36"/>
      <c r="L181" s="40"/>
      <c r="M181" s="228"/>
      <c r="N181" s="76"/>
      <c r="O181" s="76"/>
      <c r="P181" s="76"/>
      <c r="Q181" s="76"/>
      <c r="R181" s="76"/>
      <c r="S181" s="76"/>
      <c r="T181" s="77"/>
      <c r="AT181" s="14" t="s">
        <v>170</v>
      </c>
      <c r="AU181" s="14" t="s">
        <v>85</v>
      </c>
    </row>
    <row r="182" s="11" customFormat="1">
      <c r="B182" s="215"/>
      <c r="C182" s="216"/>
      <c r="D182" s="217" t="s">
        <v>164</v>
      </c>
      <c r="E182" s="218" t="s">
        <v>1</v>
      </c>
      <c r="F182" s="219" t="s">
        <v>830</v>
      </c>
      <c r="G182" s="216"/>
      <c r="H182" s="220">
        <v>27.199999999999999</v>
      </c>
      <c r="I182" s="221"/>
      <c r="J182" s="216"/>
      <c r="K182" s="216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164</v>
      </c>
      <c r="AU182" s="226" t="s">
        <v>85</v>
      </c>
      <c r="AV182" s="11" t="s">
        <v>85</v>
      </c>
      <c r="AW182" s="11" t="s">
        <v>38</v>
      </c>
      <c r="AX182" s="11" t="s">
        <v>8</v>
      </c>
      <c r="AY182" s="226" t="s">
        <v>151</v>
      </c>
    </row>
    <row r="183" s="1" customFormat="1" ht="22.5" customHeight="1">
      <c r="B183" s="35"/>
      <c r="C183" s="240" t="s">
        <v>339</v>
      </c>
      <c r="D183" s="240" t="s">
        <v>282</v>
      </c>
      <c r="E183" s="241" t="s">
        <v>831</v>
      </c>
      <c r="F183" s="242" t="s">
        <v>832</v>
      </c>
      <c r="G183" s="243" t="s">
        <v>168</v>
      </c>
      <c r="H183" s="244">
        <v>6</v>
      </c>
      <c r="I183" s="245"/>
      <c r="J183" s="246">
        <f>ROUND(I183*H183,0)</f>
        <v>0</v>
      </c>
      <c r="K183" s="242" t="s">
        <v>1</v>
      </c>
      <c r="L183" s="247"/>
      <c r="M183" s="248" t="s">
        <v>1</v>
      </c>
      <c r="N183" s="249" t="s">
        <v>47</v>
      </c>
      <c r="O183" s="76"/>
      <c r="P183" s="210">
        <f>O183*H183</f>
        <v>0</v>
      </c>
      <c r="Q183" s="210">
        <v>0.058999999999999997</v>
      </c>
      <c r="R183" s="210">
        <f>Q183*H183</f>
        <v>0.35399999999999998</v>
      </c>
      <c r="S183" s="210">
        <v>0</v>
      </c>
      <c r="T183" s="211">
        <f>S183*H183</f>
        <v>0</v>
      </c>
      <c r="AR183" s="14" t="s">
        <v>308</v>
      </c>
      <c r="AT183" s="14" t="s">
        <v>282</v>
      </c>
      <c r="AU183" s="14" t="s">
        <v>85</v>
      </c>
      <c r="AY183" s="14" t="s">
        <v>151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4" t="s">
        <v>8</v>
      </c>
      <c r="BK183" s="212">
        <f>ROUND(I183*H183,0)</f>
        <v>0</v>
      </c>
      <c r="BL183" s="14" t="s">
        <v>235</v>
      </c>
      <c r="BM183" s="14" t="s">
        <v>833</v>
      </c>
    </row>
    <row r="184" s="1" customFormat="1">
      <c r="B184" s="35"/>
      <c r="C184" s="36"/>
      <c r="D184" s="217" t="s">
        <v>170</v>
      </c>
      <c r="E184" s="36"/>
      <c r="F184" s="227" t="s">
        <v>834</v>
      </c>
      <c r="G184" s="36"/>
      <c r="H184" s="36"/>
      <c r="I184" s="128"/>
      <c r="J184" s="36"/>
      <c r="K184" s="36"/>
      <c r="L184" s="40"/>
      <c r="M184" s="228"/>
      <c r="N184" s="76"/>
      <c r="O184" s="76"/>
      <c r="P184" s="76"/>
      <c r="Q184" s="76"/>
      <c r="R184" s="76"/>
      <c r="S184" s="76"/>
      <c r="T184" s="77"/>
      <c r="AT184" s="14" t="s">
        <v>170</v>
      </c>
      <c r="AU184" s="14" t="s">
        <v>85</v>
      </c>
    </row>
    <row r="185" s="1" customFormat="1" ht="16.5" customHeight="1">
      <c r="B185" s="35"/>
      <c r="C185" s="201" t="s">
        <v>343</v>
      </c>
      <c r="D185" s="201" t="s">
        <v>152</v>
      </c>
      <c r="E185" s="202" t="s">
        <v>835</v>
      </c>
      <c r="F185" s="203" t="s">
        <v>836</v>
      </c>
      <c r="G185" s="204" t="s">
        <v>290</v>
      </c>
      <c r="H185" s="205">
        <v>5</v>
      </c>
      <c r="I185" s="206"/>
      <c r="J185" s="207">
        <f>ROUND(I185*H185,0)</f>
        <v>0</v>
      </c>
      <c r="K185" s="203" t="s">
        <v>1</v>
      </c>
      <c r="L185" s="40"/>
      <c r="M185" s="208" t="s">
        <v>1</v>
      </c>
      <c r="N185" s="209" t="s">
        <v>47</v>
      </c>
      <c r="O185" s="76"/>
      <c r="P185" s="210">
        <f>O185*H185</f>
        <v>0</v>
      </c>
      <c r="Q185" s="210">
        <v>0.10174999999999999</v>
      </c>
      <c r="R185" s="210">
        <f>Q185*H185</f>
        <v>0.50874999999999992</v>
      </c>
      <c r="S185" s="210">
        <v>0</v>
      </c>
      <c r="T185" s="211">
        <f>S185*H185</f>
        <v>0</v>
      </c>
      <c r="AR185" s="14" t="s">
        <v>235</v>
      </c>
      <c r="AT185" s="14" t="s">
        <v>152</v>
      </c>
      <c r="AU185" s="14" t="s">
        <v>85</v>
      </c>
      <c r="AY185" s="14" t="s">
        <v>151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4" t="s">
        <v>8</v>
      </c>
      <c r="BK185" s="212">
        <f>ROUND(I185*H185,0)</f>
        <v>0</v>
      </c>
      <c r="BL185" s="14" t="s">
        <v>235</v>
      </c>
      <c r="BM185" s="14" t="s">
        <v>837</v>
      </c>
    </row>
    <row r="186" s="1" customFormat="1">
      <c r="B186" s="35"/>
      <c r="C186" s="36"/>
      <c r="D186" s="217" t="s">
        <v>170</v>
      </c>
      <c r="E186" s="36"/>
      <c r="F186" s="227" t="s">
        <v>838</v>
      </c>
      <c r="G186" s="36"/>
      <c r="H186" s="36"/>
      <c r="I186" s="128"/>
      <c r="J186" s="36"/>
      <c r="K186" s="36"/>
      <c r="L186" s="40"/>
      <c r="M186" s="228"/>
      <c r="N186" s="76"/>
      <c r="O186" s="76"/>
      <c r="P186" s="76"/>
      <c r="Q186" s="76"/>
      <c r="R186" s="76"/>
      <c r="S186" s="76"/>
      <c r="T186" s="77"/>
      <c r="AT186" s="14" t="s">
        <v>170</v>
      </c>
      <c r="AU186" s="14" t="s">
        <v>85</v>
      </c>
    </row>
    <row r="187" s="1" customFormat="1" ht="16.5" customHeight="1">
      <c r="B187" s="35"/>
      <c r="C187" s="201" t="s">
        <v>348</v>
      </c>
      <c r="D187" s="201" t="s">
        <v>152</v>
      </c>
      <c r="E187" s="202" t="s">
        <v>839</v>
      </c>
      <c r="F187" s="203" t="s">
        <v>840</v>
      </c>
      <c r="G187" s="204" t="s">
        <v>468</v>
      </c>
      <c r="H187" s="250"/>
      <c r="I187" s="206"/>
      <c r="J187" s="207">
        <f>ROUND(I187*H187,0)</f>
        <v>0</v>
      </c>
      <c r="K187" s="203" t="s">
        <v>179</v>
      </c>
      <c r="L187" s="40"/>
      <c r="M187" s="208" t="s">
        <v>1</v>
      </c>
      <c r="N187" s="209" t="s">
        <v>47</v>
      </c>
      <c r="O187" s="76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AR187" s="14" t="s">
        <v>235</v>
      </c>
      <c r="AT187" s="14" t="s">
        <v>152</v>
      </c>
      <c r="AU187" s="14" t="s">
        <v>85</v>
      </c>
      <c r="AY187" s="14" t="s">
        <v>151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4" t="s">
        <v>8</v>
      </c>
      <c r="BK187" s="212">
        <f>ROUND(I187*H187,0)</f>
        <v>0</v>
      </c>
      <c r="BL187" s="14" t="s">
        <v>235</v>
      </c>
      <c r="BM187" s="14" t="s">
        <v>841</v>
      </c>
    </row>
    <row r="188" s="10" customFormat="1" ht="22.8" customHeight="1">
      <c r="B188" s="187"/>
      <c r="C188" s="188"/>
      <c r="D188" s="189" t="s">
        <v>75</v>
      </c>
      <c r="E188" s="213" t="s">
        <v>436</v>
      </c>
      <c r="F188" s="213" t="s">
        <v>437</v>
      </c>
      <c r="G188" s="188"/>
      <c r="H188" s="188"/>
      <c r="I188" s="191"/>
      <c r="J188" s="214">
        <f>BK188</f>
        <v>0</v>
      </c>
      <c r="K188" s="188"/>
      <c r="L188" s="193"/>
      <c r="M188" s="194"/>
      <c r="N188" s="195"/>
      <c r="O188" s="195"/>
      <c r="P188" s="196">
        <f>SUM(P189:P231)</f>
        <v>0</v>
      </c>
      <c r="Q188" s="195"/>
      <c r="R188" s="196">
        <f>SUM(R189:R231)</f>
        <v>5.1532196000000008</v>
      </c>
      <c r="S188" s="195"/>
      <c r="T188" s="197">
        <f>SUM(T189:T231)</f>
        <v>1.1631128</v>
      </c>
      <c r="AR188" s="198" t="s">
        <v>85</v>
      </c>
      <c r="AT188" s="199" t="s">
        <v>75</v>
      </c>
      <c r="AU188" s="199" t="s">
        <v>8</v>
      </c>
      <c r="AY188" s="198" t="s">
        <v>151</v>
      </c>
      <c r="BK188" s="200">
        <f>SUM(BK189:BK231)</f>
        <v>0</v>
      </c>
    </row>
    <row r="189" s="1" customFormat="1" ht="16.5" customHeight="1">
      <c r="B189" s="35"/>
      <c r="C189" s="201" t="s">
        <v>352</v>
      </c>
      <c r="D189" s="201" t="s">
        <v>152</v>
      </c>
      <c r="E189" s="202" t="s">
        <v>842</v>
      </c>
      <c r="F189" s="203" t="s">
        <v>843</v>
      </c>
      <c r="G189" s="204" t="s">
        <v>178</v>
      </c>
      <c r="H189" s="205">
        <v>133.34</v>
      </c>
      <c r="I189" s="206"/>
      <c r="J189" s="207">
        <f>ROUND(I189*H189,0)</f>
        <v>0</v>
      </c>
      <c r="K189" s="203" t="s">
        <v>179</v>
      </c>
      <c r="L189" s="40"/>
      <c r="M189" s="208" t="s">
        <v>1</v>
      </c>
      <c r="N189" s="209" t="s">
        <v>47</v>
      </c>
      <c r="O189" s="76"/>
      <c r="P189" s="210">
        <f>O189*H189</f>
        <v>0</v>
      </c>
      <c r="Q189" s="210">
        <v>0</v>
      </c>
      <c r="R189" s="210">
        <f>Q189*H189</f>
        <v>0</v>
      </c>
      <c r="S189" s="210">
        <v>0.0031199999999999999</v>
      </c>
      <c r="T189" s="211">
        <f>S189*H189</f>
        <v>0.41602080000000002</v>
      </c>
      <c r="AR189" s="14" t="s">
        <v>235</v>
      </c>
      <c r="AT189" s="14" t="s">
        <v>152</v>
      </c>
      <c r="AU189" s="14" t="s">
        <v>85</v>
      </c>
      <c r="AY189" s="14" t="s">
        <v>151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4" t="s">
        <v>8</v>
      </c>
      <c r="BK189" s="212">
        <f>ROUND(I189*H189,0)</f>
        <v>0</v>
      </c>
      <c r="BL189" s="14" t="s">
        <v>235</v>
      </c>
      <c r="BM189" s="14" t="s">
        <v>844</v>
      </c>
    </row>
    <row r="190" s="11" customFormat="1">
      <c r="B190" s="215"/>
      <c r="C190" s="216"/>
      <c r="D190" s="217" t="s">
        <v>164</v>
      </c>
      <c r="E190" s="218" t="s">
        <v>1</v>
      </c>
      <c r="F190" s="219" t="s">
        <v>763</v>
      </c>
      <c r="G190" s="216"/>
      <c r="H190" s="220">
        <v>133.34</v>
      </c>
      <c r="I190" s="221"/>
      <c r="J190" s="216"/>
      <c r="K190" s="216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164</v>
      </c>
      <c r="AU190" s="226" t="s">
        <v>85</v>
      </c>
      <c r="AV190" s="11" t="s">
        <v>85</v>
      </c>
      <c r="AW190" s="11" t="s">
        <v>38</v>
      </c>
      <c r="AX190" s="11" t="s">
        <v>8</v>
      </c>
      <c r="AY190" s="226" t="s">
        <v>151</v>
      </c>
    </row>
    <row r="191" s="1" customFormat="1" ht="16.5" customHeight="1">
      <c r="B191" s="35"/>
      <c r="C191" s="201" t="s">
        <v>356</v>
      </c>
      <c r="D191" s="201" t="s">
        <v>152</v>
      </c>
      <c r="E191" s="202" t="s">
        <v>845</v>
      </c>
      <c r="F191" s="203" t="s">
        <v>846</v>
      </c>
      <c r="G191" s="204" t="s">
        <v>178</v>
      </c>
      <c r="H191" s="205">
        <v>133.34</v>
      </c>
      <c r="I191" s="206"/>
      <c r="J191" s="207">
        <f>ROUND(I191*H191,0)</f>
        <v>0</v>
      </c>
      <c r="K191" s="203" t="s">
        <v>179</v>
      </c>
      <c r="L191" s="40"/>
      <c r="M191" s="208" t="s">
        <v>1</v>
      </c>
      <c r="N191" s="209" t="s">
        <v>47</v>
      </c>
      <c r="O191" s="76"/>
      <c r="P191" s="210">
        <f>O191*H191</f>
        <v>0</v>
      </c>
      <c r="Q191" s="210">
        <v>0.0072399999999999999</v>
      </c>
      <c r="R191" s="210">
        <f>Q191*H191</f>
        <v>0.96538160000000006</v>
      </c>
      <c r="S191" s="210">
        <v>0</v>
      </c>
      <c r="T191" s="211">
        <f>S191*H191</f>
        <v>0</v>
      </c>
      <c r="AR191" s="14" t="s">
        <v>235</v>
      </c>
      <c r="AT191" s="14" t="s">
        <v>152</v>
      </c>
      <c r="AU191" s="14" t="s">
        <v>85</v>
      </c>
      <c r="AY191" s="14" t="s">
        <v>151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4" t="s">
        <v>8</v>
      </c>
      <c r="BK191" s="212">
        <f>ROUND(I191*H191,0)</f>
        <v>0</v>
      </c>
      <c r="BL191" s="14" t="s">
        <v>235</v>
      </c>
      <c r="BM191" s="14" t="s">
        <v>847</v>
      </c>
    </row>
    <row r="192" s="1" customFormat="1">
      <c r="B192" s="35"/>
      <c r="C192" s="36"/>
      <c r="D192" s="217" t="s">
        <v>170</v>
      </c>
      <c r="E192" s="36"/>
      <c r="F192" s="227" t="s">
        <v>848</v>
      </c>
      <c r="G192" s="36"/>
      <c r="H192" s="36"/>
      <c r="I192" s="128"/>
      <c r="J192" s="36"/>
      <c r="K192" s="36"/>
      <c r="L192" s="40"/>
      <c r="M192" s="228"/>
      <c r="N192" s="76"/>
      <c r="O192" s="76"/>
      <c r="P192" s="76"/>
      <c r="Q192" s="76"/>
      <c r="R192" s="76"/>
      <c r="S192" s="76"/>
      <c r="T192" s="77"/>
      <c r="AT192" s="14" t="s">
        <v>170</v>
      </c>
      <c r="AU192" s="14" t="s">
        <v>85</v>
      </c>
    </row>
    <row r="193" s="1" customFormat="1" ht="16.5" customHeight="1">
      <c r="B193" s="35"/>
      <c r="C193" s="201" t="s">
        <v>361</v>
      </c>
      <c r="D193" s="201" t="s">
        <v>152</v>
      </c>
      <c r="E193" s="202" t="s">
        <v>849</v>
      </c>
      <c r="F193" s="203" t="s">
        <v>850</v>
      </c>
      <c r="G193" s="204" t="s">
        <v>178</v>
      </c>
      <c r="H193" s="205">
        <v>414</v>
      </c>
      <c r="I193" s="206"/>
      <c r="J193" s="207">
        <f>ROUND(I193*H193,0)</f>
        <v>0</v>
      </c>
      <c r="K193" s="203" t="s">
        <v>1</v>
      </c>
      <c r="L193" s="40"/>
      <c r="M193" s="208" t="s">
        <v>1</v>
      </c>
      <c r="N193" s="209" t="s">
        <v>47</v>
      </c>
      <c r="O193" s="76"/>
      <c r="P193" s="210">
        <f>O193*H193</f>
        <v>0</v>
      </c>
      <c r="Q193" s="210">
        <v>0.0064999999999999997</v>
      </c>
      <c r="R193" s="210">
        <f>Q193*H193</f>
        <v>2.6909999999999998</v>
      </c>
      <c r="S193" s="210">
        <v>0</v>
      </c>
      <c r="T193" s="211">
        <f>S193*H193</f>
        <v>0</v>
      </c>
      <c r="AR193" s="14" t="s">
        <v>235</v>
      </c>
      <c r="AT193" s="14" t="s">
        <v>152</v>
      </c>
      <c r="AU193" s="14" t="s">
        <v>85</v>
      </c>
      <c r="AY193" s="14" t="s">
        <v>151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4" t="s">
        <v>8</v>
      </c>
      <c r="BK193" s="212">
        <f>ROUND(I193*H193,0)</f>
        <v>0</v>
      </c>
      <c r="BL193" s="14" t="s">
        <v>235</v>
      </c>
      <c r="BM193" s="14" t="s">
        <v>851</v>
      </c>
    </row>
    <row r="194" s="1" customFormat="1">
      <c r="B194" s="35"/>
      <c r="C194" s="36"/>
      <c r="D194" s="217" t="s">
        <v>170</v>
      </c>
      <c r="E194" s="36"/>
      <c r="F194" s="227" t="s">
        <v>852</v>
      </c>
      <c r="G194" s="36"/>
      <c r="H194" s="36"/>
      <c r="I194" s="128"/>
      <c r="J194" s="36"/>
      <c r="K194" s="36"/>
      <c r="L194" s="40"/>
      <c r="M194" s="228"/>
      <c r="N194" s="76"/>
      <c r="O194" s="76"/>
      <c r="P194" s="76"/>
      <c r="Q194" s="76"/>
      <c r="R194" s="76"/>
      <c r="S194" s="76"/>
      <c r="T194" s="77"/>
      <c r="AT194" s="14" t="s">
        <v>170</v>
      </c>
      <c r="AU194" s="14" t="s">
        <v>85</v>
      </c>
    </row>
    <row r="195" s="11" customFormat="1">
      <c r="B195" s="215"/>
      <c r="C195" s="216"/>
      <c r="D195" s="217" t="s">
        <v>164</v>
      </c>
      <c r="E195" s="218" t="s">
        <v>1</v>
      </c>
      <c r="F195" s="219" t="s">
        <v>853</v>
      </c>
      <c r="G195" s="216"/>
      <c r="H195" s="220">
        <v>414</v>
      </c>
      <c r="I195" s="221"/>
      <c r="J195" s="216"/>
      <c r="K195" s="216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164</v>
      </c>
      <c r="AU195" s="226" t="s">
        <v>85</v>
      </c>
      <c r="AV195" s="11" t="s">
        <v>85</v>
      </c>
      <c r="AW195" s="11" t="s">
        <v>38</v>
      </c>
      <c r="AX195" s="11" t="s">
        <v>8</v>
      </c>
      <c r="AY195" s="226" t="s">
        <v>151</v>
      </c>
    </row>
    <row r="196" s="1" customFormat="1" ht="16.5" customHeight="1">
      <c r="B196" s="35"/>
      <c r="C196" s="201" t="s">
        <v>366</v>
      </c>
      <c r="D196" s="201" t="s">
        <v>152</v>
      </c>
      <c r="E196" s="202" t="s">
        <v>854</v>
      </c>
      <c r="F196" s="203" t="s">
        <v>855</v>
      </c>
      <c r="G196" s="204" t="s">
        <v>222</v>
      </c>
      <c r="H196" s="205">
        <v>43</v>
      </c>
      <c r="I196" s="206"/>
      <c r="J196" s="207">
        <f>ROUND(I196*H196,0)</f>
        <v>0</v>
      </c>
      <c r="K196" s="203" t="s">
        <v>179</v>
      </c>
      <c r="L196" s="40"/>
      <c r="M196" s="208" t="s">
        <v>1</v>
      </c>
      <c r="N196" s="209" t="s">
        <v>47</v>
      </c>
      <c r="O196" s="76"/>
      <c r="P196" s="210">
        <f>O196*H196</f>
        <v>0</v>
      </c>
      <c r="Q196" s="210">
        <v>0.0042199999999999998</v>
      </c>
      <c r="R196" s="210">
        <f>Q196*H196</f>
        <v>0.18145999999999998</v>
      </c>
      <c r="S196" s="210">
        <v>0</v>
      </c>
      <c r="T196" s="211">
        <f>S196*H196</f>
        <v>0</v>
      </c>
      <c r="AR196" s="14" t="s">
        <v>235</v>
      </c>
      <c r="AT196" s="14" t="s">
        <v>152</v>
      </c>
      <c r="AU196" s="14" t="s">
        <v>85</v>
      </c>
      <c r="AY196" s="14" t="s">
        <v>151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4" t="s">
        <v>8</v>
      </c>
      <c r="BK196" s="212">
        <f>ROUND(I196*H196,0)</f>
        <v>0</v>
      </c>
      <c r="BL196" s="14" t="s">
        <v>235</v>
      </c>
      <c r="BM196" s="14" t="s">
        <v>856</v>
      </c>
    </row>
    <row r="197" s="1" customFormat="1">
      <c r="B197" s="35"/>
      <c r="C197" s="36"/>
      <c r="D197" s="217" t="s">
        <v>170</v>
      </c>
      <c r="E197" s="36"/>
      <c r="F197" s="227" t="s">
        <v>857</v>
      </c>
      <c r="G197" s="36"/>
      <c r="H197" s="36"/>
      <c r="I197" s="128"/>
      <c r="J197" s="36"/>
      <c r="K197" s="36"/>
      <c r="L197" s="40"/>
      <c r="M197" s="228"/>
      <c r="N197" s="76"/>
      <c r="O197" s="76"/>
      <c r="P197" s="76"/>
      <c r="Q197" s="76"/>
      <c r="R197" s="76"/>
      <c r="S197" s="76"/>
      <c r="T197" s="77"/>
      <c r="AT197" s="14" t="s">
        <v>170</v>
      </c>
      <c r="AU197" s="14" t="s">
        <v>85</v>
      </c>
    </row>
    <row r="198" s="11" customFormat="1">
      <c r="B198" s="215"/>
      <c r="C198" s="216"/>
      <c r="D198" s="217" t="s">
        <v>164</v>
      </c>
      <c r="E198" s="218" t="s">
        <v>1</v>
      </c>
      <c r="F198" s="219" t="s">
        <v>858</v>
      </c>
      <c r="G198" s="216"/>
      <c r="H198" s="220">
        <v>43</v>
      </c>
      <c r="I198" s="221"/>
      <c r="J198" s="216"/>
      <c r="K198" s="216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164</v>
      </c>
      <c r="AU198" s="226" t="s">
        <v>85</v>
      </c>
      <c r="AV198" s="11" t="s">
        <v>85</v>
      </c>
      <c r="AW198" s="11" t="s">
        <v>38</v>
      </c>
      <c r="AX198" s="11" t="s">
        <v>8</v>
      </c>
      <c r="AY198" s="226" t="s">
        <v>151</v>
      </c>
    </row>
    <row r="199" s="1" customFormat="1" ht="16.5" customHeight="1">
      <c r="B199" s="35"/>
      <c r="C199" s="201" t="s">
        <v>370</v>
      </c>
      <c r="D199" s="201" t="s">
        <v>152</v>
      </c>
      <c r="E199" s="202" t="s">
        <v>859</v>
      </c>
      <c r="F199" s="203" t="s">
        <v>860</v>
      </c>
      <c r="G199" s="204" t="s">
        <v>222</v>
      </c>
      <c r="H199" s="205">
        <v>28</v>
      </c>
      <c r="I199" s="206"/>
      <c r="J199" s="207">
        <f>ROUND(I199*H199,0)</f>
        <v>0</v>
      </c>
      <c r="K199" s="203" t="s">
        <v>179</v>
      </c>
      <c r="L199" s="40"/>
      <c r="M199" s="208" t="s">
        <v>1</v>
      </c>
      <c r="N199" s="209" t="s">
        <v>47</v>
      </c>
      <c r="O199" s="76"/>
      <c r="P199" s="210">
        <f>O199*H199</f>
        <v>0</v>
      </c>
      <c r="Q199" s="210">
        <v>0</v>
      </c>
      <c r="R199" s="210">
        <f>Q199*H199</f>
        <v>0</v>
      </c>
      <c r="S199" s="210">
        <v>0.00348</v>
      </c>
      <c r="T199" s="211">
        <f>S199*H199</f>
        <v>0.097439999999999999</v>
      </c>
      <c r="AR199" s="14" t="s">
        <v>235</v>
      </c>
      <c r="AT199" s="14" t="s">
        <v>152</v>
      </c>
      <c r="AU199" s="14" t="s">
        <v>85</v>
      </c>
      <c r="AY199" s="14" t="s">
        <v>151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4" t="s">
        <v>8</v>
      </c>
      <c r="BK199" s="212">
        <f>ROUND(I199*H199,0)</f>
        <v>0</v>
      </c>
      <c r="BL199" s="14" t="s">
        <v>235</v>
      </c>
      <c r="BM199" s="14" t="s">
        <v>861</v>
      </c>
    </row>
    <row r="200" s="11" customFormat="1">
      <c r="B200" s="215"/>
      <c r="C200" s="216"/>
      <c r="D200" s="217" t="s">
        <v>164</v>
      </c>
      <c r="E200" s="218" t="s">
        <v>1</v>
      </c>
      <c r="F200" s="219" t="s">
        <v>862</v>
      </c>
      <c r="G200" s="216"/>
      <c r="H200" s="220">
        <v>28</v>
      </c>
      <c r="I200" s="221"/>
      <c r="J200" s="216"/>
      <c r="K200" s="216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164</v>
      </c>
      <c r="AU200" s="226" t="s">
        <v>85</v>
      </c>
      <c r="AV200" s="11" t="s">
        <v>85</v>
      </c>
      <c r="AW200" s="11" t="s">
        <v>38</v>
      </c>
      <c r="AX200" s="11" t="s">
        <v>8</v>
      </c>
      <c r="AY200" s="226" t="s">
        <v>151</v>
      </c>
    </row>
    <row r="201" s="1" customFormat="1" ht="16.5" customHeight="1">
      <c r="B201" s="35"/>
      <c r="C201" s="201" t="s">
        <v>375</v>
      </c>
      <c r="D201" s="201" t="s">
        <v>152</v>
      </c>
      <c r="E201" s="202" t="s">
        <v>863</v>
      </c>
      <c r="F201" s="203" t="s">
        <v>864</v>
      </c>
      <c r="G201" s="204" t="s">
        <v>222</v>
      </c>
      <c r="H201" s="205">
        <v>28</v>
      </c>
      <c r="I201" s="206"/>
      <c r="J201" s="207">
        <f>ROUND(I201*H201,0)</f>
        <v>0</v>
      </c>
      <c r="K201" s="203" t="s">
        <v>179</v>
      </c>
      <c r="L201" s="40"/>
      <c r="M201" s="208" t="s">
        <v>1</v>
      </c>
      <c r="N201" s="209" t="s">
        <v>47</v>
      </c>
      <c r="O201" s="76"/>
      <c r="P201" s="210">
        <f>O201*H201</f>
        <v>0</v>
      </c>
      <c r="Q201" s="210">
        <v>0.0043899999999999998</v>
      </c>
      <c r="R201" s="210">
        <f>Q201*H201</f>
        <v>0.12292</v>
      </c>
      <c r="S201" s="210">
        <v>0</v>
      </c>
      <c r="T201" s="211">
        <f>S201*H201</f>
        <v>0</v>
      </c>
      <c r="AR201" s="14" t="s">
        <v>235</v>
      </c>
      <c r="AT201" s="14" t="s">
        <v>152</v>
      </c>
      <c r="AU201" s="14" t="s">
        <v>85</v>
      </c>
      <c r="AY201" s="14" t="s">
        <v>151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4" t="s">
        <v>8</v>
      </c>
      <c r="BK201" s="212">
        <f>ROUND(I201*H201,0)</f>
        <v>0</v>
      </c>
      <c r="BL201" s="14" t="s">
        <v>235</v>
      </c>
      <c r="BM201" s="14" t="s">
        <v>865</v>
      </c>
    </row>
    <row r="202" s="1" customFormat="1">
      <c r="B202" s="35"/>
      <c r="C202" s="36"/>
      <c r="D202" s="217" t="s">
        <v>170</v>
      </c>
      <c r="E202" s="36"/>
      <c r="F202" s="227" t="s">
        <v>857</v>
      </c>
      <c r="G202" s="36"/>
      <c r="H202" s="36"/>
      <c r="I202" s="128"/>
      <c r="J202" s="36"/>
      <c r="K202" s="36"/>
      <c r="L202" s="40"/>
      <c r="M202" s="228"/>
      <c r="N202" s="76"/>
      <c r="O202" s="76"/>
      <c r="P202" s="76"/>
      <c r="Q202" s="76"/>
      <c r="R202" s="76"/>
      <c r="S202" s="76"/>
      <c r="T202" s="77"/>
      <c r="AT202" s="14" t="s">
        <v>170</v>
      </c>
      <c r="AU202" s="14" t="s">
        <v>85</v>
      </c>
    </row>
    <row r="203" s="1" customFormat="1" ht="16.5" customHeight="1">
      <c r="B203" s="35"/>
      <c r="C203" s="201" t="s">
        <v>381</v>
      </c>
      <c r="D203" s="201" t="s">
        <v>152</v>
      </c>
      <c r="E203" s="202" t="s">
        <v>866</v>
      </c>
      <c r="F203" s="203" t="s">
        <v>867</v>
      </c>
      <c r="G203" s="204" t="s">
        <v>222</v>
      </c>
      <c r="H203" s="205">
        <v>51.799999999999997</v>
      </c>
      <c r="I203" s="206"/>
      <c r="J203" s="207">
        <f>ROUND(I203*H203,0)</f>
        <v>0</v>
      </c>
      <c r="K203" s="203" t="s">
        <v>179</v>
      </c>
      <c r="L203" s="40"/>
      <c r="M203" s="208" t="s">
        <v>1</v>
      </c>
      <c r="N203" s="209" t="s">
        <v>47</v>
      </c>
      <c r="O203" s="76"/>
      <c r="P203" s="210">
        <f>O203*H203</f>
        <v>0</v>
      </c>
      <c r="Q203" s="210">
        <v>0</v>
      </c>
      <c r="R203" s="210">
        <f>Q203*H203</f>
        <v>0</v>
      </c>
      <c r="S203" s="210">
        <v>0.0016999999999999999</v>
      </c>
      <c r="T203" s="211">
        <f>S203*H203</f>
        <v>0.088059999999999986</v>
      </c>
      <c r="AR203" s="14" t="s">
        <v>235</v>
      </c>
      <c r="AT203" s="14" t="s">
        <v>152</v>
      </c>
      <c r="AU203" s="14" t="s">
        <v>85</v>
      </c>
      <c r="AY203" s="14" t="s">
        <v>151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4" t="s">
        <v>8</v>
      </c>
      <c r="BK203" s="212">
        <f>ROUND(I203*H203,0)</f>
        <v>0</v>
      </c>
      <c r="BL203" s="14" t="s">
        <v>235</v>
      </c>
      <c r="BM203" s="14" t="s">
        <v>868</v>
      </c>
    </row>
    <row r="204" s="11" customFormat="1">
      <c r="B204" s="215"/>
      <c r="C204" s="216"/>
      <c r="D204" s="217" t="s">
        <v>164</v>
      </c>
      <c r="E204" s="218" t="s">
        <v>1</v>
      </c>
      <c r="F204" s="219" t="s">
        <v>869</v>
      </c>
      <c r="G204" s="216"/>
      <c r="H204" s="220">
        <v>51.799999999999997</v>
      </c>
      <c r="I204" s="221"/>
      <c r="J204" s="216"/>
      <c r="K204" s="216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164</v>
      </c>
      <c r="AU204" s="226" t="s">
        <v>85</v>
      </c>
      <c r="AV204" s="11" t="s">
        <v>85</v>
      </c>
      <c r="AW204" s="11" t="s">
        <v>38</v>
      </c>
      <c r="AX204" s="11" t="s">
        <v>8</v>
      </c>
      <c r="AY204" s="226" t="s">
        <v>151</v>
      </c>
    </row>
    <row r="205" s="1" customFormat="1" ht="16.5" customHeight="1">
      <c r="B205" s="35"/>
      <c r="C205" s="201" t="s">
        <v>388</v>
      </c>
      <c r="D205" s="201" t="s">
        <v>152</v>
      </c>
      <c r="E205" s="202" t="s">
        <v>870</v>
      </c>
      <c r="F205" s="203" t="s">
        <v>871</v>
      </c>
      <c r="G205" s="204" t="s">
        <v>222</v>
      </c>
      <c r="H205" s="205">
        <v>51.799999999999997</v>
      </c>
      <c r="I205" s="206"/>
      <c r="J205" s="207">
        <f>ROUND(I205*H205,0)</f>
        <v>0</v>
      </c>
      <c r="K205" s="203" t="s">
        <v>179</v>
      </c>
      <c r="L205" s="40"/>
      <c r="M205" s="208" t="s">
        <v>1</v>
      </c>
      <c r="N205" s="209" t="s">
        <v>47</v>
      </c>
      <c r="O205" s="76"/>
      <c r="P205" s="210">
        <f>O205*H205</f>
        <v>0</v>
      </c>
      <c r="Q205" s="210">
        <v>0.00347</v>
      </c>
      <c r="R205" s="210">
        <f>Q205*H205</f>
        <v>0.17974599999999999</v>
      </c>
      <c r="S205" s="210">
        <v>0</v>
      </c>
      <c r="T205" s="211">
        <f>S205*H205</f>
        <v>0</v>
      </c>
      <c r="AR205" s="14" t="s">
        <v>235</v>
      </c>
      <c r="AT205" s="14" t="s">
        <v>152</v>
      </c>
      <c r="AU205" s="14" t="s">
        <v>85</v>
      </c>
      <c r="AY205" s="14" t="s">
        <v>151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4" t="s">
        <v>8</v>
      </c>
      <c r="BK205" s="212">
        <f>ROUND(I205*H205,0)</f>
        <v>0</v>
      </c>
      <c r="BL205" s="14" t="s">
        <v>235</v>
      </c>
      <c r="BM205" s="14" t="s">
        <v>872</v>
      </c>
    </row>
    <row r="206" s="1" customFormat="1">
      <c r="B206" s="35"/>
      <c r="C206" s="36"/>
      <c r="D206" s="217" t="s">
        <v>170</v>
      </c>
      <c r="E206" s="36"/>
      <c r="F206" s="227" t="s">
        <v>857</v>
      </c>
      <c r="G206" s="36"/>
      <c r="H206" s="36"/>
      <c r="I206" s="128"/>
      <c r="J206" s="36"/>
      <c r="K206" s="36"/>
      <c r="L206" s="40"/>
      <c r="M206" s="228"/>
      <c r="N206" s="76"/>
      <c r="O206" s="76"/>
      <c r="P206" s="76"/>
      <c r="Q206" s="76"/>
      <c r="R206" s="76"/>
      <c r="S206" s="76"/>
      <c r="T206" s="77"/>
      <c r="AT206" s="14" t="s">
        <v>170</v>
      </c>
      <c r="AU206" s="14" t="s">
        <v>85</v>
      </c>
    </row>
    <row r="207" s="1" customFormat="1" ht="16.5" customHeight="1">
      <c r="B207" s="35"/>
      <c r="C207" s="201" t="s">
        <v>392</v>
      </c>
      <c r="D207" s="201" t="s">
        <v>152</v>
      </c>
      <c r="E207" s="202" t="s">
        <v>873</v>
      </c>
      <c r="F207" s="203" t="s">
        <v>874</v>
      </c>
      <c r="G207" s="204" t="s">
        <v>222</v>
      </c>
      <c r="H207" s="205">
        <v>86.599999999999994</v>
      </c>
      <c r="I207" s="206"/>
      <c r="J207" s="207">
        <f>ROUND(I207*H207,0)</f>
        <v>0</v>
      </c>
      <c r="K207" s="203" t="s">
        <v>179</v>
      </c>
      <c r="L207" s="40"/>
      <c r="M207" s="208" t="s">
        <v>1</v>
      </c>
      <c r="N207" s="209" t="s">
        <v>47</v>
      </c>
      <c r="O207" s="76"/>
      <c r="P207" s="210">
        <f>O207*H207</f>
        <v>0</v>
      </c>
      <c r="Q207" s="210">
        <v>0</v>
      </c>
      <c r="R207" s="210">
        <f>Q207*H207</f>
        <v>0</v>
      </c>
      <c r="S207" s="210">
        <v>0.0017700000000000001</v>
      </c>
      <c r="T207" s="211">
        <f>S207*H207</f>
        <v>0.153282</v>
      </c>
      <c r="AR207" s="14" t="s">
        <v>235</v>
      </c>
      <c r="AT207" s="14" t="s">
        <v>152</v>
      </c>
      <c r="AU207" s="14" t="s">
        <v>85</v>
      </c>
      <c r="AY207" s="14" t="s">
        <v>151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4" t="s">
        <v>8</v>
      </c>
      <c r="BK207" s="212">
        <f>ROUND(I207*H207,0)</f>
        <v>0</v>
      </c>
      <c r="BL207" s="14" t="s">
        <v>235</v>
      </c>
      <c r="BM207" s="14" t="s">
        <v>875</v>
      </c>
    </row>
    <row r="208" s="11" customFormat="1">
      <c r="B208" s="215"/>
      <c r="C208" s="216"/>
      <c r="D208" s="217" t="s">
        <v>164</v>
      </c>
      <c r="E208" s="218" t="s">
        <v>1</v>
      </c>
      <c r="F208" s="219" t="s">
        <v>876</v>
      </c>
      <c r="G208" s="216"/>
      <c r="H208" s="220">
        <v>86.599999999999994</v>
      </c>
      <c r="I208" s="221"/>
      <c r="J208" s="216"/>
      <c r="K208" s="216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164</v>
      </c>
      <c r="AU208" s="226" t="s">
        <v>85</v>
      </c>
      <c r="AV208" s="11" t="s">
        <v>85</v>
      </c>
      <c r="AW208" s="11" t="s">
        <v>38</v>
      </c>
      <c r="AX208" s="11" t="s">
        <v>8</v>
      </c>
      <c r="AY208" s="226" t="s">
        <v>151</v>
      </c>
    </row>
    <row r="209" s="1" customFormat="1" ht="16.5" customHeight="1">
      <c r="B209" s="35"/>
      <c r="C209" s="201" t="s">
        <v>396</v>
      </c>
      <c r="D209" s="201" t="s">
        <v>152</v>
      </c>
      <c r="E209" s="202" t="s">
        <v>877</v>
      </c>
      <c r="F209" s="203" t="s">
        <v>878</v>
      </c>
      <c r="G209" s="204" t="s">
        <v>222</v>
      </c>
      <c r="H209" s="205">
        <v>86.599999999999994</v>
      </c>
      <c r="I209" s="206"/>
      <c r="J209" s="207">
        <f>ROUND(I209*H209,0)</f>
        <v>0</v>
      </c>
      <c r="K209" s="203" t="s">
        <v>1</v>
      </c>
      <c r="L209" s="40"/>
      <c r="M209" s="208" t="s">
        <v>1</v>
      </c>
      <c r="N209" s="209" t="s">
        <v>47</v>
      </c>
      <c r="O209" s="76"/>
      <c r="P209" s="210">
        <f>O209*H209</f>
        <v>0</v>
      </c>
      <c r="Q209" s="210">
        <v>0.0035699999999999998</v>
      </c>
      <c r="R209" s="210">
        <f>Q209*H209</f>
        <v>0.30916199999999994</v>
      </c>
      <c r="S209" s="210">
        <v>0</v>
      </c>
      <c r="T209" s="211">
        <f>S209*H209</f>
        <v>0</v>
      </c>
      <c r="AR209" s="14" t="s">
        <v>235</v>
      </c>
      <c r="AT209" s="14" t="s">
        <v>152</v>
      </c>
      <c r="AU209" s="14" t="s">
        <v>85</v>
      </c>
      <c r="AY209" s="14" t="s">
        <v>151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4" t="s">
        <v>8</v>
      </c>
      <c r="BK209" s="212">
        <f>ROUND(I209*H209,0)</f>
        <v>0</v>
      </c>
      <c r="BL209" s="14" t="s">
        <v>235</v>
      </c>
      <c r="BM209" s="14" t="s">
        <v>879</v>
      </c>
    </row>
    <row r="210" s="1" customFormat="1">
      <c r="B210" s="35"/>
      <c r="C210" s="36"/>
      <c r="D210" s="217" t="s">
        <v>170</v>
      </c>
      <c r="E210" s="36"/>
      <c r="F210" s="227" t="s">
        <v>857</v>
      </c>
      <c r="G210" s="36"/>
      <c r="H210" s="36"/>
      <c r="I210" s="128"/>
      <c r="J210" s="36"/>
      <c r="K210" s="36"/>
      <c r="L210" s="40"/>
      <c r="M210" s="228"/>
      <c r="N210" s="76"/>
      <c r="O210" s="76"/>
      <c r="P210" s="76"/>
      <c r="Q210" s="76"/>
      <c r="R210" s="76"/>
      <c r="S210" s="76"/>
      <c r="T210" s="77"/>
      <c r="AT210" s="14" t="s">
        <v>170</v>
      </c>
      <c r="AU210" s="14" t="s">
        <v>85</v>
      </c>
    </row>
    <row r="211" s="1" customFormat="1" ht="16.5" customHeight="1">
      <c r="B211" s="35"/>
      <c r="C211" s="201" t="s">
        <v>401</v>
      </c>
      <c r="D211" s="201" t="s">
        <v>152</v>
      </c>
      <c r="E211" s="202" t="s">
        <v>880</v>
      </c>
      <c r="F211" s="203" t="s">
        <v>881</v>
      </c>
      <c r="G211" s="204" t="s">
        <v>168</v>
      </c>
      <c r="H211" s="205">
        <v>6</v>
      </c>
      <c r="I211" s="206"/>
      <c r="J211" s="207">
        <f>ROUND(I211*H211,0)</f>
        <v>0</v>
      </c>
      <c r="K211" s="203" t="s">
        <v>179</v>
      </c>
      <c r="L211" s="40"/>
      <c r="M211" s="208" t="s">
        <v>1</v>
      </c>
      <c r="N211" s="209" t="s">
        <v>47</v>
      </c>
      <c r="O211" s="76"/>
      <c r="P211" s="210">
        <f>O211*H211</f>
        <v>0</v>
      </c>
      <c r="Q211" s="210">
        <v>0</v>
      </c>
      <c r="R211" s="210">
        <f>Q211*H211</f>
        <v>0</v>
      </c>
      <c r="S211" s="210">
        <v>0.0090600000000000003</v>
      </c>
      <c r="T211" s="211">
        <f>S211*H211</f>
        <v>0.054360000000000006</v>
      </c>
      <c r="AR211" s="14" t="s">
        <v>235</v>
      </c>
      <c r="AT211" s="14" t="s">
        <v>152</v>
      </c>
      <c r="AU211" s="14" t="s">
        <v>85</v>
      </c>
      <c r="AY211" s="14" t="s">
        <v>151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4" t="s">
        <v>8</v>
      </c>
      <c r="BK211" s="212">
        <f>ROUND(I211*H211,0)</f>
        <v>0</v>
      </c>
      <c r="BL211" s="14" t="s">
        <v>235</v>
      </c>
      <c r="BM211" s="14" t="s">
        <v>882</v>
      </c>
    </row>
    <row r="212" s="1" customFormat="1" ht="22.5" customHeight="1">
      <c r="B212" s="35"/>
      <c r="C212" s="201" t="s">
        <v>407</v>
      </c>
      <c r="D212" s="201" t="s">
        <v>152</v>
      </c>
      <c r="E212" s="202" t="s">
        <v>883</v>
      </c>
      <c r="F212" s="203" t="s">
        <v>884</v>
      </c>
      <c r="G212" s="204" t="s">
        <v>168</v>
      </c>
      <c r="H212" s="205">
        <v>5</v>
      </c>
      <c r="I212" s="206"/>
      <c r="J212" s="207">
        <f>ROUND(I212*H212,0)</f>
        <v>0</v>
      </c>
      <c r="K212" s="203" t="s">
        <v>1</v>
      </c>
      <c r="L212" s="40"/>
      <c r="M212" s="208" t="s">
        <v>1</v>
      </c>
      <c r="N212" s="209" t="s">
        <v>47</v>
      </c>
      <c r="O212" s="76"/>
      <c r="P212" s="210">
        <f>O212*H212</f>
        <v>0</v>
      </c>
      <c r="Q212" s="210">
        <v>0.0035999999999999999</v>
      </c>
      <c r="R212" s="210">
        <f>Q212*H212</f>
        <v>0.017999999999999999</v>
      </c>
      <c r="S212" s="210">
        <v>0</v>
      </c>
      <c r="T212" s="211">
        <f>S212*H212</f>
        <v>0</v>
      </c>
      <c r="AR212" s="14" t="s">
        <v>235</v>
      </c>
      <c r="AT212" s="14" t="s">
        <v>152</v>
      </c>
      <c r="AU212" s="14" t="s">
        <v>85</v>
      </c>
      <c r="AY212" s="14" t="s">
        <v>151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4" t="s">
        <v>8</v>
      </c>
      <c r="BK212" s="212">
        <f>ROUND(I212*H212,0)</f>
        <v>0</v>
      </c>
      <c r="BL212" s="14" t="s">
        <v>235</v>
      </c>
      <c r="BM212" s="14" t="s">
        <v>885</v>
      </c>
    </row>
    <row r="213" s="1" customFormat="1">
      <c r="B213" s="35"/>
      <c r="C213" s="36"/>
      <c r="D213" s="217" t="s">
        <v>170</v>
      </c>
      <c r="E213" s="36"/>
      <c r="F213" s="227" t="s">
        <v>857</v>
      </c>
      <c r="G213" s="36"/>
      <c r="H213" s="36"/>
      <c r="I213" s="128"/>
      <c r="J213" s="36"/>
      <c r="K213" s="36"/>
      <c r="L213" s="40"/>
      <c r="M213" s="228"/>
      <c r="N213" s="76"/>
      <c r="O213" s="76"/>
      <c r="P213" s="76"/>
      <c r="Q213" s="76"/>
      <c r="R213" s="76"/>
      <c r="S213" s="76"/>
      <c r="T213" s="77"/>
      <c r="AT213" s="14" t="s">
        <v>170</v>
      </c>
      <c r="AU213" s="14" t="s">
        <v>85</v>
      </c>
    </row>
    <row r="214" s="1" customFormat="1" ht="16.5" customHeight="1">
      <c r="B214" s="35"/>
      <c r="C214" s="201" t="s">
        <v>411</v>
      </c>
      <c r="D214" s="201" t="s">
        <v>152</v>
      </c>
      <c r="E214" s="202" t="s">
        <v>886</v>
      </c>
      <c r="F214" s="203" t="s">
        <v>887</v>
      </c>
      <c r="G214" s="204" t="s">
        <v>222</v>
      </c>
      <c r="H214" s="205">
        <v>42.600000000000001</v>
      </c>
      <c r="I214" s="206"/>
      <c r="J214" s="207">
        <f>ROUND(I214*H214,0)</f>
        <v>0</v>
      </c>
      <c r="K214" s="203" t="s">
        <v>179</v>
      </c>
      <c r="L214" s="40"/>
      <c r="M214" s="208" t="s">
        <v>1</v>
      </c>
      <c r="N214" s="209" t="s">
        <v>47</v>
      </c>
      <c r="O214" s="76"/>
      <c r="P214" s="210">
        <f>O214*H214</f>
        <v>0</v>
      </c>
      <c r="Q214" s="210">
        <v>0</v>
      </c>
      <c r="R214" s="210">
        <f>Q214*H214</f>
        <v>0</v>
      </c>
      <c r="S214" s="210">
        <v>0.00175</v>
      </c>
      <c r="T214" s="211">
        <f>S214*H214</f>
        <v>0.074550000000000005</v>
      </c>
      <c r="AR214" s="14" t="s">
        <v>235</v>
      </c>
      <c r="AT214" s="14" t="s">
        <v>152</v>
      </c>
      <c r="AU214" s="14" t="s">
        <v>85</v>
      </c>
      <c r="AY214" s="14" t="s">
        <v>151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4" t="s">
        <v>8</v>
      </c>
      <c r="BK214" s="212">
        <f>ROUND(I214*H214,0)</f>
        <v>0</v>
      </c>
      <c r="BL214" s="14" t="s">
        <v>235</v>
      </c>
      <c r="BM214" s="14" t="s">
        <v>888</v>
      </c>
    </row>
    <row r="215" s="11" customFormat="1">
      <c r="B215" s="215"/>
      <c r="C215" s="216"/>
      <c r="D215" s="217" t="s">
        <v>164</v>
      </c>
      <c r="E215" s="218" t="s">
        <v>1</v>
      </c>
      <c r="F215" s="219" t="s">
        <v>889</v>
      </c>
      <c r="G215" s="216"/>
      <c r="H215" s="220">
        <v>42.600000000000001</v>
      </c>
      <c r="I215" s="221"/>
      <c r="J215" s="216"/>
      <c r="K215" s="216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164</v>
      </c>
      <c r="AU215" s="226" t="s">
        <v>85</v>
      </c>
      <c r="AV215" s="11" t="s">
        <v>85</v>
      </c>
      <c r="AW215" s="11" t="s">
        <v>38</v>
      </c>
      <c r="AX215" s="11" t="s">
        <v>8</v>
      </c>
      <c r="AY215" s="226" t="s">
        <v>151</v>
      </c>
    </row>
    <row r="216" s="1" customFormat="1" ht="16.5" customHeight="1">
      <c r="B216" s="35"/>
      <c r="C216" s="201" t="s">
        <v>420</v>
      </c>
      <c r="D216" s="201" t="s">
        <v>152</v>
      </c>
      <c r="E216" s="202" t="s">
        <v>890</v>
      </c>
      <c r="F216" s="203" t="s">
        <v>891</v>
      </c>
      <c r="G216" s="204" t="s">
        <v>222</v>
      </c>
      <c r="H216" s="205">
        <v>42.600000000000001</v>
      </c>
      <c r="I216" s="206"/>
      <c r="J216" s="207">
        <f>ROUND(I216*H216,0)</f>
        <v>0</v>
      </c>
      <c r="K216" s="203" t="s">
        <v>715</v>
      </c>
      <c r="L216" s="40"/>
      <c r="M216" s="208" t="s">
        <v>1</v>
      </c>
      <c r="N216" s="209" t="s">
        <v>47</v>
      </c>
      <c r="O216" s="76"/>
      <c r="P216" s="210">
        <f>O216*H216</f>
        <v>0</v>
      </c>
      <c r="Q216" s="210">
        <v>0.0028900000000000002</v>
      </c>
      <c r="R216" s="210">
        <f>Q216*H216</f>
        <v>0.12311400000000002</v>
      </c>
      <c r="S216" s="210">
        <v>0</v>
      </c>
      <c r="T216" s="211">
        <f>S216*H216</f>
        <v>0</v>
      </c>
      <c r="AR216" s="14" t="s">
        <v>235</v>
      </c>
      <c r="AT216" s="14" t="s">
        <v>152</v>
      </c>
      <c r="AU216" s="14" t="s">
        <v>85</v>
      </c>
      <c r="AY216" s="14" t="s">
        <v>151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4" t="s">
        <v>8</v>
      </c>
      <c r="BK216" s="212">
        <f>ROUND(I216*H216,0)</f>
        <v>0</v>
      </c>
      <c r="BL216" s="14" t="s">
        <v>235</v>
      </c>
      <c r="BM216" s="14" t="s">
        <v>892</v>
      </c>
    </row>
    <row r="217" s="1" customFormat="1">
      <c r="B217" s="35"/>
      <c r="C217" s="36"/>
      <c r="D217" s="217" t="s">
        <v>170</v>
      </c>
      <c r="E217" s="36"/>
      <c r="F217" s="227" t="s">
        <v>857</v>
      </c>
      <c r="G217" s="36"/>
      <c r="H217" s="36"/>
      <c r="I217" s="128"/>
      <c r="J217" s="36"/>
      <c r="K217" s="36"/>
      <c r="L217" s="40"/>
      <c r="M217" s="228"/>
      <c r="N217" s="76"/>
      <c r="O217" s="76"/>
      <c r="P217" s="76"/>
      <c r="Q217" s="76"/>
      <c r="R217" s="76"/>
      <c r="S217" s="76"/>
      <c r="T217" s="77"/>
      <c r="AT217" s="14" t="s">
        <v>170</v>
      </c>
      <c r="AU217" s="14" t="s">
        <v>85</v>
      </c>
    </row>
    <row r="218" s="1" customFormat="1" ht="16.5" customHeight="1">
      <c r="B218" s="35"/>
      <c r="C218" s="201" t="s">
        <v>426</v>
      </c>
      <c r="D218" s="201" t="s">
        <v>152</v>
      </c>
      <c r="E218" s="202" t="s">
        <v>893</v>
      </c>
      <c r="F218" s="203" t="s">
        <v>894</v>
      </c>
      <c r="G218" s="204" t="s">
        <v>178</v>
      </c>
      <c r="H218" s="205">
        <v>8</v>
      </c>
      <c r="I218" s="206"/>
      <c r="J218" s="207">
        <f>ROUND(I218*H218,0)</f>
        <v>0</v>
      </c>
      <c r="K218" s="203" t="s">
        <v>179</v>
      </c>
      <c r="L218" s="40"/>
      <c r="M218" s="208" t="s">
        <v>1</v>
      </c>
      <c r="N218" s="209" t="s">
        <v>47</v>
      </c>
      <c r="O218" s="76"/>
      <c r="P218" s="210">
        <f>O218*H218</f>
        <v>0</v>
      </c>
      <c r="Q218" s="210">
        <v>0</v>
      </c>
      <c r="R218" s="210">
        <f>Q218*H218</f>
        <v>0</v>
      </c>
      <c r="S218" s="210">
        <v>0.0058399999999999997</v>
      </c>
      <c r="T218" s="211">
        <f>S218*H218</f>
        <v>0.046719999999999998</v>
      </c>
      <c r="AR218" s="14" t="s">
        <v>235</v>
      </c>
      <c r="AT218" s="14" t="s">
        <v>152</v>
      </c>
      <c r="AU218" s="14" t="s">
        <v>85</v>
      </c>
      <c r="AY218" s="14" t="s">
        <v>151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4" t="s">
        <v>8</v>
      </c>
      <c r="BK218" s="212">
        <f>ROUND(I218*H218,0)</f>
        <v>0</v>
      </c>
      <c r="BL218" s="14" t="s">
        <v>235</v>
      </c>
      <c r="BM218" s="14" t="s">
        <v>895</v>
      </c>
    </row>
    <row r="219" s="11" customFormat="1">
      <c r="B219" s="215"/>
      <c r="C219" s="216"/>
      <c r="D219" s="217" t="s">
        <v>164</v>
      </c>
      <c r="E219" s="218" t="s">
        <v>1</v>
      </c>
      <c r="F219" s="219" t="s">
        <v>896</v>
      </c>
      <c r="G219" s="216"/>
      <c r="H219" s="220">
        <v>8</v>
      </c>
      <c r="I219" s="221"/>
      <c r="J219" s="216"/>
      <c r="K219" s="216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164</v>
      </c>
      <c r="AU219" s="226" t="s">
        <v>85</v>
      </c>
      <c r="AV219" s="11" t="s">
        <v>85</v>
      </c>
      <c r="AW219" s="11" t="s">
        <v>38</v>
      </c>
      <c r="AX219" s="11" t="s">
        <v>8</v>
      </c>
      <c r="AY219" s="226" t="s">
        <v>151</v>
      </c>
    </row>
    <row r="220" s="1" customFormat="1" ht="16.5" customHeight="1">
      <c r="B220" s="35"/>
      <c r="C220" s="201" t="s">
        <v>432</v>
      </c>
      <c r="D220" s="201" t="s">
        <v>152</v>
      </c>
      <c r="E220" s="202" t="s">
        <v>897</v>
      </c>
      <c r="F220" s="203" t="s">
        <v>898</v>
      </c>
      <c r="G220" s="204" t="s">
        <v>178</v>
      </c>
      <c r="H220" s="205">
        <v>8</v>
      </c>
      <c r="I220" s="206"/>
      <c r="J220" s="207">
        <f>ROUND(I220*H220,0)</f>
        <v>0</v>
      </c>
      <c r="K220" s="203" t="s">
        <v>715</v>
      </c>
      <c r="L220" s="40"/>
      <c r="M220" s="208" t="s">
        <v>1</v>
      </c>
      <c r="N220" s="209" t="s">
        <v>47</v>
      </c>
      <c r="O220" s="76"/>
      <c r="P220" s="210">
        <f>O220*H220</f>
        <v>0</v>
      </c>
      <c r="Q220" s="210">
        <v>0.01082</v>
      </c>
      <c r="R220" s="210">
        <f>Q220*H220</f>
        <v>0.086559999999999998</v>
      </c>
      <c r="S220" s="210">
        <v>0</v>
      </c>
      <c r="T220" s="211">
        <f>S220*H220</f>
        <v>0</v>
      </c>
      <c r="AR220" s="14" t="s">
        <v>235</v>
      </c>
      <c r="AT220" s="14" t="s">
        <v>152</v>
      </c>
      <c r="AU220" s="14" t="s">
        <v>85</v>
      </c>
      <c r="AY220" s="14" t="s">
        <v>151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4" t="s">
        <v>8</v>
      </c>
      <c r="BK220" s="212">
        <f>ROUND(I220*H220,0)</f>
        <v>0</v>
      </c>
      <c r="BL220" s="14" t="s">
        <v>235</v>
      </c>
      <c r="BM220" s="14" t="s">
        <v>899</v>
      </c>
    </row>
    <row r="221" s="1" customFormat="1">
      <c r="B221" s="35"/>
      <c r="C221" s="36"/>
      <c r="D221" s="217" t="s">
        <v>170</v>
      </c>
      <c r="E221" s="36"/>
      <c r="F221" s="227" t="s">
        <v>857</v>
      </c>
      <c r="G221" s="36"/>
      <c r="H221" s="36"/>
      <c r="I221" s="128"/>
      <c r="J221" s="36"/>
      <c r="K221" s="36"/>
      <c r="L221" s="40"/>
      <c r="M221" s="228"/>
      <c r="N221" s="76"/>
      <c r="O221" s="76"/>
      <c r="P221" s="76"/>
      <c r="Q221" s="76"/>
      <c r="R221" s="76"/>
      <c r="S221" s="76"/>
      <c r="T221" s="77"/>
      <c r="AT221" s="14" t="s">
        <v>170</v>
      </c>
      <c r="AU221" s="14" t="s">
        <v>85</v>
      </c>
    </row>
    <row r="222" s="1" customFormat="1" ht="16.5" customHeight="1">
      <c r="B222" s="35"/>
      <c r="C222" s="201" t="s">
        <v>438</v>
      </c>
      <c r="D222" s="201" t="s">
        <v>152</v>
      </c>
      <c r="E222" s="202" t="s">
        <v>900</v>
      </c>
      <c r="F222" s="203" t="s">
        <v>901</v>
      </c>
      <c r="G222" s="204" t="s">
        <v>168</v>
      </c>
      <c r="H222" s="205">
        <v>4</v>
      </c>
      <c r="I222" s="206"/>
      <c r="J222" s="207">
        <f>ROUND(I222*H222,0)</f>
        <v>0</v>
      </c>
      <c r="K222" s="203" t="s">
        <v>179</v>
      </c>
      <c r="L222" s="40"/>
      <c r="M222" s="208" t="s">
        <v>1</v>
      </c>
      <c r="N222" s="209" t="s">
        <v>47</v>
      </c>
      <c r="O222" s="76"/>
      <c r="P222" s="210">
        <f>O222*H222</f>
        <v>0</v>
      </c>
      <c r="Q222" s="210">
        <v>0</v>
      </c>
      <c r="R222" s="210">
        <f>Q222*H222</f>
        <v>0</v>
      </c>
      <c r="S222" s="210">
        <v>0.0018799999999999999</v>
      </c>
      <c r="T222" s="211">
        <f>S222*H222</f>
        <v>0.0075199999999999998</v>
      </c>
      <c r="AR222" s="14" t="s">
        <v>235</v>
      </c>
      <c r="AT222" s="14" t="s">
        <v>152</v>
      </c>
      <c r="AU222" s="14" t="s">
        <v>85</v>
      </c>
      <c r="AY222" s="14" t="s">
        <v>151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4" t="s">
        <v>8</v>
      </c>
      <c r="BK222" s="212">
        <f>ROUND(I222*H222,0)</f>
        <v>0</v>
      </c>
      <c r="BL222" s="14" t="s">
        <v>235</v>
      </c>
      <c r="BM222" s="14" t="s">
        <v>902</v>
      </c>
    </row>
    <row r="223" s="1" customFormat="1" ht="16.5" customHeight="1">
      <c r="B223" s="35"/>
      <c r="C223" s="201" t="s">
        <v>444</v>
      </c>
      <c r="D223" s="201" t="s">
        <v>152</v>
      </c>
      <c r="E223" s="202" t="s">
        <v>903</v>
      </c>
      <c r="F223" s="203" t="s">
        <v>904</v>
      </c>
      <c r="G223" s="204" t="s">
        <v>168</v>
      </c>
      <c r="H223" s="205">
        <v>4</v>
      </c>
      <c r="I223" s="206"/>
      <c r="J223" s="207">
        <f>ROUND(I223*H223,0)</f>
        <v>0</v>
      </c>
      <c r="K223" s="203" t="s">
        <v>715</v>
      </c>
      <c r="L223" s="40"/>
      <c r="M223" s="208" t="s">
        <v>1</v>
      </c>
      <c r="N223" s="209" t="s">
        <v>47</v>
      </c>
      <c r="O223" s="76"/>
      <c r="P223" s="210">
        <f>O223*H223</f>
        <v>0</v>
      </c>
      <c r="Q223" s="210">
        <v>0.0027299999999999998</v>
      </c>
      <c r="R223" s="210">
        <f>Q223*H223</f>
        <v>0.010919999999999999</v>
      </c>
      <c r="S223" s="210">
        <v>0</v>
      </c>
      <c r="T223" s="211">
        <f>S223*H223</f>
        <v>0</v>
      </c>
      <c r="AR223" s="14" t="s">
        <v>235</v>
      </c>
      <c r="AT223" s="14" t="s">
        <v>152</v>
      </c>
      <c r="AU223" s="14" t="s">
        <v>85</v>
      </c>
      <c r="AY223" s="14" t="s">
        <v>151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4" t="s">
        <v>8</v>
      </c>
      <c r="BK223" s="212">
        <f>ROUND(I223*H223,0)</f>
        <v>0</v>
      </c>
      <c r="BL223" s="14" t="s">
        <v>235</v>
      </c>
      <c r="BM223" s="14" t="s">
        <v>905</v>
      </c>
    </row>
    <row r="224" s="1" customFormat="1">
      <c r="B224" s="35"/>
      <c r="C224" s="36"/>
      <c r="D224" s="217" t="s">
        <v>170</v>
      </c>
      <c r="E224" s="36"/>
      <c r="F224" s="227" t="s">
        <v>857</v>
      </c>
      <c r="G224" s="36"/>
      <c r="H224" s="36"/>
      <c r="I224" s="128"/>
      <c r="J224" s="36"/>
      <c r="K224" s="36"/>
      <c r="L224" s="40"/>
      <c r="M224" s="228"/>
      <c r="N224" s="76"/>
      <c r="O224" s="76"/>
      <c r="P224" s="76"/>
      <c r="Q224" s="76"/>
      <c r="R224" s="76"/>
      <c r="S224" s="76"/>
      <c r="T224" s="77"/>
      <c r="AT224" s="14" t="s">
        <v>170</v>
      </c>
      <c r="AU224" s="14" t="s">
        <v>85</v>
      </c>
    </row>
    <row r="225" s="1" customFormat="1" ht="16.5" customHeight="1">
      <c r="B225" s="35"/>
      <c r="C225" s="201" t="s">
        <v>448</v>
      </c>
      <c r="D225" s="201" t="s">
        <v>152</v>
      </c>
      <c r="E225" s="202" t="s">
        <v>906</v>
      </c>
      <c r="F225" s="203" t="s">
        <v>907</v>
      </c>
      <c r="G225" s="204" t="s">
        <v>222</v>
      </c>
      <c r="H225" s="205">
        <v>86.599999999999994</v>
      </c>
      <c r="I225" s="206"/>
      <c r="J225" s="207">
        <f>ROUND(I225*H225,0)</f>
        <v>0</v>
      </c>
      <c r="K225" s="203" t="s">
        <v>179</v>
      </c>
      <c r="L225" s="40"/>
      <c r="M225" s="208" t="s">
        <v>1</v>
      </c>
      <c r="N225" s="209" t="s">
        <v>47</v>
      </c>
      <c r="O225" s="76"/>
      <c r="P225" s="210">
        <f>O225*H225</f>
        <v>0</v>
      </c>
      <c r="Q225" s="210">
        <v>0</v>
      </c>
      <c r="R225" s="210">
        <f>Q225*H225</f>
        <v>0</v>
      </c>
      <c r="S225" s="210">
        <v>0.0025999999999999999</v>
      </c>
      <c r="T225" s="211">
        <f>S225*H225</f>
        <v>0.22515999999999997</v>
      </c>
      <c r="AR225" s="14" t="s">
        <v>235</v>
      </c>
      <c r="AT225" s="14" t="s">
        <v>152</v>
      </c>
      <c r="AU225" s="14" t="s">
        <v>85</v>
      </c>
      <c r="AY225" s="14" t="s">
        <v>151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4" t="s">
        <v>8</v>
      </c>
      <c r="BK225" s="212">
        <f>ROUND(I225*H225,0)</f>
        <v>0</v>
      </c>
      <c r="BL225" s="14" t="s">
        <v>235</v>
      </c>
      <c r="BM225" s="14" t="s">
        <v>908</v>
      </c>
    </row>
    <row r="226" s="11" customFormat="1">
      <c r="B226" s="215"/>
      <c r="C226" s="216"/>
      <c r="D226" s="217" t="s">
        <v>164</v>
      </c>
      <c r="E226" s="218" t="s">
        <v>1</v>
      </c>
      <c r="F226" s="219" t="s">
        <v>876</v>
      </c>
      <c r="G226" s="216"/>
      <c r="H226" s="220">
        <v>86.599999999999994</v>
      </c>
      <c r="I226" s="221"/>
      <c r="J226" s="216"/>
      <c r="K226" s="216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164</v>
      </c>
      <c r="AU226" s="226" t="s">
        <v>85</v>
      </c>
      <c r="AV226" s="11" t="s">
        <v>85</v>
      </c>
      <c r="AW226" s="11" t="s">
        <v>38</v>
      </c>
      <c r="AX226" s="11" t="s">
        <v>8</v>
      </c>
      <c r="AY226" s="226" t="s">
        <v>151</v>
      </c>
    </row>
    <row r="227" s="1" customFormat="1" ht="16.5" customHeight="1">
      <c r="B227" s="35"/>
      <c r="C227" s="201" t="s">
        <v>453</v>
      </c>
      <c r="D227" s="201" t="s">
        <v>152</v>
      </c>
      <c r="E227" s="202" t="s">
        <v>909</v>
      </c>
      <c r="F227" s="203" t="s">
        <v>910</v>
      </c>
      <c r="G227" s="204" t="s">
        <v>222</v>
      </c>
      <c r="H227" s="205">
        <v>86.599999999999994</v>
      </c>
      <c r="I227" s="206"/>
      <c r="J227" s="207">
        <f>ROUND(I227*H227,0)</f>
        <v>0</v>
      </c>
      <c r="K227" s="203" t="s">
        <v>179</v>
      </c>
      <c r="L227" s="40"/>
      <c r="M227" s="208" t="s">
        <v>1</v>
      </c>
      <c r="N227" s="209" t="s">
        <v>47</v>
      </c>
      <c r="O227" s="76"/>
      <c r="P227" s="210">
        <f>O227*H227</f>
        <v>0</v>
      </c>
      <c r="Q227" s="210">
        <v>0.0028600000000000001</v>
      </c>
      <c r="R227" s="210">
        <f>Q227*H227</f>
        <v>0.24767600000000001</v>
      </c>
      <c r="S227" s="210">
        <v>0</v>
      </c>
      <c r="T227" s="211">
        <f>S227*H227</f>
        <v>0</v>
      </c>
      <c r="AR227" s="14" t="s">
        <v>235</v>
      </c>
      <c r="AT227" s="14" t="s">
        <v>152</v>
      </c>
      <c r="AU227" s="14" t="s">
        <v>85</v>
      </c>
      <c r="AY227" s="14" t="s">
        <v>151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4" t="s">
        <v>8</v>
      </c>
      <c r="BK227" s="212">
        <f>ROUND(I227*H227,0)</f>
        <v>0</v>
      </c>
      <c r="BL227" s="14" t="s">
        <v>235</v>
      </c>
      <c r="BM227" s="14" t="s">
        <v>911</v>
      </c>
    </row>
    <row r="228" s="1" customFormat="1" ht="16.5" customHeight="1">
      <c r="B228" s="35"/>
      <c r="C228" s="201" t="s">
        <v>457</v>
      </c>
      <c r="D228" s="201" t="s">
        <v>152</v>
      </c>
      <c r="E228" s="202" t="s">
        <v>912</v>
      </c>
      <c r="F228" s="203" t="s">
        <v>913</v>
      </c>
      <c r="G228" s="204" t="s">
        <v>168</v>
      </c>
      <c r="H228" s="205">
        <v>8</v>
      </c>
      <c r="I228" s="206"/>
      <c r="J228" s="207">
        <f>ROUND(I228*H228,0)</f>
        <v>0</v>
      </c>
      <c r="K228" s="203" t="s">
        <v>179</v>
      </c>
      <c r="L228" s="40"/>
      <c r="M228" s="208" t="s">
        <v>1</v>
      </c>
      <c r="N228" s="209" t="s">
        <v>47</v>
      </c>
      <c r="O228" s="76"/>
      <c r="P228" s="210">
        <f>O228*H228</f>
        <v>0</v>
      </c>
      <c r="Q228" s="210">
        <v>0.00048000000000000001</v>
      </c>
      <c r="R228" s="210">
        <f>Q228*H228</f>
        <v>0.0038400000000000001</v>
      </c>
      <c r="S228" s="210">
        <v>0</v>
      </c>
      <c r="T228" s="211">
        <f>S228*H228</f>
        <v>0</v>
      </c>
      <c r="AR228" s="14" t="s">
        <v>235</v>
      </c>
      <c r="AT228" s="14" t="s">
        <v>152</v>
      </c>
      <c r="AU228" s="14" t="s">
        <v>85</v>
      </c>
      <c r="AY228" s="14" t="s">
        <v>151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4" t="s">
        <v>8</v>
      </c>
      <c r="BK228" s="212">
        <f>ROUND(I228*H228,0)</f>
        <v>0</v>
      </c>
      <c r="BL228" s="14" t="s">
        <v>235</v>
      </c>
      <c r="BM228" s="14" t="s">
        <v>914</v>
      </c>
    </row>
    <row r="229" s="1" customFormat="1" ht="16.5" customHeight="1">
      <c r="B229" s="35"/>
      <c r="C229" s="201" t="s">
        <v>462</v>
      </c>
      <c r="D229" s="201" t="s">
        <v>152</v>
      </c>
      <c r="E229" s="202" t="s">
        <v>915</v>
      </c>
      <c r="F229" s="203" t="s">
        <v>916</v>
      </c>
      <c r="G229" s="204" t="s">
        <v>222</v>
      </c>
      <c r="H229" s="205">
        <v>86.599999999999994</v>
      </c>
      <c r="I229" s="206"/>
      <c r="J229" s="207">
        <f>ROUND(I229*H229,0)</f>
        <v>0</v>
      </c>
      <c r="K229" s="203" t="s">
        <v>715</v>
      </c>
      <c r="L229" s="40"/>
      <c r="M229" s="208" t="s">
        <v>1</v>
      </c>
      <c r="N229" s="209" t="s">
        <v>47</v>
      </c>
      <c r="O229" s="76"/>
      <c r="P229" s="210">
        <f>O229*H229</f>
        <v>0</v>
      </c>
      <c r="Q229" s="210">
        <v>0.0023999999999999998</v>
      </c>
      <c r="R229" s="210">
        <f>Q229*H229</f>
        <v>0.20783999999999997</v>
      </c>
      <c r="S229" s="210">
        <v>0</v>
      </c>
      <c r="T229" s="211">
        <f>S229*H229</f>
        <v>0</v>
      </c>
      <c r="AR229" s="14" t="s">
        <v>235</v>
      </c>
      <c r="AT229" s="14" t="s">
        <v>152</v>
      </c>
      <c r="AU229" s="14" t="s">
        <v>85</v>
      </c>
      <c r="AY229" s="14" t="s">
        <v>151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4" t="s">
        <v>8</v>
      </c>
      <c r="BK229" s="212">
        <f>ROUND(I229*H229,0)</f>
        <v>0</v>
      </c>
      <c r="BL229" s="14" t="s">
        <v>235</v>
      </c>
      <c r="BM229" s="14" t="s">
        <v>917</v>
      </c>
    </row>
    <row r="230" s="1" customFormat="1" ht="22.5" customHeight="1">
      <c r="B230" s="35"/>
      <c r="C230" s="201" t="s">
        <v>430</v>
      </c>
      <c r="D230" s="201" t="s">
        <v>152</v>
      </c>
      <c r="E230" s="202" t="s">
        <v>918</v>
      </c>
      <c r="F230" s="203" t="s">
        <v>919</v>
      </c>
      <c r="G230" s="204" t="s">
        <v>168</v>
      </c>
      <c r="H230" s="205">
        <v>4</v>
      </c>
      <c r="I230" s="206"/>
      <c r="J230" s="207">
        <f>ROUND(I230*H230,0)</f>
        <v>0</v>
      </c>
      <c r="K230" s="203" t="s">
        <v>715</v>
      </c>
      <c r="L230" s="40"/>
      <c r="M230" s="208" t="s">
        <v>1</v>
      </c>
      <c r="N230" s="209" t="s">
        <v>47</v>
      </c>
      <c r="O230" s="76"/>
      <c r="P230" s="210">
        <f>O230*H230</f>
        <v>0</v>
      </c>
      <c r="Q230" s="210">
        <v>0.0014</v>
      </c>
      <c r="R230" s="210">
        <f>Q230*H230</f>
        <v>0.0055999999999999999</v>
      </c>
      <c r="S230" s="210">
        <v>0</v>
      </c>
      <c r="T230" s="211">
        <f>S230*H230</f>
        <v>0</v>
      </c>
      <c r="AR230" s="14" t="s">
        <v>235</v>
      </c>
      <c r="AT230" s="14" t="s">
        <v>152</v>
      </c>
      <c r="AU230" s="14" t="s">
        <v>85</v>
      </c>
      <c r="AY230" s="14" t="s">
        <v>151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4" t="s">
        <v>8</v>
      </c>
      <c r="BK230" s="212">
        <f>ROUND(I230*H230,0)</f>
        <v>0</v>
      </c>
      <c r="BL230" s="14" t="s">
        <v>235</v>
      </c>
      <c r="BM230" s="14" t="s">
        <v>920</v>
      </c>
    </row>
    <row r="231" s="1" customFormat="1" ht="16.5" customHeight="1">
      <c r="B231" s="35"/>
      <c r="C231" s="201" t="s">
        <v>472</v>
      </c>
      <c r="D231" s="201" t="s">
        <v>152</v>
      </c>
      <c r="E231" s="202" t="s">
        <v>466</v>
      </c>
      <c r="F231" s="203" t="s">
        <v>467</v>
      </c>
      <c r="G231" s="204" t="s">
        <v>468</v>
      </c>
      <c r="H231" s="250"/>
      <c r="I231" s="206"/>
      <c r="J231" s="207">
        <f>ROUND(I231*H231,0)</f>
        <v>0</v>
      </c>
      <c r="K231" s="203" t="s">
        <v>179</v>
      </c>
      <c r="L231" s="40"/>
      <c r="M231" s="208" t="s">
        <v>1</v>
      </c>
      <c r="N231" s="209" t="s">
        <v>47</v>
      </c>
      <c r="O231" s="76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AR231" s="14" t="s">
        <v>235</v>
      </c>
      <c r="AT231" s="14" t="s">
        <v>152</v>
      </c>
      <c r="AU231" s="14" t="s">
        <v>85</v>
      </c>
      <c r="AY231" s="14" t="s">
        <v>151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4" t="s">
        <v>8</v>
      </c>
      <c r="BK231" s="212">
        <f>ROUND(I231*H231,0)</f>
        <v>0</v>
      </c>
      <c r="BL231" s="14" t="s">
        <v>235</v>
      </c>
      <c r="BM231" s="14" t="s">
        <v>921</v>
      </c>
    </row>
    <row r="232" s="10" customFormat="1" ht="22.8" customHeight="1">
      <c r="B232" s="187"/>
      <c r="C232" s="188"/>
      <c r="D232" s="189" t="s">
        <v>75</v>
      </c>
      <c r="E232" s="213" t="s">
        <v>922</v>
      </c>
      <c r="F232" s="213" t="s">
        <v>923</v>
      </c>
      <c r="G232" s="188"/>
      <c r="H232" s="188"/>
      <c r="I232" s="191"/>
      <c r="J232" s="214">
        <f>BK232</f>
        <v>0</v>
      </c>
      <c r="K232" s="188"/>
      <c r="L232" s="193"/>
      <c r="M232" s="194"/>
      <c r="N232" s="195"/>
      <c r="O232" s="195"/>
      <c r="P232" s="196">
        <f>SUM(P233:P244)</f>
        <v>0</v>
      </c>
      <c r="Q232" s="195"/>
      <c r="R232" s="196">
        <f>SUM(R233:R244)</f>
        <v>1.5805305000000001</v>
      </c>
      <c r="S232" s="195"/>
      <c r="T232" s="197">
        <f>SUM(T233:T244)</f>
        <v>7.5600100000000001</v>
      </c>
      <c r="AR232" s="198" t="s">
        <v>85</v>
      </c>
      <c r="AT232" s="199" t="s">
        <v>75</v>
      </c>
      <c r="AU232" s="199" t="s">
        <v>8</v>
      </c>
      <c r="AY232" s="198" t="s">
        <v>151</v>
      </c>
      <c r="BK232" s="200">
        <f>SUM(BK233:BK244)</f>
        <v>0</v>
      </c>
    </row>
    <row r="233" s="1" customFormat="1" ht="22.5" customHeight="1">
      <c r="B233" s="35"/>
      <c r="C233" s="201" t="s">
        <v>478</v>
      </c>
      <c r="D233" s="201" t="s">
        <v>152</v>
      </c>
      <c r="E233" s="202" t="s">
        <v>924</v>
      </c>
      <c r="F233" s="203" t="s">
        <v>925</v>
      </c>
      <c r="G233" s="204" t="s">
        <v>926</v>
      </c>
      <c r="H233" s="205">
        <v>1</v>
      </c>
      <c r="I233" s="206"/>
      <c r="J233" s="207">
        <f>ROUND(I233*H233,0)</f>
        <v>0</v>
      </c>
      <c r="K233" s="203" t="s">
        <v>1</v>
      </c>
      <c r="L233" s="40"/>
      <c r="M233" s="208" t="s">
        <v>1</v>
      </c>
      <c r="N233" s="209" t="s">
        <v>47</v>
      </c>
      <c r="O233" s="76"/>
      <c r="P233" s="210">
        <f>O233*H233</f>
        <v>0</v>
      </c>
      <c r="Q233" s="210">
        <v>0</v>
      </c>
      <c r="R233" s="210">
        <f>Q233*H233</f>
        <v>0</v>
      </c>
      <c r="S233" s="210">
        <v>0</v>
      </c>
      <c r="T233" s="211">
        <f>S233*H233</f>
        <v>0</v>
      </c>
      <c r="AR233" s="14" t="s">
        <v>235</v>
      </c>
      <c r="AT233" s="14" t="s">
        <v>152</v>
      </c>
      <c r="AU233" s="14" t="s">
        <v>85</v>
      </c>
      <c r="AY233" s="14" t="s">
        <v>151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4" t="s">
        <v>8</v>
      </c>
      <c r="BK233" s="212">
        <f>ROUND(I233*H233,0)</f>
        <v>0</v>
      </c>
      <c r="BL233" s="14" t="s">
        <v>235</v>
      </c>
      <c r="BM233" s="14" t="s">
        <v>927</v>
      </c>
    </row>
    <row r="234" s="1" customFormat="1" ht="16.5" customHeight="1">
      <c r="B234" s="35"/>
      <c r="C234" s="201" t="s">
        <v>483</v>
      </c>
      <c r="D234" s="201" t="s">
        <v>152</v>
      </c>
      <c r="E234" s="202" t="s">
        <v>928</v>
      </c>
      <c r="F234" s="203" t="s">
        <v>929</v>
      </c>
      <c r="G234" s="204" t="s">
        <v>178</v>
      </c>
      <c r="H234" s="205">
        <v>414</v>
      </c>
      <c r="I234" s="206"/>
      <c r="J234" s="207">
        <f>ROUND(I234*H234,0)</f>
        <v>0</v>
      </c>
      <c r="K234" s="203" t="s">
        <v>179</v>
      </c>
      <c r="L234" s="40"/>
      <c r="M234" s="208" t="s">
        <v>1</v>
      </c>
      <c r="N234" s="209" t="s">
        <v>47</v>
      </c>
      <c r="O234" s="76"/>
      <c r="P234" s="210">
        <f>O234*H234</f>
        <v>0</v>
      </c>
      <c r="Q234" s="210">
        <v>0</v>
      </c>
      <c r="R234" s="210">
        <f>Q234*H234</f>
        <v>0</v>
      </c>
      <c r="S234" s="210">
        <v>0.017780000000000001</v>
      </c>
      <c r="T234" s="211">
        <f>S234*H234</f>
        <v>7.3609200000000001</v>
      </c>
      <c r="AR234" s="14" t="s">
        <v>235</v>
      </c>
      <c r="AT234" s="14" t="s">
        <v>152</v>
      </c>
      <c r="AU234" s="14" t="s">
        <v>85</v>
      </c>
      <c r="AY234" s="14" t="s">
        <v>151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4" t="s">
        <v>8</v>
      </c>
      <c r="BK234" s="212">
        <f>ROUND(I234*H234,0)</f>
        <v>0</v>
      </c>
      <c r="BL234" s="14" t="s">
        <v>235</v>
      </c>
      <c r="BM234" s="14" t="s">
        <v>930</v>
      </c>
    </row>
    <row r="235" s="11" customFormat="1">
      <c r="B235" s="215"/>
      <c r="C235" s="216"/>
      <c r="D235" s="217" t="s">
        <v>164</v>
      </c>
      <c r="E235" s="218" t="s">
        <v>1</v>
      </c>
      <c r="F235" s="219" t="s">
        <v>931</v>
      </c>
      <c r="G235" s="216"/>
      <c r="H235" s="220">
        <v>414</v>
      </c>
      <c r="I235" s="221"/>
      <c r="J235" s="216"/>
      <c r="K235" s="216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164</v>
      </c>
      <c r="AU235" s="226" t="s">
        <v>85</v>
      </c>
      <c r="AV235" s="11" t="s">
        <v>85</v>
      </c>
      <c r="AW235" s="11" t="s">
        <v>38</v>
      </c>
      <c r="AX235" s="11" t="s">
        <v>8</v>
      </c>
      <c r="AY235" s="226" t="s">
        <v>151</v>
      </c>
    </row>
    <row r="236" s="1" customFormat="1" ht="16.5" customHeight="1">
      <c r="B236" s="35"/>
      <c r="C236" s="201" t="s">
        <v>488</v>
      </c>
      <c r="D236" s="201" t="s">
        <v>152</v>
      </c>
      <c r="E236" s="202" t="s">
        <v>932</v>
      </c>
      <c r="F236" s="203" t="s">
        <v>933</v>
      </c>
      <c r="G236" s="204" t="s">
        <v>222</v>
      </c>
      <c r="H236" s="205">
        <v>43</v>
      </c>
      <c r="I236" s="206"/>
      <c r="J236" s="207">
        <f>ROUND(I236*H236,0)</f>
        <v>0</v>
      </c>
      <c r="K236" s="203" t="s">
        <v>179</v>
      </c>
      <c r="L236" s="40"/>
      <c r="M236" s="208" t="s">
        <v>1</v>
      </c>
      <c r="N236" s="209" t="s">
        <v>47</v>
      </c>
      <c r="O236" s="76"/>
      <c r="P236" s="210">
        <f>O236*H236</f>
        <v>0</v>
      </c>
      <c r="Q236" s="210">
        <v>0</v>
      </c>
      <c r="R236" s="210">
        <f>Q236*H236</f>
        <v>0</v>
      </c>
      <c r="S236" s="210">
        <v>0.0046299999999999996</v>
      </c>
      <c r="T236" s="211">
        <f>S236*H236</f>
        <v>0.19908999999999999</v>
      </c>
      <c r="AR236" s="14" t="s">
        <v>235</v>
      </c>
      <c r="AT236" s="14" t="s">
        <v>152</v>
      </c>
      <c r="AU236" s="14" t="s">
        <v>85</v>
      </c>
      <c r="AY236" s="14" t="s">
        <v>151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4" t="s">
        <v>8</v>
      </c>
      <c r="BK236" s="212">
        <f>ROUND(I236*H236,0)</f>
        <v>0</v>
      </c>
      <c r="BL236" s="14" t="s">
        <v>235</v>
      </c>
      <c r="BM236" s="14" t="s">
        <v>934</v>
      </c>
    </row>
    <row r="237" s="11" customFormat="1">
      <c r="B237" s="215"/>
      <c r="C237" s="216"/>
      <c r="D237" s="217" t="s">
        <v>164</v>
      </c>
      <c r="E237" s="218" t="s">
        <v>1</v>
      </c>
      <c r="F237" s="219" t="s">
        <v>858</v>
      </c>
      <c r="G237" s="216"/>
      <c r="H237" s="220">
        <v>43</v>
      </c>
      <c r="I237" s="221"/>
      <c r="J237" s="216"/>
      <c r="K237" s="216"/>
      <c r="L237" s="222"/>
      <c r="M237" s="223"/>
      <c r="N237" s="224"/>
      <c r="O237" s="224"/>
      <c r="P237" s="224"/>
      <c r="Q237" s="224"/>
      <c r="R237" s="224"/>
      <c r="S237" s="224"/>
      <c r="T237" s="225"/>
      <c r="AT237" s="226" t="s">
        <v>164</v>
      </c>
      <c r="AU237" s="226" t="s">
        <v>85</v>
      </c>
      <c r="AV237" s="11" t="s">
        <v>85</v>
      </c>
      <c r="AW237" s="11" t="s">
        <v>38</v>
      </c>
      <c r="AX237" s="11" t="s">
        <v>8</v>
      </c>
      <c r="AY237" s="226" t="s">
        <v>151</v>
      </c>
    </row>
    <row r="238" s="1" customFormat="1" ht="16.5" customHeight="1">
      <c r="B238" s="35"/>
      <c r="C238" s="201" t="s">
        <v>492</v>
      </c>
      <c r="D238" s="201" t="s">
        <v>152</v>
      </c>
      <c r="E238" s="202" t="s">
        <v>935</v>
      </c>
      <c r="F238" s="203" t="s">
        <v>936</v>
      </c>
      <c r="G238" s="204" t="s">
        <v>178</v>
      </c>
      <c r="H238" s="205">
        <v>414</v>
      </c>
      <c r="I238" s="206"/>
      <c r="J238" s="207">
        <f>ROUND(I238*H238,0)</f>
        <v>0</v>
      </c>
      <c r="K238" s="203" t="s">
        <v>179</v>
      </c>
      <c r="L238" s="40"/>
      <c r="M238" s="208" t="s">
        <v>1</v>
      </c>
      <c r="N238" s="209" t="s">
        <v>47</v>
      </c>
      <c r="O238" s="76"/>
      <c r="P238" s="210">
        <f>O238*H238</f>
        <v>0</v>
      </c>
      <c r="Q238" s="210">
        <v>0</v>
      </c>
      <c r="R238" s="210">
        <f>Q238*H238</f>
        <v>0</v>
      </c>
      <c r="S238" s="210">
        <v>0</v>
      </c>
      <c r="T238" s="211">
        <f>S238*H238</f>
        <v>0</v>
      </c>
      <c r="AR238" s="14" t="s">
        <v>235</v>
      </c>
      <c r="AT238" s="14" t="s">
        <v>152</v>
      </c>
      <c r="AU238" s="14" t="s">
        <v>85</v>
      </c>
      <c r="AY238" s="14" t="s">
        <v>151</v>
      </c>
      <c r="BE238" s="212">
        <f>IF(N238="základní",J238,0)</f>
        <v>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14" t="s">
        <v>8</v>
      </c>
      <c r="BK238" s="212">
        <f>ROUND(I238*H238,0)</f>
        <v>0</v>
      </c>
      <c r="BL238" s="14" t="s">
        <v>235</v>
      </c>
      <c r="BM238" s="14" t="s">
        <v>937</v>
      </c>
    </row>
    <row r="239" s="1" customFormat="1" ht="16.5" customHeight="1">
      <c r="B239" s="35"/>
      <c r="C239" s="201" t="s">
        <v>496</v>
      </c>
      <c r="D239" s="201" t="s">
        <v>152</v>
      </c>
      <c r="E239" s="202" t="s">
        <v>938</v>
      </c>
      <c r="F239" s="203" t="s">
        <v>939</v>
      </c>
      <c r="G239" s="204" t="s">
        <v>222</v>
      </c>
      <c r="H239" s="205">
        <v>43</v>
      </c>
      <c r="I239" s="206"/>
      <c r="J239" s="207">
        <f>ROUND(I239*H239,0)</f>
        <v>0</v>
      </c>
      <c r="K239" s="203" t="s">
        <v>179</v>
      </c>
      <c r="L239" s="40"/>
      <c r="M239" s="208" t="s">
        <v>1</v>
      </c>
      <c r="N239" s="209" t="s">
        <v>47</v>
      </c>
      <c r="O239" s="76"/>
      <c r="P239" s="210">
        <f>O239*H239</f>
        <v>0</v>
      </c>
      <c r="Q239" s="210">
        <v>0</v>
      </c>
      <c r="R239" s="210">
        <f>Q239*H239</f>
        <v>0</v>
      </c>
      <c r="S239" s="210">
        <v>0</v>
      </c>
      <c r="T239" s="211">
        <f>S239*H239</f>
        <v>0</v>
      </c>
      <c r="AR239" s="14" t="s">
        <v>235</v>
      </c>
      <c r="AT239" s="14" t="s">
        <v>152</v>
      </c>
      <c r="AU239" s="14" t="s">
        <v>85</v>
      </c>
      <c r="AY239" s="14" t="s">
        <v>151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4" t="s">
        <v>8</v>
      </c>
      <c r="BK239" s="212">
        <f>ROUND(I239*H239,0)</f>
        <v>0</v>
      </c>
      <c r="BL239" s="14" t="s">
        <v>235</v>
      </c>
      <c r="BM239" s="14" t="s">
        <v>940</v>
      </c>
    </row>
    <row r="240" s="1" customFormat="1" ht="16.5" customHeight="1">
      <c r="B240" s="35"/>
      <c r="C240" s="201" t="s">
        <v>501</v>
      </c>
      <c r="D240" s="201" t="s">
        <v>152</v>
      </c>
      <c r="E240" s="202" t="s">
        <v>941</v>
      </c>
      <c r="F240" s="203" t="s">
        <v>942</v>
      </c>
      <c r="G240" s="204" t="s">
        <v>178</v>
      </c>
      <c r="H240" s="205">
        <v>547.34000000000003</v>
      </c>
      <c r="I240" s="206"/>
      <c r="J240" s="207">
        <f>ROUND(I240*H240,0)</f>
        <v>0</v>
      </c>
      <c r="K240" s="203" t="s">
        <v>179</v>
      </c>
      <c r="L240" s="40"/>
      <c r="M240" s="208" t="s">
        <v>1</v>
      </c>
      <c r="N240" s="209" t="s">
        <v>47</v>
      </c>
      <c r="O240" s="76"/>
      <c r="P240" s="210">
        <f>O240*H240</f>
        <v>0</v>
      </c>
      <c r="Q240" s="210">
        <v>0</v>
      </c>
      <c r="R240" s="210">
        <f>Q240*H240</f>
        <v>0</v>
      </c>
      <c r="S240" s="210">
        <v>0</v>
      </c>
      <c r="T240" s="211">
        <f>S240*H240</f>
        <v>0</v>
      </c>
      <c r="AR240" s="14" t="s">
        <v>235</v>
      </c>
      <c r="AT240" s="14" t="s">
        <v>152</v>
      </c>
      <c r="AU240" s="14" t="s">
        <v>85</v>
      </c>
      <c r="AY240" s="14" t="s">
        <v>151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4" t="s">
        <v>8</v>
      </c>
      <c r="BK240" s="212">
        <f>ROUND(I240*H240,0)</f>
        <v>0</v>
      </c>
      <c r="BL240" s="14" t="s">
        <v>235</v>
      </c>
      <c r="BM240" s="14" t="s">
        <v>943</v>
      </c>
    </row>
    <row r="241" s="1" customFormat="1" ht="22.5" customHeight="1">
      <c r="B241" s="35"/>
      <c r="C241" s="240" t="s">
        <v>505</v>
      </c>
      <c r="D241" s="240" t="s">
        <v>282</v>
      </c>
      <c r="E241" s="241" t="s">
        <v>944</v>
      </c>
      <c r="F241" s="242" t="s">
        <v>945</v>
      </c>
      <c r="G241" s="243" t="s">
        <v>178</v>
      </c>
      <c r="H241" s="244">
        <v>629.44100000000003</v>
      </c>
      <c r="I241" s="245"/>
      <c r="J241" s="246">
        <f>ROUND(I241*H241,0)</f>
        <v>0</v>
      </c>
      <c r="K241" s="242" t="s">
        <v>179</v>
      </c>
      <c r="L241" s="247"/>
      <c r="M241" s="248" t="s">
        <v>1</v>
      </c>
      <c r="N241" s="249" t="s">
        <v>47</v>
      </c>
      <c r="O241" s="76"/>
      <c r="P241" s="210">
        <f>O241*H241</f>
        <v>0</v>
      </c>
      <c r="Q241" s="210">
        <v>0.0025000000000000001</v>
      </c>
      <c r="R241" s="210">
        <f>Q241*H241</f>
        <v>1.5736025</v>
      </c>
      <c r="S241" s="210">
        <v>0</v>
      </c>
      <c r="T241" s="211">
        <f>S241*H241</f>
        <v>0</v>
      </c>
      <c r="AR241" s="14" t="s">
        <v>308</v>
      </c>
      <c r="AT241" s="14" t="s">
        <v>282</v>
      </c>
      <c r="AU241" s="14" t="s">
        <v>85</v>
      </c>
      <c r="AY241" s="14" t="s">
        <v>151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4" t="s">
        <v>8</v>
      </c>
      <c r="BK241" s="212">
        <f>ROUND(I241*H241,0)</f>
        <v>0</v>
      </c>
      <c r="BL241" s="14" t="s">
        <v>235</v>
      </c>
      <c r="BM241" s="14" t="s">
        <v>946</v>
      </c>
    </row>
    <row r="242" s="11" customFormat="1">
      <c r="B242" s="215"/>
      <c r="C242" s="216"/>
      <c r="D242" s="217" t="s">
        <v>164</v>
      </c>
      <c r="E242" s="216"/>
      <c r="F242" s="219" t="s">
        <v>947</v>
      </c>
      <c r="G242" s="216"/>
      <c r="H242" s="220">
        <v>629.44100000000003</v>
      </c>
      <c r="I242" s="221"/>
      <c r="J242" s="216"/>
      <c r="K242" s="216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164</v>
      </c>
      <c r="AU242" s="226" t="s">
        <v>85</v>
      </c>
      <c r="AV242" s="11" t="s">
        <v>85</v>
      </c>
      <c r="AW242" s="11" t="s">
        <v>4</v>
      </c>
      <c r="AX242" s="11" t="s">
        <v>8</v>
      </c>
      <c r="AY242" s="226" t="s">
        <v>151</v>
      </c>
    </row>
    <row r="243" s="1" customFormat="1" ht="16.5" customHeight="1">
      <c r="B243" s="35"/>
      <c r="C243" s="201" t="s">
        <v>510</v>
      </c>
      <c r="D243" s="201" t="s">
        <v>152</v>
      </c>
      <c r="E243" s="202" t="s">
        <v>948</v>
      </c>
      <c r="F243" s="203" t="s">
        <v>949</v>
      </c>
      <c r="G243" s="204" t="s">
        <v>222</v>
      </c>
      <c r="H243" s="205">
        <v>86.599999999999994</v>
      </c>
      <c r="I243" s="206"/>
      <c r="J243" s="207">
        <f>ROUND(I243*H243,0)</f>
        <v>0</v>
      </c>
      <c r="K243" s="203" t="s">
        <v>715</v>
      </c>
      <c r="L243" s="40"/>
      <c r="M243" s="208" t="s">
        <v>1</v>
      </c>
      <c r="N243" s="209" t="s">
        <v>47</v>
      </c>
      <c r="O243" s="76"/>
      <c r="P243" s="210">
        <f>O243*H243</f>
        <v>0</v>
      </c>
      <c r="Q243" s="210">
        <v>8.0000000000000007E-05</v>
      </c>
      <c r="R243" s="210">
        <f>Q243*H243</f>
        <v>0.0069280000000000001</v>
      </c>
      <c r="S243" s="210">
        <v>0</v>
      </c>
      <c r="T243" s="211">
        <f>S243*H243</f>
        <v>0</v>
      </c>
      <c r="AR243" s="14" t="s">
        <v>235</v>
      </c>
      <c r="AT243" s="14" t="s">
        <v>152</v>
      </c>
      <c r="AU243" s="14" t="s">
        <v>85</v>
      </c>
      <c r="AY243" s="14" t="s">
        <v>151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4" t="s">
        <v>8</v>
      </c>
      <c r="BK243" s="212">
        <f>ROUND(I243*H243,0)</f>
        <v>0</v>
      </c>
      <c r="BL243" s="14" t="s">
        <v>235</v>
      </c>
      <c r="BM243" s="14" t="s">
        <v>950</v>
      </c>
    </row>
    <row r="244" s="1" customFormat="1" ht="16.5" customHeight="1">
      <c r="B244" s="35"/>
      <c r="C244" s="201" t="s">
        <v>514</v>
      </c>
      <c r="D244" s="201" t="s">
        <v>152</v>
      </c>
      <c r="E244" s="202" t="s">
        <v>951</v>
      </c>
      <c r="F244" s="203" t="s">
        <v>952</v>
      </c>
      <c r="G244" s="204" t="s">
        <v>468</v>
      </c>
      <c r="H244" s="250"/>
      <c r="I244" s="206"/>
      <c r="J244" s="207">
        <f>ROUND(I244*H244,0)</f>
        <v>0</v>
      </c>
      <c r="K244" s="203" t="s">
        <v>179</v>
      </c>
      <c r="L244" s="40"/>
      <c r="M244" s="208" t="s">
        <v>1</v>
      </c>
      <c r="N244" s="209" t="s">
        <v>47</v>
      </c>
      <c r="O244" s="76"/>
      <c r="P244" s="210">
        <f>O244*H244</f>
        <v>0</v>
      </c>
      <c r="Q244" s="210">
        <v>0</v>
      </c>
      <c r="R244" s="210">
        <f>Q244*H244</f>
        <v>0</v>
      </c>
      <c r="S244" s="210">
        <v>0</v>
      </c>
      <c r="T244" s="211">
        <f>S244*H244</f>
        <v>0</v>
      </c>
      <c r="AR244" s="14" t="s">
        <v>235</v>
      </c>
      <c r="AT244" s="14" t="s">
        <v>152</v>
      </c>
      <c r="AU244" s="14" t="s">
        <v>85</v>
      </c>
      <c r="AY244" s="14" t="s">
        <v>151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4" t="s">
        <v>8</v>
      </c>
      <c r="BK244" s="212">
        <f>ROUND(I244*H244,0)</f>
        <v>0</v>
      </c>
      <c r="BL244" s="14" t="s">
        <v>235</v>
      </c>
      <c r="BM244" s="14" t="s">
        <v>953</v>
      </c>
    </row>
    <row r="245" s="10" customFormat="1" ht="22.8" customHeight="1">
      <c r="B245" s="187"/>
      <c r="C245" s="188"/>
      <c r="D245" s="189" t="s">
        <v>75</v>
      </c>
      <c r="E245" s="213" t="s">
        <v>531</v>
      </c>
      <c r="F245" s="213" t="s">
        <v>532</v>
      </c>
      <c r="G245" s="188"/>
      <c r="H245" s="188"/>
      <c r="I245" s="191"/>
      <c r="J245" s="214">
        <f>BK245</f>
        <v>0</v>
      </c>
      <c r="K245" s="188"/>
      <c r="L245" s="193"/>
      <c r="M245" s="194"/>
      <c r="N245" s="195"/>
      <c r="O245" s="195"/>
      <c r="P245" s="196">
        <f>SUM(P246:P250)</f>
        <v>0</v>
      </c>
      <c r="Q245" s="195"/>
      <c r="R245" s="196">
        <f>SUM(R246:R250)</f>
        <v>0.02</v>
      </c>
      <c r="S245" s="195"/>
      <c r="T245" s="197">
        <f>SUM(T246:T250)</f>
        <v>0</v>
      </c>
      <c r="AR245" s="198" t="s">
        <v>85</v>
      </c>
      <c r="AT245" s="199" t="s">
        <v>75</v>
      </c>
      <c r="AU245" s="199" t="s">
        <v>8</v>
      </c>
      <c r="AY245" s="198" t="s">
        <v>151</v>
      </c>
      <c r="BK245" s="200">
        <f>SUM(BK246:BK250)</f>
        <v>0</v>
      </c>
    </row>
    <row r="246" s="1" customFormat="1" ht="16.5" customHeight="1">
      <c r="B246" s="35"/>
      <c r="C246" s="201" t="s">
        <v>518</v>
      </c>
      <c r="D246" s="201" t="s">
        <v>152</v>
      </c>
      <c r="E246" s="202" t="s">
        <v>954</v>
      </c>
      <c r="F246" s="203" t="s">
        <v>955</v>
      </c>
      <c r="G246" s="204" t="s">
        <v>222</v>
      </c>
      <c r="H246" s="205">
        <v>5</v>
      </c>
      <c r="I246" s="206"/>
      <c r="J246" s="207">
        <f>ROUND(I246*H246,0)</f>
        <v>0</v>
      </c>
      <c r="K246" s="203" t="s">
        <v>179</v>
      </c>
      <c r="L246" s="40"/>
      <c r="M246" s="208" t="s">
        <v>1</v>
      </c>
      <c r="N246" s="209" t="s">
        <v>47</v>
      </c>
      <c r="O246" s="76"/>
      <c r="P246" s="210">
        <f>O246*H246</f>
        <v>0</v>
      </c>
      <c r="Q246" s="210">
        <v>0</v>
      </c>
      <c r="R246" s="210">
        <f>Q246*H246</f>
        <v>0</v>
      </c>
      <c r="S246" s="210">
        <v>0</v>
      </c>
      <c r="T246" s="211">
        <f>S246*H246</f>
        <v>0</v>
      </c>
      <c r="AR246" s="14" t="s">
        <v>235</v>
      </c>
      <c r="AT246" s="14" t="s">
        <v>152</v>
      </c>
      <c r="AU246" s="14" t="s">
        <v>85</v>
      </c>
      <c r="AY246" s="14" t="s">
        <v>151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4" t="s">
        <v>8</v>
      </c>
      <c r="BK246" s="212">
        <f>ROUND(I246*H246,0)</f>
        <v>0</v>
      </c>
      <c r="BL246" s="14" t="s">
        <v>235</v>
      </c>
      <c r="BM246" s="14" t="s">
        <v>956</v>
      </c>
    </row>
    <row r="247" s="11" customFormat="1">
      <c r="B247" s="215"/>
      <c r="C247" s="216"/>
      <c r="D247" s="217" t="s">
        <v>164</v>
      </c>
      <c r="E247" s="218" t="s">
        <v>1</v>
      </c>
      <c r="F247" s="219" t="s">
        <v>957</v>
      </c>
      <c r="G247" s="216"/>
      <c r="H247" s="220">
        <v>5</v>
      </c>
      <c r="I247" s="221"/>
      <c r="J247" s="216"/>
      <c r="K247" s="216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164</v>
      </c>
      <c r="AU247" s="226" t="s">
        <v>85</v>
      </c>
      <c r="AV247" s="11" t="s">
        <v>85</v>
      </c>
      <c r="AW247" s="11" t="s">
        <v>38</v>
      </c>
      <c r="AX247" s="11" t="s">
        <v>8</v>
      </c>
      <c r="AY247" s="226" t="s">
        <v>151</v>
      </c>
    </row>
    <row r="248" s="1" customFormat="1" ht="16.5" customHeight="1">
      <c r="B248" s="35"/>
      <c r="C248" s="240" t="s">
        <v>523</v>
      </c>
      <c r="D248" s="240" t="s">
        <v>282</v>
      </c>
      <c r="E248" s="241" t="s">
        <v>958</v>
      </c>
      <c r="F248" s="242" t="s">
        <v>959</v>
      </c>
      <c r="G248" s="243" t="s">
        <v>222</v>
      </c>
      <c r="H248" s="244">
        <v>5</v>
      </c>
      <c r="I248" s="245"/>
      <c r="J248" s="246">
        <f>ROUND(I248*H248,0)</f>
        <v>0</v>
      </c>
      <c r="K248" s="242" t="s">
        <v>1</v>
      </c>
      <c r="L248" s="247"/>
      <c r="M248" s="248" t="s">
        <v>1</v>
      </c>
      <c r="N248" s="249" t="s">
        <v>47</v>
      </c>
      <c r="O248" s="76"/>
      <c r="P248" s="210">
        <f>O248*H248</f>
        <v>0</v>
      </c>
      <c r="Q248" s="210">
        <v>0.0040000000000000001</v>
      </c>
      <c r="R248" s="210">
        <f>Q248*H248</f>
        <v>0.02</v>
      </c>
      <c r="S248" s="210">
        <v>0</v>
      </c>
      <c r="T248" s="211">
        <f>S248*H248</f>
        <v>0</v>
      </c>
      <c r="AR248" s="14" t="s">
        <v>308</v>
      </c>
      <c r="AT248" s="14" t="s">
        <v>282</v>
      </c>
      <c r="AU248" s="14" t="s">
        <v>85</v>
      </c>
      <c r="AY248" s="14" t="s">
        <v>151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4" t="s">
        <v>8</v>
      </c>
      <c r="BK248" s="212">
        <f>ROUND(I248*H248,0)</f>
        <v>0</v>
      </c>
      <c r="BL248" s="14" t="s">
        <v>235</v>
      </c>
      <c r="BM248" s="14" t="s">
        <v>960</v>
      </c>
    </row>
    <row r="249" s="1" customFormat="1">
      <c r="B249" s="35"/>
      <c r="C249" s="36"/>
      <c r="D249" s="217" t="s">
        <v>170</v>
      </c>
      <c r="E249" s="36"/>
      <c r="F249" s="227" t="s">
        <v>961</v>
      </c>
      <c r="G249" s="36"/>
      <c r="H249" s="36"/>
      <c r="I249" s="128"/>
      <c r="J249" s="36"/>
      <c r="K249" s="36"/>
      <c r="L249" s="40"/>
      <c r="M249" s="228"/>
      <c r="N249" s="76"/>
      <c r="O249" s="76"/>
      <c r="P249" s="76"/>
      <c r="Q249" s="76"/>
      <c r="R249" s="76"/>
      <c r="S249" s="76"/>
      <c r="T249" s="77"/>
      <c r="AT249" s="14" t="s">
        <v>170</v>
      </c>
      <c r="AU249" s="14" t="s">
        <v>85</v>
      </c>
    </row>
    <row r="250" s="1" customFormat="1" ht="16.5" customHeight="1">
      <c r="B250" s="35"/>
      <c r="C250" s="201" t="s">
        <v>527</v>
      </c>
      <c r="D250" s="201" t="s">
        <v>152</v>
      </c>
      <c r="E250" s="202" t="s">
        <v>962</v>
      </c>
      <c r="F250" s="203" t="s">
        <v>963</v>
      </c>
      <c r="G250" s="204" t="s">
        <v>468</v>
      </c>
      <c r="H250" s="250"/>
      <c r="I250" s="206"/>
      <c r="J250" s="207">
        <f>ROUND(I250*H250,0)</f>
        <v>0</v>
      </c>
      <c r="K250" s="203" t="s">
        <v>179</v>
      </c>
      <c r="L250" s="40"/>
      <c r="M250" s="208" t="s">
        <v>1</v>
      </c>
      <c r="N250" s="209" t="s">
        <v>47</v>
      </c>
      <c r="O250" s="76"/>
      <c r="P250" s="210">
        <f>O250*H250</f>
        <v>0</v>
      </c>
      <c r="Q250" s="210">
        <v>0</v>
      </c>
      <c r="R250" s="210">
        <f>Q250*H250</f>
        <v>0</v>
      </c>
      <c r="S250" s="210">
        <v>0</v>
      </c>
      <c r="T250" s="211">
        <f>S250*H250</f>
        <v>0</v>
      </c>
      <c r="AR250" s="14" t="s">
        <v>235</v>
      </c>
      <c r="AT250" s="14" t="s">
        <v>152</v>
      </c>
      <c r="AU250" s="14" t="s">
        <v>85</v>
      </c>
      <c r="AY250" s="14" t="s">
        <v>151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4" t="s">
        <v>8</v>
      </c>
      <c r="BK250" s="212">
        <f>ROUND(I250*H250,0)</f>
        <v>0</v>
      </c>
      <c r="BL250" s="14" t="s">
        <v>235</v>
      </c>
      <c r="BM250" s="14" t="s">
        <v>964</v>
      </c>
    </row>
    <row r="251" s="10" customFormat="1" ht="22.8" customHeight="1">
      <c r="B251" s="187"/>
      <c r="C251" s="188"/>
      <c r="D251" s="189" t="s">
        <v>75</v>
      </c>
      <c r="E251" s="213" t="s">
        <v>584</v>
      </c>
      <c r="F251" s="213" t="s">
        <v>965</v>
      </c>
      <c r="G251" s="188"/>
      <c r="H251" s="188"/>
      <c r="I251" s="191"/>
      <c r="J251" s="214">
        <f>BK251</f>
        <v>0</v>
      </c>
      <c r="K251" s="188"/>
      <c r="L251" s="193"/>
      <c r="M251" s="194"/>
      <c r="N251" s="195"/>
      <c r="O251" s="195"/>
      <c r="P251" s="196">
        <f>SUM(P252:P265)</f>
        <v>0</v>
      </c>
      <c r="Q251" s="195"/>
      <c r="R251" s="196">
        <f>SUM(R252:R265)</f>
        <v>0.27564456000000004</v>
      </c>
      <c r="S251" s="195"/>
      <c r="T251" s="197">
        <f>SUM(T252:T265)</f>
        <v>0</v>
      </c>
      <c r="AR251" s="198" t="s">
        <v>85</v>
      </c>
      <c r="AT251" s="199" t="s">
        <v>75</v>
      </c>
      <c r="AU251" s="199" t="s">
        <v>8</v>
      </c>
      <c r="AY251" s="198" t="s">
        <v>151</v>
      </c>
      <c r="BK251" s="200">
        <f>SUM(BK252:BK265)</f>
        <v>0</v>
      </c>
    </row>
    <row r="252" s="1" customFormat="1" ht="16.5" customHeight="1">
      <c r="B252" s="35"/>
      <c r="C252" s="201" t="s">
        <v>533</v>
      </c>
      <c r="D252" s="201" t="s">
        <v>152</v>
      </c>
      <c r="E252" s="202" t="s">
        <v>966</v>
      </c>
      <c r="F252" s="203" t="s">
        <v>967</v>
      </c>
      <c r="G252" s="204" t="s">
        <v>178</v>
      </c>
      <c r="H252" s="205">
        <v>574.70699999999999</v>
      </c>
      <c r="I252" s="206"/>
      <c r="J252" s="207">
        <f>ROUND(I252*H252,0)</f>
        <v>0</v>
      </c>
      <c r="K252" s="203" t="s">
        <v>179</v>
      </c>
      <c r="L252" s="40"/>
      <c r="M252" s="208" t="s">
        <v>1</v>
      </c>
      <c r="N252" s="209" t="s">
        <v>47</v>
      </c>
      <c r="O252" s="76"/>
      <c r="P252" s="210">
        <f>O252*H252</f>
        <v>0</v>
      </c>
      <c r="Q252" s="210">
        <v>2.0000000000000002E-05</v>
      </c>
      <c r="R252" s="210">
        <f>Q252*H252</f>
        <v>0.011494140000000002</v>
      </c>
      <c r="S252" s="210">
        <v>0</v>
      </c>
      <c r="T252" s="211">
        <f>S252*H252</f>
        <v>0</v>
      </c>
      <c r="AR252" s="14" t="s">
        <v>235</v>
      </c>
      <c r="AT252" s="14" t="s">
        <v>152</v>
      </c>
      <c r="AU252" s="14" t="s">
        <v>85</v>
      </c>
      <c r="AY252" s="14" t="s">
        <v>151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4" t="s">
        <v>8</v>
      </c>
      <c r="BK252" s="212">
        <f>ROUND(I252*H252,0)</f>
        <v>0</v>
      </c>
      <c r="BL252" s="14" t="s">
        <v>235</v>
      </c>
      <c r="BM252" s="14" t="s">
        <v>968</v>
      </c>
    </row>
    <row r="253" s="11" customFormat="1">
      <c r="B253" s="215"/>
      <c r="C253" s="216"/>
      <c r="D253" s="217" t="s">
        <v>164</v>
      </c>
      <c r="E253" s="218" t="s">
        <v>1</v>
      </c>
      <c r="F253" s="219" t="s">
        <v>969</v>
      </c>
      <c r="G253" s="216"/>
      <c r="H253" s="220">
        <v>656.80799999999999</v>
      </c>
      <c r="I253" s="221"/>
      <c r="J253" s="216"/>
      <c r="K253" s="216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164</v>
      </c>
      <c r="AU253" s="226" t="s">
        <v>85</v>
      </c>
      <c r="AV253" s="11" t="s">
        <v>85</v>
      </c>
      <c r="AW253" s="11" t="s">
        <v>38</v>
      </c>
      <c r="AX253" s="11" t="s">
        <v>76</v>
      </c>
      <c r="AY253" s="226" t="s">
        <v>151</v>
      </c>
    </row>
    <row r="254" s="11" customFormat="1">
      <c r="B254" s="215"/>
      <c r="C254" s="216"/>
      <c r="D254" s="217" t="s">
        <v>164</v>
      </c>
      <c r="E254" s="218" t="s">
        <v>1</v>
      </c>
      <c r="F254" s="219" t="s">
        <v>970</v>
      </c>
      <c r="G254" s="216"/>
      <c r="H254" s="220">
        <v>-82.100999999999999</v>
      </c>
      <c r="I254" s="221"/>
      <c r="J254" s="216"/>
      <c r="K254" s="216"/>
      <c r="L254" s="222"/>
      <c r="M254" s="223"/>
      <c r="N254" s="224"/>
      <c r="O254" s="224"/>
      <c r="P254" s="224"/>
      <c r="Q254" s="224"/>
      <c r="R254" s="224"/>
      <c r="S254" s="224"/>
      <c r="T254" s="225"/>
      <c r="AT254" s="226" t="s">
        <v>164</v>
      </c>
      <c r="AU254" s="226" t="s">
        <v>85</v>
      </c>
      <c r="AV254" s="11" t="s">
        <v>85</v>
      </c>
      <c r="AW254" s="11" t="s">
        <v>38</v>
      </c>
      <c r="AX254" s="11" t="s">
        <v>76</v>
      </c>
      <c r="AY254" s="226" t="s">
        <v>151</v>
      </c>
    </row>
    <row r="255" s="12" customFormat="1">
      <c r="B255" s="229"/>
      <c r="C255" s="230"/>
      <c r="D255" s="217" t="s">
        <v>164</v>
      </c>
      <c r="E255" s="231" t="s">
        <v>1</v>
      </c>
      <c r="F255" s="232" t="s">
        <v>184</v>
      </c>
      <c r="G255" s="230"/>
      <c r="H255" s="233">
        <v>574.70699999999999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AT255" s="239" t="s">
        <v>164</v>
      </c>
      <c r="AU255" s="239" t="s">
        <v>85</v>
      </c>
      <c r="AV255" s="12" t="s">
        <v>150</v>
      </c>
      <c r="AW255" s="12" t="s">
        <v>38</v>
      </c>
      <c r="AX255" s="12" t="s">
        <v>8</v>
      </c>
      <c r="AY255" s="239" t="s">
        <v>151</v>
      </c>
    </row>
    <row r="256" s="1" customFormat="1" ht="16.5" customHeight="1">
      <c r="B256" s="35"/>
      <c r="C256" s="201" t="s">
        <v>538</v>
      </c>
      <c r="D256" s="201" t="s">
        <v>152</v>
      </c>
      <c r="E256" s="202" t="s">
        <v>971</v>
      </c>
      <c r="F256" s="203" t="s">
        <v>972</v>
      </c>
      <c r="G256" s="204" t="s">
        <v>178</v>
      </c>
      <c r="H256" s="205">
        <v>329.20800000000003</v>
      </c>
      <c r="I256" s="206"/>
      <c r="J256" s="207">
        <f>ROUND(I256*H256,0)</f>
        <v>0</v>
      </c>
      <c r="K256" s="203" t="s">
        <v>1</v>
      </c>
      <c r="L256" s="40"/>
      <c r="M256" s="208" t="s">
        <v>1</v>
      </c>
      <c r="N256" s="209" t="s">
        <v>47</v>
      </c>
      <c r="O256" s="76"/>
      <c r="P256" s="210">
        <f>O256*H256</f>
        <v>0</v>
      </c>
      <c r="Q256" s="210">
        <v>2.0000000000000002E-05</v>
      </c>
      <c r="R256" s="210">
        <f>Q256*H256</f>
        <v>0.0065841600000000012</v>
      </c>
      <c r="S256" s="210">
        <v>0</v>
      </c>
      <c r="T256" s="211">
        <f>S256*H256</f>
        <v>0</v>
      </c>
      <c r="AR256" s="14" t="s">
        <v>235</v>
      </c>
      <c r="AT256" s="14" t="s">
        <v>152</v>
      </c>
      <c r="AU256" s="14" t="s">
        <v>85</v>
      </c>
      <c r="AY256" s="14" t="s">
        <v>151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14" t="s">
        <v>8</v>
      </c>
      <c r="BK256" s="212">
        <f>ROUND(I256*H256,0)</f>
        <v>0</v>
      </c>
      <c r="BL256" s="14" t="s">
        <v>235</v>
      </c>
      <c r="BM256" s="14" t="s">
        <v>973</v>
      </c>
    </row>
    <row r="257" s="11" customFormat="1">
      <c r="B257" s="215"/>
      <c r="C257" s="216"/>
      <c r="D257" s="217" t="s">
        <v>164</v>
      </c>
      <c r="E257" s="218" t="s">
        <v>1</v>
      </c>
      <c r="F257" s="219" t="s">
        <v>974</v>
      </c>
      <c r="G257" s="216"/>
      <c r="H257" s="220">
        <v>329.20800000000003</v>
      </c>
      <c r="I257" s="221"/>
      <c r="J257" s="216"/>
      <c r="K257" s="216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164</v>
      </c>
      <c r="AU257" s="226" t="s">
        <v>85</v>
      </c>
      <c r="AV257" s="11" t="s">
        <v>85</v>
      </c>
      <c r="AW257" s="11" t="s">
        <v>38</v>
      </c>
      <c r="AX257" s="11" t="s">
        <v>8</v>
      </c>
      <c r="AY257" s="226" t="s">
        <v>151</v>
      </c>
    </row>
    <row r="258" s="1" customFormat="1" ht="16.5" customHeight="1">
      <c r="B258" s="35"/>
      <c r="C258" s="201" t="s">
        <v>543</v>
      </c>
      <c r="D258" s="201" t="s">
        <v>152</v>
      </c>
      <c r="E258" s="202" t="s">
        <v>975</v>
      </c>
      <c r="F258" s="203" t="s">
        <v>976</v>
      </c>
      <c r="G258" s="204" t="s">
        <v>178</v>
      </c>
      <c r="H258" s="205">
        <v>574.70699999999999</v>
      </c>
      <c r="I258" s="206"/>
      <c r="J258" s="207">
        <f>ROUND(I258*H258,0)</f>
        <v>0</v>
      </c>
      <c r="K258" s="203" t="s">
        <v>179</v>
      </c>
      <c r="L258" s="40"/>
      <c r="M258" s="208" t="s">
        <v>1</v>
      </c>
      <c r="N258" s="209" t="s">
        <v>47</v>
      </c>
      <c r="O258" s="76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AR258" s="14" t="s">
        <v>235</v>
      </c>
      <c r="AT258" s="14" t="s">
        <v>152</v>
      </c>
      <c r="AU258" s="14" t="s">
        <v>85</v>
      </c>
      <c r="AY258" s="14" t="s">
        <v>151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4" t="s">
        <v>8</v>
      </c>
      <c r="BK258" s="212">
        <f>ROUND(I258*H258,0)</f>
        <v>0</v>
      </c>
      <c r="BL258" s="14" t="s">
        <v>235</v>
      </c>
      <c r="BM258" s="14" t="s">
        <v>977</v>
      </c>
    </row>
    <row r="259" s="1" customFormat="1" ht="16.5" customHeight="1">
      <c r="B259" s="35"/>
      <c r="C259" s="201" t="s">
        <v>548</v>
      </c>
      <c r="D259" s="201" t="s">
        <v>152</v>
      </c>
      <c r="E259" s="202" t="s">
        <v>978</v>
      </c>
      <c r="F259" s="203" t="s">
        <v>979</v>
      </c>
      <c r="G259" s="204" t="s">
        <v>178</v>
      </c>
      <c r="H259" s="205">
        <v>574.70699999999999</v>
      </c>
      <c r="I259" s="206"/>
      <c r="J259" s="207">
        <f>ROUND(I259*H259,0)</f>
        <v>0</v>
      </c>
      <c r="K259" s="203" t="s">
        <v>179</v>
      </c>
      <c r="L259" s="40"/>
      <c r="M259" s="208" t="s">
        <v>1</v>
      </c>
      <c r="N259" s="209" t="s">
        <v>47</v>
      </c>
      <c r="O259" s="76"/>
      <c r="P259" s="210">
        <f>O259*H259</f>
        <v>0</v>
      </c>
      <c r="Q259" s="210">
        <v>0.00022000000000000001</v>
      </c>
      <c r="R259" s="210">
        <f>Q259*H259</f>
        <v>0.12643554000000001</v>
      </c>
      <c r="S259" s="210">
        <v>0</v>
      </c>
      <c r="T259" s="211">
        <f>S259*H259</f>
        <v>0</v>
      </c>
      <c r="AR259" s="14" t="s">
        <v>235</v>
      </c>
      <c r="AT259" s="14" t="s">
        <v>152</v>
      </c>
      <c r="AU259" s="14" t="s">
        <v>85</v>
      </c>
      <c r="AY259" s="14" t="s">
        <v>151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4" t="s">
        <v>8</v>
      </c>
      <c r="BK259" s="212">
        <f>ROUND(I259*H259,0)</f>
        <v>0</v>
      </c>
      <c r="BL259" s="14" t="s">
        <v>235</v>
      </c>
      <c r="BM259" s="14" t="s">
        <v>980</v>
      </c>
    </row>
    <row r="260" s="1" customFormat="1" ht="16.5" customHeight="1">
      <c r="B260" s="35"/>
      <c r="C260" s="201" t="s">
        <v>552</v>
      </c>
      <c r="D260" s="201" t="s">
        <v>152</v>
      </c>
      <c r="E260" s="202" t="s">
        <v>981</v>
      </c>
      <c r="F260" s="203" t="s">
        <v>982</v>
      </c>
      <c r="G260" s="204" t="s">
        <v>178</v>
      </c>
      <c r="H260" s="205">
        <v>329.20800000000003</v>
      </c>
      <c r="I260" s="206"/>
      <c r="J260" s="207">
        <f>ROUND(I260*H260,0)</f>
        <v>0</v>
      </c>
      <c r="K260" s="203" t="s">
        <v>1</v>
      </c>
      <c r="L260" s="40"/>
      <c r="M260" s="208" t="s">
        <v>1</v>
      </c>
      <c r="N260" s="209" t="s">
        <v>47</v>
      </c>
      <c r="O260" s="76"/>
      <c r="P260" s="210">
        <f>O260*H260</f>
        <v>0</v>
      </c>
      <c r="Q260" s="210">
        <v>0.00034000000000000002</v>
      </c>
      <c r="R260" s="210">
        <f>Q260*H260</f>
        <v>0.11193072000000001</v>
      </c>
      <c r="S260" s="210">
        <v>0</v>
      </c>
      <c r="T260" s="211">
        <f>S260*H260</f>
        <v>0</v>
      </c>
      <c r="AR260" s="14" t="s">
        <v>235</v>
      </c>
      <c r="AT260" s="14" t="s">
        <v>152</v>
      </c>
      <c r="AU260" s="14" t="s">
        <v>85</v>
      </c>
      <c r="AY260" s="14" t="s">
        <v>151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4" t="s">
        <v>8</v>
      </c>
      <c r="BK260" s="212">
        <f>ROUND(I260*H260,0)</f>
        <v>0</v>
      </c>
      <c r="BL260" s="14" t="s">
        <v>235</v>
      </c>
      <c r="BM260" s="14" t="s">
        <v>983</v>
      </c>
    </row>
    <row r="261" s="1" customFormat="1">
      <c r="B261" s="35"/>
      <c r="C261" s="36"/>
      <c r="D261" s="217" t="s">
        <v>170</v>
      </c>
      <c r="E261" s="36"/>
      <c r="F261" s="227" t="s">
        <v>984</v>
      </c>
      <c r="G261" s="36"/>
      <c r="H261" s="36"/>
      <c r="I261" s="128"/>
      <c r="J261" s="36"/>
      <c r="K261" s="36"/>
      <c r="L261" s="40"/>
      <c r="M261" s="228"/>
      <c r="N261" s="76"/>
      <c r="O261" s="76"/>
      <c r="P261" s="76"/>
      <c r="Q261" s="76"/>
      <c r="R261" s="76"/>
      <c r="S261" s="76"/>
      <c r="T261" s="77"/>
      <c r="AT261" s="14" t="s">
        <v>170</v>
      </c>
      <c r="AU261" s="14" t="s">
        <v>85</v>
      </c>
    </row>
    <row r="262" s="1" customFormat="1" ht="16.5" customHeight="1">
      <c r="B262" s="35"/>
      <c r="C262" s="201" t="s">
        <v>557</v>
      </c>
      <c r="D262" s="201" t="s">
        <v>152</v>
      </c>
      <c r="E262" s="202" t="s">
        <v>587</v>
      </c>
      <c r="F262" s="203" t="s">
        <v>985</v>
      </c>
      <c r="G262" s="204" t="s">
        <v>178</v>
      </c>
      <c r="H262" s="205">
        <v>20</v>
      </c>
      <c r="I262" s="206"/>
      <c r="J262" s="207">
        <f>ROUND(I262*H262,0)</f>
        <v>0</v>
      </c>
      <c r="K262" s="203" t="s">
        <v>1</v>
      </c>
      <c r="L262" s="40"/>
      <c r="M262" s="208" t="s">
        <v>1</v>
      </c>
      <c r="N262" s="209" t="s">
        <v>47</v>
      </c>
      <c r="O262" s="76"/>
      <c r="P262" s="210">
        <f>O262*H262</f>
        <v>0</v>
      </c>
      <c r="Q262" s="210">
        <v>0.00029999999999999997</v>
      </c>
      <c r="R262" s="210">
        <f>Q262*H262</f>
        <v>0.0059999999999999993</v>
      </c>
      <c r="S262" s="210">
        <v>0</v>
      </c>
      <c r="T262" s="211">
        <f>S262*H262</f>
        <v>0</v>
      </c>
      <c r="AR262" s="14" t="s">
        <v>235</v>
      </c>
      <c r="AT262" s="14" t="s">
        <v>152</v>
      </c>
      <c r="AU262" s="14" t="s">
        <v>85</v>
      </c>
      <c r="AY262" s="14" t="s">
        <v>151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4" t="s">
        <v>8</v>
      </c>
      <c r="BK262" s="212">
        <f>ROUND(I262*H262,0)</f>
        <v>0</v>
      </c>
      <c r="BL262" s="14" t="s">
        <v>235</v>
      </c>
      <c r="BM262" s="14" t="s">
        <v>986</v>
      </c>
    </row>
    <row r="263" s="11" customFormat="1">
      <c r="B263" s="215"/>
      <c r="C263" s="216"/>
      <c r="D263" s="217" t="s">
        <v>164</v>
      </c>
      <c r="E263" s="218" t="s">
        <v>1</v>
      </c>
      <c r="F263" s="219" t="s">
        <v>987</v>
      </c>
      <c r="G263" s="216"/>
      <c r="H263" s="220">
        <v>20</v>
      </c>
      <c r="I263" s="221"/>
      <c r="J263" s="216"/>
      <c r="K263" s="216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164</v>
      </c>
      <c r="AU263" s="226" t="s">
        <v>85</v>
      </c>
      <c r="AV263" s="11" t="s">
        <v>85</v>
      </c>
      <c r="AW263" s="11" t="s">
        <v>38</v>
      </c>
      <c r="AX263" s="11" t="s">
        <v>8</v>
      </c>
      <c r="AY263" s="226" t="s">
        <v>151</v>
      </c>
    </row>
    <row r="264" s="1" customFormat="1" ht="16.5" customHeight="1">
      <c r="B264" s="35"/>
      <c r="C264" s="201" t="s">
        <v>561</v>
      </c>
      <c r="D264" s="201" t="s">
        <v>152</v>
      </c>
      <c r="E264" s="202" t="s">
        <v>988</v>
      </c>
      <c r="F264" s="203" t="s">
        <v>989</v>
      </c>
      <c r="G264" s="204" t="s">
        <v>178</v>
      </c>
      <c r="H264" s="205">
        <v>20</v>
      </c>
      <c r="I264" s="206"/>
      <c r="J264" s="207">
        <f>ROUND(I264*H264,0)</f>
        <v>0</v>
      </c>
      <c r="K264" s="203" t="s">
        <v>594</v>
      </c>
      <c r="L264" s="40"/>
      <c r="M264" s="208" t="s">
        <v>1</v>
      </c>
      <c r="N264" s="209" t="s">
        <v>47</v>
      </c>
      <c r="O264" s="76"/>
      <c r="P264" s="210">
        <f>O264*H264</f>
        <v>0</v>
      </c>
      <c r="Q264" s="210">
        <v>0.00066</v>
      </c>
      <c r="R264" s="210">
        <f>Q264*H264</f>
        <v>0.0132</v>
      </c>
      <c r="S264" s="210">
        <v>0</v>
      </c>
      <c r="T264" s="211">
        <f>S264*H264</f>
        <v>0</v>
      </c>
      <c r="AR264" s="14" t="s">
        <v>235</v>
      </c>
      <c r="AT264" s="14" t="s">
        <v>152</v>
      </c>
      <c r="AU264" s="14" t="s">
        <v>85</v>
      </c>
      <c r="AY264" s="14" t="s">
        <v>151</v>
      </c>
      <c r="BE264" s="212">
        <f>IF(N264="základní",J264,0)</f>
        <v>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14" t="s">
        <v>8</v>
      </c>
      <c r="BK264" s="212">
        <f>ROUND(I264*H264,0)</f>
        <v>0</v>
      </c>
      <c r="BL264" s="14" t="s">
        <v>235</v>
      </c>
      <c r="BM264" s="14" t="s">
        <v>990</v>
      </c>
    </row>
    <row r="265" s="1" customFormat="1">
      <c r="B265" s="35"/>
      <c r="C265" s="36"/>
      <c r="D265" s="217" t="s">
        <v>170</v>
      </c>
      <c r="E265" s="36"/>
      <c r="F265" s="227" t="s">
        <v>991</v>
      </c>
      <c r="G265" s="36"/>
      <c r="H265" s="36"/>
      <c r="I265" s="128"/>
      <c r="J265" s="36"/>
      <c r="K265" s="36"/>
      <c r="L265" s="40"/>
      <c r="M265" s="256"/>
      <c r="N265" s="253"/>
      <c r="O265" s="253"/>
      <c r="P265" s="253"/>
      <c r="Q265" s="253"/>
      <c r="R265" s="253"/>
      <c r="S265" s="253"/>
      <c r="T265" s="257"/>
      <c r="AT265" s="14" t="s">
        <v>170</v>
      </c>
      <c r="AU265" s="14" t="s">
        <v>85</v>
      </c>
    </row>
    <row r="266" s="1" customFormat="1" ht="6.96" customHeight="1">
      <c r="B266" s="54"/>
      <c r="C266" s="55"/>
      <c r="D266" s="55"/>
      <c r="E266" s="55"/>
      <c r="F266" s="55"/>
      <c r="G266" s="55"/>
      <c r="H266" s="55"/>
      <c r="I266" s="152"/>
      <c r="J266" s="55"/>
      <c r="K266" s="55"/>
      <c r="L266" s="40"/>
    </row>
  </sheetData>
  <sheetProtection sheet="1" autoFilter="0" formatColumns="0" formatRows="0" objects="1" scenarios="1" spinCount="100000" saltValue="rpiAjR+FMf6qFMAixk4onEQ8CT9BlTWk5IYEvZC31emDEHEGoQX2aqeath16yFuhpnnHGhYRuxqOD2j+nDatug==" hashValue="X4e0Uk3zYCX52DidrNshCUqUlNl3xIVeFY7x/zB8kOnA4ec46ZMc71pNApohC0aFm+xzWylble4ELZgsXi0ClA==" algorithmName="SHA-512" password="CC65"/>
  <autoFilter ref="C91:K26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91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ht="24.96" customHeight="1">
      <c r="B4" s="17"/>
      <c r="D4" s="125" t="s">
        <v>108</v>
      </c>
      <c r="L4" s="17"/>
      <c r="M4" s="21" t="s">
        <v>11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18</v>
      </c>
      <c r="L6" s="17"/>
    </row>
    <row r="7" ht="16.5" customHeight="1">
      <c r="B7" s="17"/>
      <c r="E7" s="127" t="str">
        <f>'Rekapitulace stavby'!K6</f>
        <v>Ledečko ON - Oprava</v>
      </c>
      <c r="F7" s="126"/>
      <c r="G7" s="126"/>
      <c r="H7" s="126"/>
      <c r="L7" s="17"/>
    </row>
    <row r="8" s="1" customFormat="1" ht="12" customHeight="1">
      <c r="B8" s="40"/>
      <c r="D8" s="126" t="s">
        <v>109</v>
      </c>
      <c r="I8" s="128"/>
      <c r="L8" s="40"/>
    </row>
    <row r="9" s="1" customFormat="1" ht="36.96" customHeight="1">
      <c r="B9" s="40"/>
      <c r="E9" s="129" t="s">
        <v>992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20</v>
      </c>
      <c r="F11" s="14" t="s">
        <v>1</v>
      </c>
      <c r="I11" s="130" t="s">
        <v>21</v>
      </c>
      <c r="J11" s="14" t="s">
        <v>1</v>
      </c>
      <c r="L11" s="40"/>
    </row>
    <row r="12" s="1" customFormat="1" ht="12" customHeight="1">
      <c r="B12" s="40"/>
      <c r="D12" s="126" t="s">
        <v>22</v>
      </c>
      <c r="F12" s="14" t="s">
        <v>23</v>
      </c>
      <c r="I12" s="130" t="s">
        <v>24</v>
      </c>
      <c r="J12" s="131" t="str">
        <f>'Rekapitulace stavby'!AN8</f>
        <v>16. 2. 2019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28</v>
      </c>
      <c r="I14" s="130" t="s">
        <v>29</v>
      </c>
      <c r="J14" s="14" t="s">
        <v>30</v>
      </c>
      <c r="L14" s="40"/>
    </row>
    <row r="15" s="1" customFormat="1" ht="18" customHeight="1">
      <c r="B15" s="40"/>
      <c r="E15" s="14" t="s">
        <v>31</v>
      </c>
      <c r="I15" s="130" t="s">
        <v>32</v>
      </c>
      <c r="J15" s="14" t="s">
        <v>33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34</v>
      </c>
      <c r="I17" s="130" t="s">
        <v>29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32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36</v>
      </c>
      <c r="I20" s="130" t="s">
        <v>29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30" t="s">
        <v>32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39</v>
      </c>
      <c r="I23" s="130" t="s">
        <v>29</v>
      </c>
      <c r="J23" s="14" t="s">
        <v>1</v>
      </c>
      <c r="L23" s="40"/>
    </row>
    <row r="24" s="1" customFormat="1" ht="18" customHeight="1">
      <c r="B24" s="40"/>
      <c r="E24" s="14" t="s">
        <v>40</v>
      </c>
      <c r="I24" s="130" t="s">
        <v>32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41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42</v>
      </c>
      <c r="I30" s="128"/>
      <c r="J30" s="137">
        <f>ROUND(J91, 0)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44</v>
      </c>
      <c r="I32" s="139" t="s">
        <v>43</v>
      </c>
      <c r="J32" s="138" t="s">
        <v>45</v>
      </c>
      <c r="L32" s="40"/>
    </row>
    <row r="33" s="1" customFormat="1" ht="14.4" customHeight="1">
      <c r="B33" s="40"/>
      <c r="D33" s="126" t="s">
        <v>46</v>
      </c>
      <c r="E33" s="126" t="s">
        <v>47</v>
      </c>
      <c r="F33" s="140">
        <f>ROUND((SUM(BE91:BE243)),  0)</f>
        <v>0</v>
      </c>
      <c r="I33" s="141">
        <v>0.20999999999999999</v>
      </c>
      <c r="J33" s="140">
        <f>ROUND(((SUM(BE91:BE243))*I33),  0)</f>
        <v>0</v>
      </c>
      <c r="L33" s="40"/>
    </row>
    <row r="34" s="1" customFormat="1" ht="14.4" customHeight="1">
      <c r="B34" s="40"/>
      <c r="E34" s="126" t="s">
        <v>48</v>
      </c>
      <c r="F34" s="140">
        <f>ROUND((SUM(BF91:BF243)),  0)</f>
        <v>0</v>
      </c>
      <c r="I34" s="141">
        <v>0.14999999999999999</v>
      </c>
      <c r="J34" s="140">
        <f>ROUND(((SUM(BF91:BF243))*I34),  0)</f>
        <v>0</v>
      </c>
      <c r="L34" s="40"/>
    </row>
    <row r="35" hidden="1" s="1" customFormat="1" ht="14.4" customHeight="1">
      <c r="B35" s="40"/>
      <c r="E35" s="126" t="s">
        <v>49</v>
      </c>
      <c r="F35" s="140">
        <f>ROUND((SUM(BG91:BG243)),  0)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50</v>
      </c>
      <c r="F36" s="140">
        <f>ROUND((SUM(BH91:BH243)),  0)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51</v>
      </c>
      <c r="F37" s="140">
        <f>ROUND((SUM(BI91:BI243)),  0)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52</v>
      </c>
      <c r="E39" s="144"/>
      <c r="F39" s="144"/>
      <c r="G39" s="145" t="s">
        <v>53</v>
      </c>
      <c r="H39" s="146" t="s">
        <v>54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111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18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Ledečko ON - Oprava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109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003 - Ostatní venkovní opravy, odstranění nepotřebných objektů, zpevněné plochy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>ŽST. Ledečko</v>
      </c>
      <c r="G52" s="36"/>
      <c r="H52" s="36"/>
      <c r="I52" s="130" t="s">
        <v>24</v>
      </c>
      <c r="J52" s="64" t="str">
        <f>IF(J12="","",J12)</f>
        <v>16. 2. 2019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28</v>
      </c>
      <c r="D54" s="36"/>
      <c r="E54" s="36"/>
      <c r="F54" s="24" t="str">
        <f>E15</f>
        <v>SŽDC, s.o.</v>
      </c>
      <c r="G54" s="36"/>
      <c r="H54" s="36"/>
      <c r="I54" s="130" t="s">
        <v>36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30" t="s">
        <v>39</v>
      </c>
      <c r="J55" s="33" t="str">
        <f>E24</f>
        <v>L. Ulrich, DiS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112</v>
      </c>
      <c r="D57" s="158"/>
      <c r="E57" s="158"/>
      <c r="F57" s="158"/>
      <c r="G57" s="158"/>
      <c r="H57" s="158"/>
      <c r="I57" s="159"/>
      <c r="J57" s="160" t="s">
        <v>113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114</v>
      </c>
      <c r="D59" s="36"/>
      <c r="E59" s="36"/>
      <c r="F59" s="36"/>
      <c r="G59" s="36"/>
      <c r="H59" s="36"/>
      <c r="I59" s="128"/>
      <c r="J59" s="95">
        <f>J91</f>
        <v>0</v>
      </c>
      <c r="K59" s="36"/>
      <c r="L59" s="40"/>
      <c r="AU59" s="14" t="s">
        <v>115</v>
      </c>
    </row>
    <row r="60" s="7" customFormat="1" ht="24.96" customHeight="1">
      <c r="B60" s="162"/>
      <c r="C60" s="163"/>
      <c r="D60" s="164" t="s">
        <v>117</v>
      </c>
      <c r="E60" s="165"/>
      <c r="F60" s="165"/>
      <c r="G60" s="165"/>
      <c r="H60" s="165"/>
      <c r="I60" s="166"/>
      <c r="J60" s="167">
        <f>J92</f>
        <v>0</v>
      </c>
      <c r="K60" s="163"/>
      <c r="L60" s="168"/>
    </row>
    <row r="61" s="8" customFormat="1" ht="19.92" customHeight="1">
      <c r="B61" s="169"/>
      <c r="C61" s="170"/>
      <c r="D61" s="171" t="s">
        <v>993</v>
      </c>
      <c r="E61" s="172"/>
      <c r="F61" s="172"/>
      <c r="G61" s="172"/>
      <c r="H61" s="172"/>
      <c r="I61" s="173"/>
      <c r="J61" s="174">
        <f>J93</f>
        <v>0</v>
      </c>
      <c r="K61" s="170"/>
      <c r="L61" s="175"/>
    </row>
    <row r="62" s="8" customFormat="1" ht="19.92" customHeight="1">
      <c r="B62" s="169"/>
      <c r="C62" s="170"/>
      <c r="D62" s="171" t="s">
        <v>994</v>
      </c>
      <c r="E62" s="172"/>
      <c r="F62" s="172"/>
      <c r="G62" s="172"/>
      <c r="H62" s="172"/>
      <c r="I62" s="173"/>
      <c r="J62" s="174">
        <f>J123</f>
        <v>0</v>
      </c>
      <c r="K62" s="170"/>
      <c r="L62" s="175"/>
    </row>
    <row r="63" s="8" customFormat="1" ht="19.92" customHeight="1">
      <c r="B63" s="169"/>
      <c r="C63" s="170"/>
      <c r="D63" s="171" t="s">
        <v>995</v>
      </c>
      <c r="E63" s="172"/>
      <c r="F63" s="172"/>
      <c r="G63" s="172"/>
      <c r="H63" s="172"/>
      <c r="I63" s="173"/>
      <c r="J63" s="174">
        <f>J127</f>
        <v>0</v>
      </c>
      <c r="K63" s="170"/>
      <c r="L63" s="175"/>
    </row>
    <row r="64" s="8" customFormat="1" ht="19.92" customHeight="1">
      <c r="B64" s="169"/>
      <c r="C64" s="170"/>
      <c r="D64" s="171" t="s">
        <v>118</v>
      </c>
      <c r="E64" s="172"/>
      <c r="F64" s="172"/>
      <c r="G64" s="172"/>
      <c r="H64" s="172"/>
      <c r="I64" s="173"/>
      <c r="J64" s="174">
        <f>J132</f>
        <v>0</v>
      </c>
      <c r="K64" s="170"/>
      <c r="L64" s="175"/>
    </row>
    <row r="65" s="8" customFormat="1" ht="19.92" customHeight="1">
      <c r="B65" s="169"/>
      <c r="C65" s="170"/>
      <c r="D65" s="171" t="s">
        <v>996</v>
      </c>
      <c r="E65" s="172"/>
      <c r="F65" s="172"/>
      <c r="G65" s="172"/>
      <c r="H65" s="172"/>
      <c r="I65" s="173"/>
      <c r="J65" s="174">
        <f>J153</f>
        <v>0</v>
      </c>
      <c r="K65" s="170"/>
      <c r="L65" s="175"/>
    </row>
    <row r="66" s="8" customFormat="1" ht="19.92" customHeight="1">
      <c r="B66" s="169"/>
      <c r="C66" s="170"/>
      <c r="D66" s="171" t="s">
        <v>121</v>
      </c>
      <c r="E66" s="172"/>
      <c r="F66" s="172"/>
      <c r="G66" s="172"/>
      <c r="H66" s="172"/>
      <c r="I66" s="173"/>
      <c r="J66" s="174">
        <f>J181</f>
        <v>0</v>
      </c>
      <c r="K66" s="170"/>
      <c r="L66" s="175"/>
    </row>
    <row r="67" s="8" customFormat="1" ht="19.92" customHeight="1">
      <c r="B67" s="169"/>
      <c r="C67" s="170"/>
      <c r="D67" s="171" t="s">
        <v>681</v>
      </c>
      <c r="E67" s="172"/>
      <c r="F67" s="172"/>
      <c r="G67" s="172"/>
      <c r="H67" s="172"/>
      <c r="I67" s="173"/>
      <c r="J67" s="174">
        <f>J191</f>
        <v>0</v>
      </c>
      <c r="K67" s="170"/>
      <c r="L67" s="175"/>
    </row>
    <row r="68" s="8" customFormat="1" ht="19.92" customHeight="1">
      <c r="B68" s="169"/>
      <c r="C68" s="170"/>
      <c r="D68" s="171" t="s">
        <v>123</v>
      </c>
      <c r="E68" s="172"/>
      <c r="F68" s="172"/>
      <c r="G68" s="172"/>
      <c r="H68" s="172"/>
      <c r="I68" s="173"/>
      <c r="J68" s="174">
        <f>J218</f>
        <v>0</v>
      </c>
      <c r="K68" s="170"/>
      <c r="L68" s="175"/>
    </row>
    <row r="69" s="8" customFormat="1" ht="19.92" customHeight="1">
      <c r="B69" s="169"/>
      <c r="C69" s="170"/>
      <c r="D69" s="171" t="s">
        <v>124</v>
      </c>
      <c r="E69" s="172"/>
      <c r="F69" s="172"/>
      <c r="G69" s="172"/>
      <c r="H69" s="172"/>
      <c r="I69" s="173"/>
      <c r="J69" s="174">
        <f>J220</f>
        <v>0</v>
      </c>
      <c r="K69" s="170"/>
      <c r="L69" s="175"/>
    </row>
    <row r="70" s="7" customFormat="1" ht="24.96" customHeight="1">
      <c r="B70" s="162"/>
      <c r="C70" s="163"/>
      <c r="D70" s="164" t="s">
        <v>125</v>
      </c>
      <c r="E70" s="165"/>
      <c r="F70" s="165"/>
      <c r="G70" s="165"/>
      <c r="H70" s="165"/>
      <c r="I70" s="166"/>
      <c r="J70" s="167">
        <f>J239</f>
        <v>0</v>
      </c>
      <c r="K70" s="163"/>
      <c r="L70" s="168"/>
    </row>
    <row r="71" s="8" customFormat="1" ht="19.92" customHeight="1">
      <c r="B71" s="169"/>
      <c r="C71" s="170"/>
      <c r="D71" s="171" t="s">
        <v>997</v>
      </c>
      <c r="E71" s="172"/>
      <c r="F71" s="172"/>
      <c r="G71" s="172"/>
      <c r="H71" s="172"/>
      <c r="I71" s="173"/>
      <c r="J71" s="174">
        <f>J240</f>
        <v>0</v>
      </c>
      <c r="K71" s="170"/>
      <c r="L71" s="175"/>
    </row>
    <row r="72" s="1" customFormat="1" ht="21.84" customHeight="1">
      <c r="B72" s="35"/>
      <c r="C72" s="36"/>
      <c r="D72" s="36"/>
      <c r="E72" s="36"/>
      <c r="F72" s="36"/>
      <c r="G72" s="36"/>
      <c r="H72" s="36"/>
      <c r="I72" s="128"/>
      <c r="J72" s="36"/>
      <c r="K72" s="36"/>
      <c r="L72" s="40"/>
    </row>
    <row r="73" s="1" customFormat="1" ht="6.96" customHeight="1">
      <c r="B73" s="54"/>
      <c r="C73" s="55"/>
      <c r="D73" s="55"/>
      <c r="E73" s="55"/>
      <c r="F73" s="55"/>
      <c r="G73" s="55"/>
      <c r="H73" s="55"/>
      <c r="I73" s="152"/>
      <c r="J73" s="55"/>
      <c r="K73" s="55"/>
      <c r="L73" s="40"/>
    </row>
    <row r="77" s="1" customFormat="1" ht="6.96" customHeight="1">
      <c r="B77" s="56"/>
      <c r="C77" s="57"/>
      <c r="D77" s="57"/>
      <c r="E77" s="57"/>
      <c r="F77" s="57"/>
      <c r="G77" s="57"/>
      <c r="H77" s="57"/>
      <c r="I77" s="155"/>
      <c r="J77" s="57"/>
      <c r="K77" s="57"/>
      <c r="L77" s="40"/>
    </row>
    <row r="78" s="1" customFormat="1" ht="24.96" customHeight="1">
      <c r="B78" s="35"/>
      <c r="C78" s="20" t="s">
        <v>135</v>
      </c>
      <c r="D78" s="36"/>
      <c r="E78" s="36"/>
      <c r="F78" s="36"/>
      <c r="G78" s="36"/>
      <c r="H78" s="36"/>
      <c r="I78" s="128"/>
      <c r="J78" s="36"/>
      <c r="K78" s="36"/>
      <c r="L78" s="40"/>
    </row>
    <row r="79" s="1" customFormat="1" ht="6.96" customHeight="1">
      <c r="B79" s="35"/>
      <c r="C79" s="36"/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12" customHeight="1">
      <c r="B80" s="35"/>
      <c r="C80" s="29" t="s">
        <v>18</v>
      </c>
      <c r="D80" s="36"/>
      <c r="E80" s="36"/>
      <c r="F80" s="36"/>
      <c r="G80" s="36"/>
      <c r="H80" s="36"/>
      <c r="I80" s="128"/>
      <c r="J80" s="36"/>
      <c r="K80" s="36"/>
      <c r="L80" s="40"/>
    </row>
    <row r="81" s="1" customFormat="1" ht="16.5" customHeight="1">
      <c r="B81" s="35"/>
      <c r="C81" s="36"/>
      <c r="D81" s="36"/>
      <c r="E81" s="156" t="str">
        <f>E7</f>
        <v>Ledečko ON - Oprava</v>
      </c>
      <c r="F81" s="29"/>
      <c r="G81" s="29"/>
      <c r="H81" s="29"/>
      <c r="I81" s="128"/>
      <c r="J81" s="36"/>
      <c r="K81" s="36"/>
      <c r="L81" s="40"/>
    </row>
    <row r="82" s="1" customFormat="1" ht="12" customHeight="1">
      <c r="B82" s="35"/>
      <c r="C82" s="29" t="s">
        <v>109</v>
      </c>
      <c r="D82" s="36"/>
      <c r="E82" s="36"/>
      <c r="F82" s="36"/>
      <c r="G82" s="36"/>
      <c r="H82" s="36"/>
      <c r="I82" s="128"/>
      <c r="J82" s="36"/>
      <c r="K82" s="36"/>
      <c r="L82" s="40"/>
    </row>
    <row r="83" s="1" customFormat="1" ht="16.5" customHeight="1">
      <c r="B83" s="35"/>
      <c r="C83" s="36"/>
      <c r="D83" s="36"/>
      <c r="E83" s="61" t="str">
        <f>E9</f>
        <v>003 - Ostatní venkovní opravy, odstranění nepotřebných objektů, zpevněné plochy</v>
      </c>
      <c r="F83" s="36"/>
      <c r="G83" s="36"/>
      <c r="H83" s="36"/>
      <c r="I83" s="128"/>
      <c r="J83" s="36"/>
      <c r="K83" s="36"/>
      <c r="L83" s="40"/>
    </row>
    <row r="84" s="1" customFormat="1" ht="6.96" customHeight="1">
      <c r="B84" s="35"/>
      <c r="C84" s="36"/>
      <c r="D84" s="36"/>
      <c r="E84" s="36"/>
      <c r="F84" s="36"/>
      <c r="G84" s="36"/>
      <c r="H84" s="36"/>
      <c r="I84" s="128"/>
      <c r="J84" s="36"/>
      <c r="K84" s="36"/>
      <c r="L84" s="40"/>
    </row>
    <row r="85" s="1" customFormat="1" ht="12" customHeight="1">
      <c r="B85" s="35"/>
      <c r="C85" s="29" t="s">
        <v>22</v>
      </c>
      <c r="D85" s="36"/>
      <c r="E85" s="36"/>
      <c r="F85" s="24" t="str">
        <f>F12</f>
        <v>ŽST. Ledečko</v>
      </c>
      <c r="G85" s="36"/>
      <c r="H85" s="36"/>
      <c r="I85" s="130" t="s">
        <v>24</v>
      </c>
      <c r="J85" s="64" t="str">
        <f>IF(J12="","",J12)</f>
        <v>16. 2. 2019</v>
      </c>
      <c r="K85" s="36"/>
      <c r="L85" s="40"/>
    </row>
    <row r="86" s="1" customFormat="1" ht="6.96" customHeight="1">
      <c r="B86" s="35"/>
      <c r="C86" s="36"/>
      <c r="D86" s="36"/>
      <c r="E86" s="36"/>
      <c r="F86" s="36"/>
      <c r="G86" s="36"/>
      <c r="H86" s="36"/>
      <c r="I86" s="128"/>
      <c r="J86" s="36"/>
      <c r="K86" s="36"/>
      <c r="L86" s="40"/>
    </row>
    <row r="87" s="1" customFormat="1" ht="13.65" customHeight="1">
      <c r="B87" s="35"/>
      <c r="C87" s="29" t="s">
        <v>28</v>
      </c>
      <c r="D87" s="36"/>
      <c r="E87" s="36"/>
      <c r="F87" s="24" t="str">
        <f>E15</f>
        <v>SŽDC, s.o.</v>
      </c>
      <c r="G87" s="36"/>
      <c r="H87" s="36"/>
      <c r="I87" s="130" t="s">
        <v>36</v>
      </c>
      <c r="J87" s="33" t="str">
        <f>E21</f>
        <v xml:space="preserve"> </v>
      </c>
      <c r="K87" s="36"/>
      <c r="L87" s="40"/>
    </row>
    <row r="88" s="1" customFormat="1" ht="13.65" customHeight="1">
      <c r="B88" s="35"/>
      <c r="C88" s="29" t="s">
        <v>34</v>
      </c>
      <c r="D88" s="36"/>
      <c r="E88" s="36"/>
      <c r="F88" s="24" t="str">
        <f>IF(E18="","",E18)</f>
        <v>Vyplň údaj</v>
      </c>
      <c r="G88" s="36"/>
      <c r="H88" s="36"/>
      <c r="I88" s="130" t="s">
        <v>39</v>
      </c>
      <c r="J88" s="33" t="str">
        <f>E24</f>
        <v>L. Ulrich, DiS</v>
      </c>
      <c r="K88" s="36"/>
      <c r="L88" s="40"/>
    </row>
    <row r="89" s="1" customFormat="1" ht="10.32" customHeight="1">
      <c r="B89" s="35"/>
      <c r="C89" s="36"/>
      <c r="D89" s="36"/>
      <c r="E89" s="36"/>
      <c r="F89" s="36"/>
      <c r="G89" s="36"/>
      <c r="H89" s="36"/>
      <c r="I89" s="128"/>
      <c r="J89" s="36"/>
      <c r="K89" s="36"/>
      <c r="L89" s="40"/>
    </row>
    <row r="90" s="9" customFormat="1" ht="29.28" customHeight="1">
      <c r="B90" s="176"/>
      <c r="C90" s="177" t="s">
        <v>136</v>
      </c>
      <c r="D90" s="178" t="s">
        <v>61</v>
      </c>
      <c r="E90" s="178" t="s">
        <v>57</v>
      </c>
      <c r="F90" s="178" t="s">
        <v>58</v>
      </c>
      <c r="G90" s="178" t="s">
        <v>137</v>
      </c>
      <c r="H90" s="178" t="s">
        <v>138</v>
      </c>
      <c r="I90" s="179" t="s">
        <v>139</v>
      </c>
      <c r="J90" s="180" t="s">
        <v>113</v>
      </c>
      <c r="K90" s="181" t="s">
        <v>140</v>
      </c>
      <c r="L90" s="182"/>
      <c r="M90" s="85" t="s">
        <v>1</v>
      </c>
      <c r="N90" s="86" t="s">
        <v>46</v>
      </c>
      <c r="O90" s="86" t="s">
        <v>141</v>
      </c>
      <c r="P90" s="86" t="s">
        <v>142</v>
      </c>
      <c r="Q90" s="86" t="s">
        <v>143</v>
      </c>
      <c r="R90" s="86" t="s">
        <v>144</v>
      </c>
      <c r="S90" s="86" t="s">
        <v>145</v>
      </c>
      <c r="T90" s="87" t="s">
        <v>146</v>
      </c>
    </row>
    <row r="91" s="1" customFormat="1" ht="22.8" customHeight="1">
      <c r="B91" s="35"/>
      <c r="C91" s="92" t="s">
        <v>147</v>
      </c>
      <c r="D91" s="36"/>
      <c r="E91" s="36"/>
      <c r="F91" s="36"/>
      <c r="G91" s="36"/>
      <c r="H91" s="36"/>
      <c r="I91" s="128"/>
      <c r="J91" s="183">
        <f>BK91</f>
        <v>0</v>
      </c>
      <c r="K91" s="36"/>
      <c r="L91" s="40"/>
      <c r="M91" s="88"/>
      <c r="N91" s="89"/>
      <c r="O91" s="89"/>
      <c r="P91" s="184">
        <f>P92+P239</f>
        <v>0</v>
      </c>
      <c r="Q91" s="89"/>
      <c r="R91" s="184">
        <f>R92+R239</f>
        <v>132.93094150000002</v>
      </c>
      <c r="S91" s="89"/>
      <c r="T91" s="185">
        <f>T92+T239</f>
        <v>178.83020000000002</v>
      </c>
      <c r="AT91" s="14" t="s">
        <v>75</v>
      </c>
      <c r="AU91" s="14" t="s">
        <v>115</v>
      </c>
      <c r="BK91" s="186">
        <f>BK92+BK239</f>
        <v>0</v>
      </c>
    </row>
    <row r="92" s="10" customFormat="1" ht="25.92" customHeight="1">
      <c r="B92" s="187"/>
      <c r="C92" s="188"/>
      <c r="D92" s="189" t="s">
        <v>75</v>
      </c>
      <c r="E92" s="190" t="s">
        <v>156</v>
      </c>
      <c r="F92" s="190" t="s">
        <v>157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P93+P123+P127+P132+P153+P181+P191+P218+P220</f>
        <v>0</v>
      </c>
      <c r="Q92" s="195"/>
      <c r="R92" s="196">
        <f>R93+R123+R127+R132+R153+R181+R191+R218+R220</f>
        <v>132.89432950000003</v>
      </c>
      <c r="S92" s="195"/>
      <c r="T92" s="197">
        <f>T93+T123+T127+T132+T153+T181+T191+T218+T220</f>
        <v>178.83020000000002</v>
      </c>
      <c r="AR92" s="198" t="s">
        <v>8</v>
      </c>
      <c r="AT92" s="199" t="s">
        <v>75</v>
      </c>
      <c r="AU92" s="199" t="s">
        <v>76</v>
      </c>
      <c r="AY92" s="198" t="s">
        <v>151</v>
      </c>
      <c r="BK92" s="200">
        <f>BK93+BK123+BK127+BK132+BK153+BK181+BK191+BK218+BK220</f>
        <v>0</v>
      </c>
    </row>
    <row r="93" s="10" customFormat="1" ht="22.8" customHeight="1">
      <c r="B93" s="187"/>
      <c r="C93" s="188"/>
      <c r="D93" s="189" t="s">
        <v>75</v>
      </c>
      <c r="E93" s="213" t="s">
        <v>8</v>
      </c>
      <c r="F93" s="213" t="s">
        <v>998</v>
      </c>
      <c r="G93" s="188"/>
      <c r="H93" s="188"/>
      <c r="I93" s="191"/>
      <c r="J93" s="214">
        <f>BK93</f>
        <v>0</v>
      </c>
      <c r="K93" s="188"/>
      <c r="L93" s="193"/>
      <c r="M93" s="194"/>
      <c r="N93" s="195"/>
      <c r="O93" s="195"/>
      <c r="P93" s="196">
        <f>SUM(P94:P122)</f>
        <v>0</v>
      </c>
      <c r="Q93" s="195"/>
      <c r="R93" s="196">
        <f>SUM(R94:R122)</f>
        <v>0.072000000000000008</v>
      </c>
      <c r="S93" s="195"/>
      <c r="T93" s="197">
        <f>SUM(T94:T122)</f>
        <v>92.248800000000003</v>
      </c>
      <c r="AR93" s="198" t="s">
        <v>8</v>
      </c>
      <c r="AT93" s="199" t="s">
        <v>75</v>
      </c>
      <c r="AU93" s="199" t="s">
        <v>8</v>
      </c>
      <c r="AY93" s="198" t="s">
        <v>151</v>
      </c>
      <c r="BK93" s="200">
        <f>SUM(BK94:BK122)</f>
        <v>0</v>
      </c>
    </row>
    <row r="94" s="1" customFormat="1" ht="22.5" customHeight="1">
      <c r="B94" s="35"/>
      <c r="C94" s="201" t="s">
        <v>8</v>
      </c>
      <c r="D94" s="201" t="s">
        <v>152</v>
      </c>
      <c r="E94" s="202" t="s">
        <v>999</v>
      </c>
      <c r="F94" s="203" t="s">
        <v>1000</v>
      </c>
      <c r="G94" s="204" t="s">
        <v>178</v>
      </c>
      <c r="H94" s="205">
        <v>400</v>
      </c>
      <c r="I94" s="206"/>
      <c r="J94" s="207">
        <f>ROUND(I94*H94,0)</f>
        <v>0</v>
      </c>
      <c r="K94" s="203" t="s">
        <v>1</v>
      </c>
      <c r="L94" s="40"/>
      <c r="M94" s="208" t="s">
        <v>1</v>
      </c>
      <c r="N94" s="209" t="s">
        <v>47</v>
      </c>
      <c r="O94" s="76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AR94" s="14" t="s">
        <v>150</v>
      </c>
      <c r="AT94" s="14" t="s">
        <v>152</v>
      </c>
      <c r="AU94" s="14" t="s">
        <v>85</v>
      </c>
      <c r="AY94" s="14" t="s">
        <v>151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4" t="s">
        <v>8</v>
      </c>
      <c r="BK94" s="212">
        <f>ROUND(I94*H94,0)</f>
        <v>0</v>
      </c>
      <c r="BL94" s="14" t="s">
        <v>150</v>
      </c>
      <c r="BM94" s="14" t="s">
        <v>1001</v>
      </c>
    </row>
    <row r="95" s="1" customFormat="1" ht="16.5" customHeight="1">
      <c r="B95" s="35"/>
      <c r="C95" s="201" t="s">
        <v>85</v>
      </c>
      <c r="D95" s="201" t="s">
        <v>152</v>
      </c>
      <c r="E95" s="202" t="s">
        <v>1002</v>
      </c>
      <c r="F95" s="203" t="s">
        <v>1003</v>
      </c>
      <c r="G95" s="204" t="s">
        <v>178</v>
      </c>
      <c r="H95" s="205">
        <v>400</v>
      </c>
      <c r="I95" s="206"/>
      <c r="J95" s="207">
        <f>ROUND(I95*H95,0)</f>
        <v>0</v>
      </c>
      <c r="K95" s="203" t="s">
        <v>1</v>
      </c>
      <c r="L95" s="40"/>
      <c r="M95" s="208" t="s">
        <v>1</v>
      </c>
      <c r="N95" s="209" t="s">
        <v>47</v>
      </c>
      <c r="O95" s="76"/>
      <c r="P95" s="210">
        <f>O95*H95</f>
        <v>0</v>
      </c>
      <c r="Q95" s="210">
        <v>0.00018000000000000001</v>
      </c>
      <c r="R95" s="210">
        <f>Q95*H95</f>
        <v>0.072000000000000008</v>
      </c>
      <c r="S95" s="210">
        <v>0</v>
      </c>
      <c r="T95" s="211">
        <f>S95*H95</f>
        <v>0</v>
      </c>
      <c r="AR95" s="14" t="s">
        <v>150</v>
      </c>
      <c r="AT95" s="14" t="s">
        <v>152</v>
      </c>
      <c r="AU95" s="14" t="s">
        <v>85</v>
      </c>
      <c r="AY95" s="14" t="s">
        <v>151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4" t="s">
        <v>8</v>
      </c>
      <c r="BK95" s="212">
        <f>ROUND(I95*H95,0)</f>
        <v>0</v>
      </c>
      <c r="BL95" s="14" t="s">
        <v>150</v>
      </c>
      <c r="BM95" s="14" t="s">
        <v>1004</v>
      </c>
    </row>
    <row r="96" s="1" customFormat="1" ht="16.5" customHeight="1">
      <c r="B96" s="35"/>
      <c r="C96" s="201" t="s">
        <v>158</v>
      </c>
      <c r="D96" s="201" t="s">
        <v>152</v>
      </c>
      <c r="E96" s="202" t="s">
        <v>1005</v>
      </c>
      <c r="F96" s="203" t="s">
        <v>1006</v>
      </c>
      <c r="G96" s="204" t="s">
        <v>290</v>
      </c>
      <c r="H96" s="205">
        <v>1</v>
      </c>
      <c r="I96" s="206"/>
      <c r="J96" s="207">
        <f>ROUND(I96*H96,0)</f>
        <v>0</v>
      </c>
      <c r="K96" s="203" t="s">
        <v>1</v>
      </c>
      <c r="L96" s="40"/>
      <c r="M96" s="208" t="s">
        <v>1</v>
      </c>
      <c r="N96" s="209" t="s">
        <v>47</v>
      </c>
      <c r="O96" s="76"/>
      <c r="P96" s="210">
        <f>O96*H96</f>
        <v>0</v>
      </c>
      <c r="Q96" s="210">
        <v>0</v>
      </c>
      <c r="R96" s="210">
        <f>Q96*H96</f>
        <v>0</v>
      </c>
      <c r="S96" s="210">
        <v>0.255</v>
      </c>
      <c r="T96" s="211">
        <f>S96*H96</f>
        <v>0.255</v>
      </c>
      <c r="AR96" s="14" t="s">
        <v>150</v>
      </c>
      <c r="AT96" s="14" t="s">
        <v>152</v>
      </c>
      <c r="AU96" s="14" t="s">
        <v>85</v>
      </c>
      <c r="AY96" s="14" t="s">
        <v>151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4" t="s">
        <v>8</v>
      </c>
      <c r="BK96" s="212">
        <f>ROUND(I96*H96,0)</f>
        <v>0</v>
      </c>
      <c r="BL96" s="14" t="s">
        <v>150</v>
      </c>
      <c r="BM96" s="14" t="s">
        <v>1007</v>
      </c>
    </row>
    <row r="97" s="1" customFormat="1">
      <c r="B97" s="35"/>
      <c r="C97" s="36"/>
      <c r="D97" s="217" t="s">
        <v>170</v>
      </c>
      <c r="E97" s="36"/>
      <c r="F97" s="227" t="s">
        <v>1008</v>
      </c>
      <c r="G97" s="36"/>
      <c r="H97" s="36"/>
      <c r="I97" s="128"/>
      <c r="J97" s="36"/>
      <c r="K97" s="36"/>
      <c r="L97" s="40"/>
      <c r="M97" s="228"/>
      <c r="N97" s="76"/>
      <c r="O97" s="76"/>
      <c r="P97" s="76"/>
      <c r="Q97" s="76"/>
      <c r="R97" s="76"/>
      <c r="S97" s="76"/>
      <c r="T97" s="77"/>
      <c r="AT97" s="14" t="s">
        <v>170</v>
      </c>
      <c r="AU97" s="14" t="s">
        <v>85</v>
      </c>
    </row>
    <row r="98" s="1" customFormat="1" ht="16.5" customHeight="1">
      <c r="B98" s="35"/>
      <c r="C98" s="201" t="s">
        <v>150</v>
      </c>
      <c r="D98" s="201" t="s">
        <v>152</v>
      </c>
      <c r="E98" s="202" t="s">
        <v>1009</v>
      </c>
      <c r="F98" s="203" t="s">
        <v>1010</v>
      </c>
      <c r="G98" s="204" t="s">
        <v>168</v>
      </c>
      <c r="H98" s="205">
        <v>2</v>
      </c>
      <c r="I98" s="206"/>
      <c r="J98" s="207">
        <f>ROUND(I98*H98,0)</f>
        <v>0</v>
      </c>
      <c r="K98" s="203" t="s">
        <v>1</v>
      </c>
      <c r="L98" s="40"/>
      <c r="M98" s="208" t="s">
        <v>1</v>
      </c>
      <c r="N98" s="209" t="s">
        <v>47</v>
      </c>
      <c r="O98" s="76"/>
      <c r="P98" s="210">
        <f>O98*H98</f>
        <v>0</v>
      </c>
      <c r="Q98" s="210">
        <v>0</v>
      </c>
      <c r="R98" s="210">
        <f>Q98*H98</f>
        <v>0</v>
      </c>
      <c r="S98" s="210">
        <v>0.255</v>
      </c>
      <c r="T98" s="211">
        <f>S98*H98</f>
        <v>0.51000000000000001</v>
      </c>
      <c r="AR98" s="14" t="s">
        <v>150</v>
      </c>
      <c r="AT98" s="14" t="s">
        <v>152</v>
      </c>
      <c r="AU98" s="14" t="s">
        <v>85</v>
      </c>
      <c r="AY98" s="14" t="s">
        <v>151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4" t="s">
        <v>8</v>
      </c>
      <c r="BK98" s="212">
        <f>ROUND(I98*H98,0)</f>
        <v>0</v>
      </c>
      <c r="BL98" s="14" t="s">
        <v>150</v>
      </c>
      <c r="BM98" s="14" t="s">
        <v>1011</v>
      </c>
    </row>
    <row r="99" s="1" customFormat="1">
      <c r="B99" s="35"/>
      <c r="C99" s="36"/>
      <c r="D99" s="217" t="s">
        <v>170</v>
      </c>
      <c r="E99" s="36"/>
      <c r="F99" s="227" t="s">
        <v>1008</v>
      </c>
      <c r="G99" s="36"/>
      <c r="H99" s="36"/>
      <c r="I99" s="128"/>
      <c r="J99" s="36"/>
      <c r="K99" s="36"/>
      <c r="L99" s="40"/>
      <c r="M99" s="228"/>
      <c r="N99" s="76"/>
      <c r="O99" s="76"/>
      <c r="P99" s="76"/>
      <c r="Q99" s="76"/>
      <c r="R99" s="76"/>
      <c r="S99" s="76"/>
      <c r="T99" s="77"/>
      <c r="AT99" s="14" t="s">
        <v>170</v>
      </c>
      <c r="AU99" s="14" t="s">
        <v>85</v>
      </c>
    </row>
    <row r="100" s="1" customFormat="1" ht="16.5" customHeight="1">
      <c r="B100" s="35"/>
      <c r="C100" s="201" t="s">
        <v>185</v>
      </c>
      <c r="D100" s="201" t="s">
        <v>152</v>
      </c>
      <c r="E100" s="202" t="s">
        <v>1012</v>
      </c>
      <c r="F100" s="203" t="s">
        <v>1013</v>
      </c>
      <c r="G100" s="204" t="s">
        <v>178</v>
      </c>
      <c r="H100" s="205">
        <v>297.22000000000003</v>
      </c>
      <c r="I100" s="206"/>
      <c r="J100" s="207">
        <f>ROUND(I100*H100,0)</f>
        <v>0</v>
      </c>
      <c r="K100" s="203" t="s">
        <v>715</v>
      </c>
      <c r="L100" s="40"/>
      <c r="M100" s="208" t="s">
        <v>1</v>
      </c>
      <c r="N100" s="209" t="s">
        <v>47</v>
      </c>
      <c r="O100" s="76"/>
      <c r="P100" s="210">
        <f>O100*H100</f>
        <v>0</v>
      </c>
      <c r="Q100" s="210">
        <v>0</v>
      </c>
      <c r="R100" s="210">
        <f>Q100*H100</f>
        <v>0</v>
      </c>
      <c r="S100" s="210">
        <v>0.28999999999999998</v>
      </c>
      <c r="T100" s="211">
        <f>S100*H100</f>
        <v>86.193799999999996</v>
      </c>
      <c r="AR100" s="14" t="s">
        <v>150</v>
      </c>
      <c r="AT100" s="14" t="s">
        <v>152</v>
      </c>
      <c r="AU100" s="14" t="s">
        <v>85</v>
      </c>
      <c r="AY100" s="14" t="s">
        <v>151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4" t="s">
        <v>8</v>
      </c>
      <c r="BK100" s="212">
        <f>ROUND(I100*H100,0)</f>
        <v>0</v>
      </c>
      <c r="BL100" s="14" t="s">
        <v>150</v>
      </c>
      <c r="BM100" s="14" t="s">
        <v>1014</v>
      </c>
    </row>
    <row r="101" s="11" customFormat="1">
      <c r="B101" s="215"/>
      <c r="C101" s="216"/>
      <c r="D101" s="217" t="s">
        <v>164</v>
      </c>
      <c r="E101" s="218" t="s">
        <v>1</v>
      </c>
      <c r="F101" s="219" t="s">
        <v>1015</v>
      </c>
      <c r="G101" s="216"/>
      <c r="H101" s="220">
        <v>185.30000000000001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164</v>
      </c>
      <c r="AU101" s="226" t="s">
        <v>85</v>
      </c>
      <c r="AV101" s="11" t="s">
        <v>85</v>
      </c>
      <c r="AW101" s="11" t="s">
        <v>38</v>
      </c>
      <c r="AX101" s="11" t="s">
        <v>76</v>
      </c>
      <c r="AY101" s="226" t="s">
        <v>151</v>
      </c>
    </row>
    <row r="102" s="11" customFormat="1">
      <c r="B102" s="215"/>
      <c r="C102" s="216"/>
      <c r="D102" s="217" t="s">
        <v>164</v>
      </c>
      <c r="E102" s="218" t="s">
        <v>1</v>
      </c>
      <c r="F102" s="219" t="s">
        <v>1016</v>
      </c>
      <c r="G102" s="216"/>
      <c r="H102" s="220">
        <v>17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164</v>
      </c>
      <c r="AU102" s="226" t="s">
        <v>85</v>
      </c>
      <c r="AV102" s="11" t="s">
        <v>85</v>
      </c>
      <c r="AW102" s="11" t="s">
        <v>38</v>
      </c>
      <c r="AX102" s="11" t="s">
        <v>76</v>
      </c>
      <c r="AY102" s="226" t="s">
        <v>151</v>
      </c>
    </row>
    <row r="103" s="11" customFormat="1">
      <c r="B103" s="215"/>
      <c r="C103" s="216"/>
      <c r="D103" s="217" t="s">
        <v>164</v>
      </c>
      <c r="E103" s="218" t="s">
        <v>1</v>
      </c>
      <c r="F103" s="219" t="s">
        <v>1017</v>
      </c>
      <c r="G103" s="216"/>
      <c r="H103" s="220">
        <v>94.920000000000002</v>
      </c>
      <c r="I103" s="221"/>
      <c r="J103" s="216"/>
      <c r="K103" s="216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164</v>
      </c>
      <c r="AU103" s="226" t="s">
        <v>85</v>
      </c>
      <c r="AV103" s="11" t="s">
        <v>85</v>
      </c>
      <c r="AW103" s="11" t="s">
        <v>38</v>
      </c>
      <c r="AX103" s="11" t="s">
        <v>76</v>
      </c>
      <c r="AY103" s="226" t="s">
        <v>151</v>
      </c>
    </row>
    <row r="104" s="12" customFormat="1">
      <c r="B104" s="229"/>
      <c r="C104" s="230"/>
      <c r="D104" s="217" t="s">
        <v>164</v>
      </c>
      <c r="E104" s="231" t="s">
        <v>1</v>
      </c>
      <c r="F104" s="232" t="s">
        <v>184</v>
      </c>
      <c r="G104" s="230"/>
      <c r="H104" s="233">
        <v>297.22000000000003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AT104" s="239" t="s">
        <v>164</v>
      </c>
      <c r="AU104" s="239" t="s">
        <v>85</v>
      </c>
      <c r="AV104" s="12" t="s">
        <v>150</v>
      </c>
      <c r="AW104" s="12" t="s">
        <v>38</v>
      </c>
      <c r="AX104" s="12" t="s">
        <v>8</v>
      </c>
      <c r="AY104" s="239" t="s">
        <v>151</v>
      </c>
    </row>
    <row r="105" s="1" customFormat="1" ht="16.5" customHeight="1">
      <c r="B105" s="35"/>
      <c r="C105" s="201" t="s">
        <v>174</v>
      </c>
      <c r="D105" s="201" t="s">
        <v>152</v>
      </c>
      <c r="E105" s="202" t="s">
        <v>1018</v>
      </c>
      <c r="F105" s="203" t="s">
        <v>1019</v>
      </c>
      <c r="G105" s="204" t="s">
        <v>162</v>
      </c>
      <c r="H105" s="205">
        <v>59.444000000000003</v>
      </c>
      <c r="I105" s="206"/>
      <c r="J105" s="207">
        <f>ROUND(I105*H105,0)</f>
        <v>0</v>
      </c>
      <c r="K105" s="203" t="s">
        <v>179</v>
      </c>
      <c r="L105" s="40"/>
      <c r="M105" s="208" t="s">
        <v>1</v>
      </c>
      <c r="N105" s="209" t="s">
        <v>47</v>
      </c>
      <c r="O105" s="76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4" t="s">
        <v>150</v>
      </c>
      <c r="AT105" s="14" t="s">
        <v>152</v>
      </c>
      <c r="AU105" s="14" t="s">
        <v>85</v>
      </c>
      <c r="AY105" s="14" t="s">
        <v>151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8</v>
      </c>
      <c r="BK105" s="212">
        <f>ROUND(I105*H105,0)</f>
        <v>0</v>
      </c>
      <c r="BL105" s="14" t="s">
        <v>150</v>
      </c>
      <c r="BM105" s="14" t="s">
        <v>1020</v>
      </c>
    </row>
    <row r="106" s="1" customFormat="1">
      <c r="B106" s="35"/>
      <c r="C106" s="36"/>
      <c r="D106" s="217" t="s">
        <v>170</v>
      </c>
      <c r="E106" s="36"/>
      <c r="F106" s="227" t="s">
        <v>1021</v>
      </c>
      <c r="G106" s="36"/>
      <c r="H106" s="36"/>
      <c r="I106" s="128"/>
      <c r="J106" s="36"/>
      <c r="K106" s="36"/>
      <c r="L106" s="40"/>
      <c r="M106" s="228"/>
      <c r="N106" s="76"/>
      <c r="O106" s="76"/>
      <c r="P106" s="76"/>
      <c r="Q106" s="76"/>
      <c r="R106" s="76"/>
      <c r="S106" s="76"/>
      <c r="T106" s="77"/>
      <c r="AT106" s="14" t="s">
        <v>170</v>
      </c>
      <c r="AU106" s="14" t="s">
        <v>85</v>
      </c>
    </row>
    <row r="107" s="11" customFormat="1">
      <c r="B107" s="215"/>
      <c r="C107" s="216"/>
      <c r="D107" s="217" t="s">
        <v>164</v>
      </c>
      <c r="E107" s="218" t="s">
        <v>1</v>
      </c>
      <c r="F107" s="219" t="s">
        <v>1022</v>
      </c>
      <c r="G107" s="216"/>
      <c r="H107" s="220">
        <v>59.444000000000003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164</v>
      </c>
      <c r="AU107" s="226" t="s">
        <v>85</v>
      </c>
      <c r="AV107" s="11" t="s">
        <v>85</v>
      </c>
      <c r="AW107" s="11" t="s">
        <v>38</v>
      </c>
      <c r="AX107" s="11" t="s">
        <v>8</v>
      </c>
      <c r="AY107" s="226" t="s">
        <v>151</v>
      </c>
    </row>
    <row r="108" s="1" customFormat="1" ht="16.5" customHeight="1">
      <c r="B108" s="35"/>
      <c r="C108" s="201" t="s">
        <v>194</v>
      </c>
      <c r="D108" s="201" t="s">
        <v>152</v>
      </c>
      <c r="E108" s="202" t="s">
        <v>1023</v>
      </c>
      <c r="F108" s="203" t="s">
        <v>1024</v>
      </c>
      <c r="G108" s="204" t="s">
        <v>162</v>
      </c>
      <c r="H108" s="205">
        <v>59.444000000000003</v>
      </c>
      <c r="I108" s="206"/>
      <c r="J108" s="207">
        <f>ROUND(I108*H108,0)</f>
        <v>0</v>
      </c>
      <c r="K108" s="203" t="s">
        <v>179</v>
      </c>
      <c r="L108" s="40"/>
      <c r="M108" s="208" t="s">
        <v>1</v>
      </c>
      <c r="N108" s="209" t="s">
        <v>47</v>
      </c>
      <c r="O108" s="76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14" t="s">
        <v>150</v>
      </c>
      <c r="AT108" s="14" t="s">
        <v>152</v>
      </c>
      <c r="AU108" s="14" t="s">
        <v>85</v>
      </c>
      <c r="AY108" s="14" t="s">
        <v>151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4" t="s">
        <v>8</v>
      </c>
      <c r="BK108" s="212">
        <f>ROUND(I108*H108,0)</f>
        <v>0</v>
      </c>
      <c r="BL108" s="14" t="s">
        <v>150</v>
      </c>
      <c r="BM108" s="14" t="s">
        <v>1025</v>
      </c>
    </row>
    <row r="109" s="1" customFormat="1" ht="16.5" customHeight="1">
      <c r="B109" s="35"/>
      <c r="C109" s="201" t="s">
        <v>198</v>
      </c>
      <c r="D109" s="201" t="s">
        <v>152</v>
      </c>
      <c r="E109" s="202" t="s">
        <v>1026</v>
      </c>
      <c r="F109" s="203" t="s">
        <v>1027</v>
      </c>
      <c r="G109" s="204" t="s">
        <v>178</v>
      </c>
      <c r="H109" s="205">
        <v>297.22000000000003</v>
      </c>
      <c r="I109" s="206"/>
      <c r="J109" s="207">
        <f>ROUND(I109*H109,0)</f>
        <v>0</v>
      </c>
      <c r="K109" s="203" t="s">
        <v>179</v>
      </c>
      <c r="L109" s="40"/>
      <c r="M109" s="208" t="s">
        <v>1</v>
      </c>
      <c r="N109" s="209" t="s">
        <v>47</v>
      </c>
      <c r="O109" s="76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14" t="s">
        <v>150</v>
      </c>
      <c r="AT109" s="14" t="s">
        <v>152</v>
      </c>
      <c r="AU109" s="14" t="s">
        <v>85</v>
      </c>
      <c r="AY109" s="14" t="s">
        <v>151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4" t="s">
        <v>8</v>
      </c>
      <c r="BK109" s="212">
        <f>ROUND(I109*H109,0)</f>
        <v>0</v>
      </c>
      <c r="BL109" s="14" t="s">
        <v>150</v>
      </c>
      <c r="BM109" s="14" t="s">
        <v>1028</v>
      </c>
    </row>
    <row r="110" s="1" customFormat="1" ht="16.5" customHeight="1">
      <c r="B110" s="35"/>
      <c r="C110" s="201" t="s">
        <v>203</v>
      </c>
      <c r="D110" s="201" t="s">
        <v>152</v>
      </c>
      <c r="E110" s="202" t="s">
        <v>1029</v>
      </c>
      <c r="F110" s="203" t="s">
        <v>1030</v>
      </c>
      <c r="G110" s="204" t="s">
        <v>162</v>
      </c>
      <c r="H110" s="205">
        <v>118.88800000000001</v>
      </c>
      <c r="I110" s="206"/>
      <c r="J110" s="207">
        <f>ROUND(I110*H110,0)</f>
        <v>0</v>
      </c>
      <c r="K110" s="203" t="s">
        <v>179</v>
      </c>
      <c r="L110" s="40"/>
      <c r="M110" s="208" t="s">
        <v>1</v>
      </c>
      <c r="N110" s="209" t="s">
        <v>47</v>
      </c>
      <c r="O110" s="76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14" t="s">
        <v>150</v>
      </c>
      <c r="AT110" s="14" t="s">
        <v>152</v>
      </c>
      <c r="AU110" s="14" t="s">
        <v>85</v>
      </c>
      <c r="AY110" s="14" t="s">
        <v>151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8</v>
      </c>
      <c r="BK110" s="212">
        <f>ROUND(I110*H110,0)</f>
        <v>0</v>
      </c>
      <c r="BL110" s="14" t="s">
        <v>150</v>
      </c>
      <c r="BM110" s="14" t="s">
        <v>1031</v>
      </c>
    </row>
    <row r="111" s="11" customFormat="1">
      <c r="B111" s="215"/>
      <c r="C111" s="216"/>
      <c r="D111" s="217" t="s">
        <v>164</v>
      </c>
      <c r="E111" s="218" t="s">
        <v>1</v>
      </c>
      <c r="F111" s="219" t="s">
        <v>1032</v>
      </c>
      <c r="G111" s="216"/>
      <c r="H111" s="220">
        <v>118.88800000000001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164</v>
      </c>
      <c r="AU111" s="226" t="s">
        <v>85</v>
      </c>
      <c r="AV111" s="11" t="s">
        <v>85</v>
      </c>
      <c r="AW111" s="11" t="s">
        <v>38</v>
      </c>
      <c r="AX111" s="11" t="s">
        <v>8</v>
      </c>
      <c r="AY111" s="226" t="s">
        <v>151</v>
      </c>
    </row>
    <row r="112" s="1" customFormat="1" ht="16.5" customHeight="1">
      <c r="B112" s="35"/>
      <c r="C112" s="201" t="s">
        <v>26</v>
      </c>
      <c r="D112" s="201" t="s">
        <v>152</v>
      </c>
      <c r="E112" s="202" t="s">
        <v>1033</v>
      </c>
      <c r="F112" s="203" t="s">
        <v>1034</v>
      </c>
      <c r="G112" s="204" t="s">
        <v>162</v>
      </c>
      <c r="H112" s="205">
        <v>118.88800000000001</v>
      </c>
      <c r="I112" s="206"/>
      <c r="J112" s="207">
        <f>ROUND(I112*H112,0)</f>
        <v>0</v>
      </c>
      <c r="K112" s="203" t="s">
        <v>179</v>
      </c>
      <c r="L112" s="40"/>
      <c r="M112" s="208" t="s">
        <v>1</v>
      </c>
      <c r="N112" s="209" t="s">
        <v>47</v>
      </c>
      <c r="O112" s="76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AR112" s="14" t="s">
        <v>150</v>
      </c>
      <c r="AT112" s="14" t="s">
        <v>152</v>
      </c>
      <c r="AU112" s="14" t="s">
        <v>85</v>
      </c>
      <c r="AY112" s="14" t="s">
        <v>151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4" t="s">
        <v>8</v>
      </c>
      <c r="BK112" s="212">
        <f>ROUND(I112*H112,0)</f>
        <v>0</v>
      </c>
      <c r="BL112" s="14" t="s">
        <v>150</v>
      </c>
      <c r="BM112" s="14" t="s">
        <v>1035</v>
      </c>
    </row>
    <row r="113" s="1" customFormat="1" ht="16.5" customHeight="1">
      <c r="B113" s="35"/>
      <c r="C113" s="201" t="s">
        <v>210</v>
      </c>
      <c r="D113" s="201" t="s">
        <v>152</v>
      </c>
      <c r="E113" s="202" t="s">
        <v>1036</v>
      </c>
      <c r="F113" s="203" t="s">
        <v>1037</v>
      </c>
      <c r="G113" s="204" t="s">
        <v>162</v>
      </c>
      <c r="H113" s="205">
        <v>118.88800000000001</v>
      </c>
      <c r="I113" s="206"/>
      <c r="J113" s="207">
        <f>ROUND(I113*H113,0)</f>
        <v>0</v>
      </c>
      <c r="K113" s="203" t="s">
        <v>179</v>
      </c>
      <c r="L113" s="40"/>
      <c r="M113" s="208" t="s">
        <v>1</v>
      </c>
      <c r="N113" s="209" t="s">
        <v>47</v>
      </c>
      <c r="O113" s="76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14" t="s">
        <v>150</v>
      </c>
      <c r="AT113" s="14" t="s">
        <v>152</v>
      </c>
      <c r="AU113" s="14" t="s">
        <v>85</v>
      </c>
      <c r="AY113" s="14" t="s">
        <v>151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4" t="s">
        <v>8</v>
      </c>
      <c r="BK113" s="212">
        <f>ROUND(I113*H113,0)</f>
        <v>0</v>
      </c>
      <c r="BL113" s="14" t="s">
        <v>150</v>
      </c>
      <c r="BM113" s="14" t="s">
        <v>1038</v>
      </c>
    </row>
    <row r="114" s="1" customFormat="1" ht="16.5" customHeight="1">
      <c r="B114" s="35"/>
      <c r="C114" s="201" t="s">
        <v>215</v>
      </c>
      <c r="D114" s="201" t="s">
        <v>152</v>
      </c>
      <c r="E114" s="202" t="s">
        <v>408</v>
      </c>
      <c r="F114" s="203" t="s">
        <v>1039</v>
      </c>
      <c r="G114" s="204" t="s">
        <v>384</v>
      </c>
      <c r="H114" s="205">
        <v>237.77600000000001</v>
      </c>
      <c r="I114" s="206"/>
      <c r="J114" s="207">
        <f>ROUND(I114*H114,0)</f>
        <v>0</v>
      </c>
      <c r="K114" s="203" t="s">
        <v>267</v>
      </c>
      <c r="L114" s="40"/>
      <c r="M114" s="208" t="s">
        <v>1</v>
      </c>
      <c r="N114" s="209" t="s">
        <v>47</v>
      </c>
      <c r="O114" s="76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14" t="s">
        <v>150</v>
      </c>
      <c r="AT114" s="14" t="s">
        <v>152</v>
      </c>
      <c r="AU114" s="14" t="s">
        <v>85</v>
      </c>
      <c r="AY114" s="14" t="s">
        <v>151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8</v>
      </c>
      <c r="BK114" s="212">
        <f>ROUND(I114*H114,0)</f>
        <v>0</v>
      </c>
      <c r="BL114" s="14" t="s">
        <v>150</v>
      </c>
      <c r="BM114" s="14" t="s">
        <v>1040</v>
      </c>
    </row>
    <row r="115" s="11" customFormat="1">
      <c r="B115" s="215"/>
      <c r="C115" s="216"/>
      <c r="D115" s="217" t="s">
        <v>164</v>
      </c>
      <c r="E115" s="216"/>
      <c r="F115" s="219" t="s">
        <v>1041</v>
      </c>
      <c r="G115" s="216"/>
      <c r="H115" s="220">
        <v>237.77600000000001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164</v>
      </c>
      <c r="AU115" s="226" t="s">
        <v>85</v>
      </c>
      <c r="AV115" s="11" t="s">
        <v>85</v>
      </c>
      <c r="AW115" s="11" t="s">
        <v>4</v>
      </c>
      <c r="AX115" s="11" t="s">
        <v>8</v>
      </c>
      <c r="AY115" s="226" t="s">
        <v>151</v>
      </c>
    </row>
    <row r="116" s="1" customFormat="1" ht="16.5" customHeight="1">
      <c r="B116" s="35"/>
      <c r="C116" s="201" t="s">
        <v>219</v>
      </c>
      <c r="D116" s="201" t="s">
        <v>152</v>
      </c>
      <c r="E116" s="202" t="s">
        <v>1042</v>
      </c>
      <c r="F116" s="203" t="s">
        <v>1043</v>
      </c>
      <c r="G116" s="204" t="s">
        <v>178</v>
      </c>
      <c r="H116" s="205">
        <v>39</v>
      </c>
      <c r="I116" s="206"/>
      <c r="J116" s="207">
        <f>ROUND(I116*H116,0)</f>
        <v>0</v>
      </c>
      <c r="K116" s="203" t="s">
        <v>179</v>
      </c>
      <c r="L116" s="40"/>
      <c r="M116" s="208" t="s">
        <v>1</v>
      </c>
      <c r="N116" s="209" t="s">
        <v>47</v>
      </c>
      <c r="O116" s="76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14" t="s">
        <v>150</v>
      </c>
      <c r="AT116" s="14" t="s">
        <v>152</v>
      </c>
      <c r="AU116" s="14" t="s">
        <v>85</v>
      </c>
      <c r="AY116" s="14" t="s">
        <v>151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4" t="s">
        <v>8</v>
      </c>
      <c r="BK116" s="212">
        <f>ROUND(I116*H116,0)</f>
        <v>0</v>
      </c>
      <c r="BL116" s="14" t="s">
        <v>150</v>
      </c>
      <c r="BM116" s="14" t="s">
        <v>1044</v>
      </c>
    </row>
    <row r="117" s="11" customFormat="1">
      <c r="B117" s="215"/>
      <c r="C117" s="216"/>
      <c r="D117" s="217" t="s">
        <v>164</v>
      </c>
      <c r="E117" s="218" t="s">
        <v>1</v>
      </c>
      <c r="F117" s="219" t="s">
        <v>1045</v>
      </c>
      <c r="G117" s="216"/>
      <c r="H117" s="220">
        <v>39</v>
      </c>
      <c r="I117" s="221"/>
      <c r="J117" s="216"/>
      <c r="K117" s="216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164</v>
      </c>
      <c r="AU117" s="226" t="s">
        <v>85</v>
      </c>
      <c r="AV117" s="11" t="s">
        <v>85</v>
      </c>
      <c r="AW117" s="11" t="s">
        <v>38</v>
      </c>
      <c r="AX117" s="11" t="s">
        <v>8</v>
      </c>
      <c r="AY117" s="226" t="s">
        <v>151</v>
      </c>
    </row>
    <row r="118" s="1" customFormat="1" ht="16.5" customHeight="1">
      <c r="B118" s="35"/>
      <c r="C118" s="240" t="s">
        <v>226</v>
      </c>
      <c r="D118" s="240" t="s">
        <v>282</v>
      </c>
      <c r="E118" s="241" t="s">
        <v>1046</v>
      </c>
      <c r="F118" s="242" t="s">
        <v>1047</v>
      </c>
      <c r="G118" s="243" t="s">
        <v>384</v>
      </c>
      <c r="H118" s="244">
        <v>7.7999999999999998</v>
      </c>
      <c r="I118" s="245"/>
      <c r="J118" s="246">
        <f>ROUND(I118*H118,0)</f>
        <v>0</v>
      </c>
      <c r="K118" s="242" t="s">
        <v>260</v>
      </c>
      <c r="L118" s="247"/>
      <c r="M118" s="248" t="s">
        <v>1</v>
      </c>
      <c r="N118" s="249" t="s">
        <v>47</v>
      </c>
      <c r="O118" s="76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14" t="s">
        <v>198</v>
      </c>
      <c r="AT118" s="14" t="s">
        <v>282</v>
      </c>
      <c r="AU118" s="14" t="s">
        <v>85</v>
      </c>
      <c r="AY118" s="14" t="s">
        <v>151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4" t="s">
        <v>8</v>
      </c>
      <c r="BK118" s="212">
        <f>ROUND(I118*H118,0)</f>
        <v>0</v>
      </c>
      <c r="BL118" s="14" t="s">
        <v>150</v>
      </c>
      <c r="BM118" s="14" t="s">
        <v>1048</v>
      </c>
    </row>
    <row r="119" s="11" customFormat="1">
      <c r="B119" s="215"/>
      <c r="C119" s="216"/>
      <c r="D119" s="217" t="s">
        <v>164</v>
      </c>
      <c r="E119" s="218" t="s">
        <v>1</v>
      </c>
      <c r="F119" s="219" t="s">
        <v>1049</v>
      </c>
      <c r="G119" s="216"/>
      <c r="H119" s="220">
        <v>7.7999999999999998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164</v>
      </c>
      <c r="AU119" s="226" t="s">
        <v>85</v>
      </c>
      <c r="AV119" s="11" t="s">
        <v>85</v>
      </c>
      <c r="AW119" s="11" t="s">
        <v>38</v>
      </c>
      <c r="AX119" s="11" t="s">
        <v>8</v>
      </c>
      <c r="AY119" s="226" t="s">
        <v>151</v>
      </c>
    </row>
    <row r="120" s="1" customFormat="1" ht="16.5" customHeight="1">
      <c r="B120" s="35"/>
      <c r="C120" s="201" t="s">
        <v>9</v>
      </c>
      <c r="D120" s="201" t="s">
        <v>152</v>
      </c>
      <c r="E120" s="202" t="s">
        <v>1050</v>
      </c>
      <c r="F120" s="203" t="s">
        <v>1051</v>
      </c>
      <c r="G120" s="204" t="s">
        <v>222</v>
      </c>
      <c r="H120" s="205">
        <v>23</v>
      </c>
      <c r="I120" s="206"/>
      <c r="J120" s="207">
        <f>ROUND(I120*H120,0)</f>
        <v>0</v>
      </c>
      <c r="K120" s="203" t="s">
        <v>179</v>
      </c>
      <c r="L120" s="40"/>
      <c r="M120" s="208" t="s">
        <v>1</v>
      </c>
      <c r="N120" s="209" t="s">
        <v>47</v>
      </c>
      <c r="O120" s="76"/>
      <c r="P120" s="210">
        <f>O120*H120</f>
        <v>0</v>
      </c>
      <c r="Q120" s="210">
        <v>0</v>
      </c>
      <c r="R120" s="210">
        <f>Q120*H120</f>
        <v>0</v>
      </c>
      <c r="S120" s="210">
        <v>0.23000000000000001</v>
      </c>
      <c r="T120" s="211">
        <f>S120*H120</f>
        <v>5.29</v>
      </c>
      <c r="AR120" s="14" t="s">
        <v>150</v>
      </c>
      <c r="AT120" s="14" t="s">
        <v>152</v>
      </c>
      <c r="AU120" s="14" t="s">
        <v>85</v>
      </c>
      <c r="AY120" s="14" t="s">
        <v>151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8</v>
      </c>
      <c r="BK120" s="212">
        <f>ROUND(I120*H120,0)</f>
        <v>0</v>
      </c>
      <c r="BL120" s="14" t="s">
        <v>150</v>
      </c>
      <c r="BM120" s="14" t="s">
        <v>1052</v>
      </c>
    </row>
    <row r="121" s="11" customFormat="1">
      <c r="B121" s="215"/>
      <c r="C121" s="216"/>
      <c r="D121" s="217" t="s">
        <v>164</v>
      </c>
      <c r="E121" s="218" t="s">
        <v>1</v>
      </c>
      <c r="F121" s="219" t="s">
        <v>1053</v>
      </c>
      <c r="G121" s="216"/>
      <c r="H121" s="220">
        <v>23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164</v>
      </c>
      <c r="AU121" s="226" t="s">
        <v>85</v>
      </c>
      <c r="AV121" s="11" t="s">
        <v>85</v>
      </c>
      <c r="AW121" s="11" t="s">
        <v>38</v>
      </c>
      <c r="AX121" s="11" t="s">
        <v>8</v>
      </c>
      <c r="AY121" s="226" t="s">
        <v>151</v>
      </c>
    </row>
    <row r="122" s="1" customFormat="1" ht="16.5" customHeight="1">
      <c r="B122" s="35"/>
      <c r="C122" s="201" t="s">
        <v>235</v>
      </c>
      <c r="D122" s="201" t="s">
        <v>152</v>
      </c>
      <c r="E122" s="202" t="s">
        <v>1054</v>
      </c>
      <c r="F122" s="203" t="s">
        <v>1055</v>
      </c>
      <c r="G122" s="204" t="s">
        <v>222</v>
      </c>
      <c r="H122" s="205">
        <v>20</v>
      </c>
      <c r="I122" s="206"/>
      <c r="J122" s="207">
        <f>ROUND(I122*H122,0)</f>
        <v>0</v>
      </c>
      <c r="K122" s="203" t="s">
        <v>179</v>
      </c>
      <c r="L122" s="40"/>
      <c r="M122" s="208" t="s">
        <v>1</v>
      </c>
      <c r="N122" s="209" t="s">
        <v>47</v>
      </c>
      <c r="O122" s="76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14" t="s">
        <v>150</v>
      </c>
      <c r="AT122" s="14" t="s">
        <v>152</v>
      </c>
      <c r="AU122" s="14" t="s">
        <v>85</v>
      </c>
      <c r="AY122" s="14" t="s">
        <v>151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8</v>
      </c>
      <c r="BK122" s="212">
        <f>ROUND(I122*H122,0)</f>
        <v>0</v>
      </c>
      <c r="BL122" s="14" t="s">
        <v>150</v>
      </c>
      <c r="BM122" s="14" t="s">
        <v>1056</v>
      </c>
    </row>
    <row r="123" s="10" customFormat="1" ht="22.8" customHeight="1">
      <c r="B123" s="187"/>
      <c r="C123" s="188"/>
      <c r="D123" s="189" t="s">
        <v>75</v>
      </c>
      <c r="E123" s="213" t="s">
        <v>245</v>
      </c>
      <c r="F123" s="213" t="s">
        <v>1057</v>
      </c>
      <c r="G123" s="188"/>
      <c r="H123" s="188"/>
      <c r="I123" s="191"/>
      <c r="J123" s="214">
        <f>BK123</f>
        <v>0</v>
      </c>
      <c r="K123" s="188"/>
      <c r="L123" s="193"/>
      <c r="M123" s="194"/>
      <c r="N123" s="195"/>
      <c r="O123" s="195"/>
      <c r="P123" s="196">
        <f>SUM(P124:P126)</f>
        <v>0</v>
      </c>
      <c r="Q123" s="195"/>
      <c r="R123" s="196">
        <f>SUM(R124:R126)</f>
        <v>0.00058500000000000002</v>
      </c>
      <c r="S123" s="195"/>
      <c r="T123" s="197">
        <f>SUM(T124:T126)</f>
        <v>0</v>
      </c>
      <c r="AR123" s="198" t="s">
        <v>8</v>
      </c>
      <c r="AT123" s="199" t="s">
        <v>75</v>
      </c>
      <c r="AU123" s="199" t="s">
        <v>8</v>
      </c>
      <c r="AY123" s="198" t="s">
        <v>151</v>
      </c>
      <c r="BK123" s="200">
        <f>SUM(BK124:BK126)</f>
        <v>0</v>
      </c>
    </row>
    <row r="124" s="1" customFormat="1" ht="16.5" customHeight="1">
      <c r="B124" s="35"/>
      <c r="C124" s="201" t="s">
        <v>241</v>
      </c>
      <c r="D124" s="201" t="s">
        <v>152</v>
      </c>
      <c r="E124" s="202" t="s">
        <v>1058</v>
      </c>
      <c r="F124" s="203" t="s">
        <v>1059</v>
      </c>
      <c r="G124" s="204" t="s">
        <v>178</v>
      </c>
      <c r="H124" s="205">
        <v>39</v>
      </c>
      <c r="I124" s="206"/>
      <c r="J124" s="207">
        <f>ROUND(I124*H124,0)</f>
        <v>0</v>
      </c>
      <c r="K124" s="203" t="s">
        <v>179</v>
      </c>
      <c r="L124" s="40"/>
      <c r="M124" s="208" t="s">
        <v>1</v>
      </c>
      <c r="N124" s="209" t="s">
        <v>47</v>
      </c>
      <c r="O124" s="76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14" t="s">
        <v>150</v>
      </c>
      <c r="AT124" s="14" t="s">
        <v>152</v>
      </c>
      <c r="AU124" s="14" t="s">
        <v>85</v>
      </c>
      <c r="AY124" s="14" t="s">
        <v>151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8</v>
      </c>
      <c r="BK124" s="212">
        <f>ROUND(I124*H124,0)</f>
        <v>0</v>
      </c>
      <c r="BL124" s="14" t="s">
        <v>150</v>
      </c>
      <c r="BM124" s="14" t="s">
        <v>1060</v>
      </c>
    </row>
    <row r="125" s="1" customFormat="1" ht="16.5" customHeight="1">
      <c r="B125" s="35"/>
      <c r="C125" s="240" t="s">
        <v>245</v>
      </c>
      <c r="D125" s="240" t="s">
        <v>282</v>
      </c>
      <c r="E125" s="241" t="s">
        <v>1061</v>
      </c>
      <c r="F125" s="242" t="s">
        <v>1062</v>
      </c>
      <c r="G125" s="243" t="s">
        <v>582</v>
      </c>
      <c r="H125" s="244">
        <v>0.58499999999999996</v>
      </c>
      <c r="I125" s="245"/>
      <c r="J125" s="246">
        <f>ROUND(I125*H125,0)</f>
        <v>0</v>
      </c>
      <c r="K125" s="242" t="s">
        <v>179</v>
      </c>
      <c r="L125" s="247"/>
      <c r="M125" s="248" t="s">
        <v>1</v>
      </c>
      <c r="N125" s="249" t="s">
        <v>47</v>
      </c>
      <c r="O125" s="76"/>
      <c r="P125" s="210">
        <f>O125*H125</f>
        <v>0</v>
      </c>
      <c r="Q125" s="210">
        <v>0.001</v>
      </c>
      <c r="R125" s="210">
        <f>Q125*H125</f>
        <v>0.00058500000000000002</v>
      </c>
      <c r="S125" s="210">
        <v>0</v>
      </c>
      <c r="T125" s="211">
        <f>S125*H125</f>
        <v>0</v>
      </c>
      <c r="AR125" s="14" t="s">
        <v>198</v>
      </c>
      <c r="AT125" s="14" t="s">
        <v>282</v>
      </c>
      <c r="AU125" s="14" t="s">
        <v>85</v>
      </c>
      <c r="AY125" s="14" t="s">
        <v>151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8</v>
      </c>
      <c r="BK125" s="212">
        <f>ROUND(I125*H125,0)</f>
        <v>0</v>
      </c>
      <c r="BL125" s="14" t="s">
        <v>150</v>
      </c>
      <c r="BM125" s="14" t="s">
        <v>1063</v>
      </c>
    </row>
    <row r="126" s="11" customFormat="1">
      <c r="B126" s="215"/>
      <c r="C126" s="216"/>
      <c r="D126" s="217" t="s">
        <v>164</v>
      </c>
      <c r="E126" s="216"/>
      <c r="F126" s="219" t="s">
        <v>1064</v>
      </c>
      <c r="G126" s="216"/>
      <c r="H126" s="220">
        <v>0.58499999999999996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164</v>
      </c>
      <c r="AU126" s="226" t="s">
        <v>85</v>
      </c>
      <c r="AV126" s="11" t="s">
        <v>85</v>
      </c>
      <c r="AW126" s="11" t="s">
        <v>4</v>
      </c>
      <c r="AX126" s="11" t="s">
        <v>8</v>
      </c>
      <c r="AY126" s="226" t="s">
        <v>151</v>
      </c>
    </row>
    <row r="127" s="10" customFormat="1" ht="22.8" customHeight="1">
      <c r="B127" s="187"/>
      <c r="C127" s="188"/>
      <c r="D127" s="189" t="s">
        <v>75</v>
      </c>
      <c r="E127" s="213" t="s">
        <v>85</v>
      </c>
      <c r="F127" s="213" t="s">
        <v>1065</v>
      </c>
      <c r="G127" s="188"/>
      <c r="H127" s="188"/>
      <c r="I127" s="191"/>
      <c r="J127" s="214">
        <f>BK127</f>
        <v>0</v>
      </c>
      <c r="K127" s="188"/>
      <c r="L127" s="193"/>
      <c r="M127" s="194"/>
      <c r="N127" s="195"/>
      <c r="O127" s="195"/>
      <c r="P127" s="196">
        <f>SUM(P128:P131)</f>
        <v>0</v>
      </c>
      <c r="Q127" s="195"/>
      <c r="R127" s="196">
        <f>SUM(R128:R131)</f>
        <v>2.5410399999999997</v>
      </c>
      <c r="S127" s="195"/>
      <c r="T127" s="197">
        <f>SUM(T128:T131)</f>
        <v>0</v>
      </c>
      <c r="AR127" s="198" t="s">
        <v>8</v>
      </c>
      <c r="AT127" s="199" t="s">
        <v>75</v>
      </c>
      <c r="AU127" s="199" t="s">
        <v>8</v>
      </c>
      <c r="AY127" s="198" t="s">
        <v>151</v>
      </c>
      <c r="BK127" s="200">
        <f>SUM(BK128:BK131)</f>
        <v>0</v>
      </c>
    </row>
    <row r="128" s="1" customFormat="1" ht="22.5" customHeight="1">
      <c r="B128" s="35"/>
      <c r="C128" s="201" t="s">
        <v>249</v>
      </c>
      <c r="D128" s="201" t="s">
        <v>152</v>
      </c>
      <c r="E128" s="202" t="s">
        <v>1066</v>
      </c>
      <c r="F128" s="203" t="s">
        <v>1067</v>
      </c>
      <c r="G128" s="204" t="s">
        <v>162</v>
      </c>
      <c r="H128" s="205">
        <v>1</v>
      </c>
      <c r="I128" s="206"/>
      <c r="J128" s="207">
        <f>ROUND(I128*H128,0)</f>
        <v>0</v>
      </c>
      <c r="K128" s="203" t="s">
        <v>715</v>
      </c>
      <c r="L128" s="40"/>
      <c r="M128" s="208" t="s">
        <v>1</v>
      </c>
      <c r="N128" s="209" t="s">
        <v>47</v>
      </c>
      <c r="O128" s="76"/>
      <c r="P128" s="210">
        <f>O128*H128</f>
        <v>0</v>
      </c>
      <c r="Q128" s="210">
        <v>2.45329</v>
      </c>
      <c r="R128" s="210">
        <f>Q128*H128</f>
        <v>2.45329</v>
      </c>
      <c r="S128" s="210">
        <v>0</v>
      </c>
      <c r="T128" s="211">
        <f>S128*H128</f>
        <v>0</v>
      </c>
      <c r="AR128" s="14" t="s">
        <v>150</v>
      </c>
      <c r="AT128" s="14" t="s">
        <v>152</v>
      </c>
      <c r="AU128" s="14" t="s">
        <v>85</v>
      </c>
      <c r="AY128" s="14" t="s">
        <v>151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8</v>
      </c>
      <c r="BK128" s="212">
        <f>ROUND(I128*H128,0)</f>
        <v>0</v>
      </c>
      <c r="BL128" s="14" t="s">
        <v>150</v>
      </c>
      <c r="BM128" s="14" t="s">
        <v>1068</v>
      </c>
    </row>
    <row r="129" s="11" customFormat="1">
      <c r="B129" s="215"/>
      <c r="C129" s="216"/>
      <c r="D129" s="217" t="s">
        <v>164</v>
      </c>
      <c r="E129" s="218" t="s">
        <v>1</v>
      </c>
      <c r="F129" s="219" t="s">
        <v>1069</v>
      </c>
      <c r="G129" s="216"/>
      <c r="H129" s="220">
        <v>1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164</v>
      </c>
      <c r="AU129" s="226" t="s">
        <v>85</v>
      </c>
      <c r="AV129" s="11" t="s">
        <v>85</v>
      </c>
      <c r="AW129" s="11" t="s">
        <v>38</v>
      </c>
      <c r="AX129" s="11" t="s">
        <v>8</v>
      </c>
      <c r="AY129" s="226" t="s">
        <v>151</v>
      </c>
    </row>
    <row r="130" s="1" customFormat="1" ht="16.5" customHeight="1">
      <c r="B130" s="35"/>
      <c r="C130" s="201" t="s">
        <v>253</v>
      </c>
      <c r="D130" s="201" t="s">
        <v>152</v>
      </c>
      <c r="E130" s="202" t="s">
        <v>1070</v>
      </c>
      <c r="F130" s="203" t="s">
        <v>1071</v>
      </c>
      <c r="G130" s="204" t="s">
        <v>178</v>
      </c>
      <c r="H130" s="205">
        <v>2.5</v>
      </c>
      <c r="I130" s="206"/>
      <c r="J130" s="207">
        <f>ROUND(I130*H130,0)</f>
        <v>0</v>
      </c>
      <c r="K130" s="203" t="s">
        <v>179</v>
      </c>
      <c r="L130" s="40"/>
      <c r="M130" s="208" t="s">
        <v>1</v>
      </c>
      <c r="N130" s="209" t="s">
        <v>47</v>
      </c>
      <c r="O130" s="76"/>
      <c r="P130" s="210">
        <f>O130*H130</f>
        <v>0</v>
      </c>
      <c r="Q130" s="210">
        <v>0.035099999999999999</v>
      </c>
      <c r="R130" s="210">
        <f>Q130*H130</f>
        <v>0.087749999999999995</v>
      </c>
      <c r="S130" s="210">
        <v>0</v>
      </c>
      <c r="T130" s="211">
        <f>S130*H130</f>
        <v>0</v>
      </c>
      <c r="AR130" s="14" t="s">
        <v>150</v>
      </c>
      <c r="AT130" s="14" t="s">
        <v>152</v>
      </c>
      <c r="AU130" s="14" t="s">
        <v>85</v>
      </c>
      <c r="AY130" s="14" t="s">
        <v>151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8</v>
      </c>
      <c r="BK130" s="212">
        <f>ROUND(I130*H130,0)</f>
        <v>0</v>
      </c>
      <c r="BL130" s="14" t="s">
        <v>150</v>
      </c>
      <c r="BM130" s="14" t="s">
        <v>1072</v>
      </c>
    </row>
    <row r="131" s="11" customFormat="1">
      <c r="B131" s="215"/>
      <c r="C131" s="216"/>
      <c r="D131" s="217" t="s">
        <v>164</v>
      </c>
      <c r="E131" s="218" t="s">
        <v>1</v>
      </c>
      <c r="F131" s="219" t="s">
        <v>1073</v>
      </c>
      <c r="G131" s="216"/>
      <c r="H131" s="220">
        <v>2.5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164</v>
      </c>
      <c r="AU131" s="226" t="s">
        <v>85</v>
      </c>
      <c r="AV131" s="11" t="s">
        <v>85</v>
      </c>
      <c r="AW131" s="11" t="s">
        <v>38</v>
      </c>
      <c r="AX131" s="11" t="s">
        <v>8</v>
      </c>
      <c r="AY131" s="226" t="s">
        <v>151</v>
      </c>
    </row>
    <row r="132" s="10" customFormat="1" ht="22.8" customHeight="1">
      <c r="B132" s="187"/>
      <c r="C132" s="188"/>
      <c r="D132" s="189" t="s">
        <v>75</v>
      </c>
      <c r="E132" s="213" t="s">
        <v>158</v>
      </c>
      <c r="F132" s="213" t="s">
        <v>159</v>
      </c>
      <c r="G132" s="188"/>
      <c r="H132" s="188"/>
      <c r="I132" s="191"/>
      <c r="J132" s="214">
        <f>BK132</f>
        <v>0</v>
      </c>
      <c r="K132" s="188"/>
      <c r="L132" s="193"/>
      <c r="M132" s="194"/>
      <c r="N132" s="195"/>
      <c r="O132" s="195"/>
      <c r="P132" s="196">
        <f>SUM(P133:P152)</f>
        <v>0</v>
      </c>
      <c r="Q132" s="195"/>
      <c r="R132" s="196">
        <f>SUM(R133:R152)</f>
        <v>27.000399999999999</v>
      </c>
      <c r="S132" s="195"/>
      <c r="T132" s="197">
        <f>SUM(T133:T152)</f>
        <v>0</v>
      </c>
      <c r="AR132" s="198" t="s">
        <v>8</v>
      </c>
      <c r="AT132" s="199" t="s">
        <v>75</v>
      </c>
      <c r="AU132" s="199" t="s">
        <v>8</v>
      </c>
      <c r="AY132" s="198" t="s">
        <v>151</v>
      </c>
      <c r="BK132" s="200">
        <f>SUM(BK133:BK152)</f>
        <v>0</v>
      </c>
    </row>
    <row r="133" s="1" customFormat="1" ht="16.5" customHeight="1">
      <c r="B133" s="35"/>
      <c r="C133" s="201" t="s">
        <v>7</v>
      </c>
      <c r="D133" s="201" t="s">
        <v>152</v>
      </c>
      <c r="E133" s="202" t="s">
        <v>1074</v>
      </c>
      <c r="F133" s="203" t="s">
        <v>1075</v>
      </c>
      <c r="G133" s="204" t="s">
        <v>168</v>
      </c>
      <c r="H133" s="205">
        <v>53</v>
      </c>
      <c r="I133" s="206"/>
      <c r="J133" s="207">
        <f>ROUND(I133*H133,0)</f>
        <v>0</v>
      </c>
      <c r="K133" s="203" t="s">
        <v>1076</v>
      </c>
      <c r="L133" s="40"/>
      <c r="M133" s="208" t="s">
        <v>1</v>
      </c>
      <c r="N133" s="209" t="s">
        <v>47</v>
      </c>
      <c r="O133" s="76"/>
      <c r="P133" s="210">
        <f>O133*H133</f>
        <v>0</v>
      </c>
      <c r="Q133" s="210">
        <v>0.17488999999999999</v>
      </c>
      <c r="R133" s="210">
        <f>Q133*H133</f>
        <v>9.269169999999999</v>
      </c>
      <c r="S133" s="210">
        <v>0</v>
      </c>
      <c r="T133" s="211">
        <f>S133*H133</f>
        <v>0</v>
      </c>
      <c r="AR133" s="14" t="s">
        <v>150</v>
      </c>
      <c r="AT133" s="14" t="s">
        <v>152</v>
      </c>
      <c r="AU133" s="14" t="s">
        <v>85</v>
      </c>
      <c r="AY133" s="14" t="s">
        <v>151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8</v>
      </c>
      <c r="BK133" s="212">
        <f>ROUND(I133*H133,0)</f>
        <v>0</v>
      </c>
      <c r="BL133" s="14" t="s">
        <v>150</v>
      </c>
      <c r="BM133" s="14" t="s">
        <v>1077</v>
      </c>
    </row>
    <row r="134" s="1" customFormat="1">
      <c r="B134" s="35"/>
      <c r="C134" s="36"/>
      <c r="D134" s="217" t="s">
        <v>170</v>
      </c>
      <c r="E134" s="36"/>
      <c r="F134" s="227" t="s">
        <v>1078</v>
      </c>
      <c r="G134" s="36"/>
      <c r="H134" s="36"/>
      <c r="I134" s="128"/>
      <c r="J134" s="36"/>
      <c r="K134" s="36"/>
      <c r="L134" s="40"/>
      <c r="M134" s="228"/>
      <c r="N134" s="76"/>
      <c r="O134" s="76"/>
      <c r="P134" s="76"/>
      <c r="Q134" s="76"/>
      <c r="R134" s="76"/>
      <c r="S134" s="76"/>
      <c r="T134" s="77"/>
      <c r="AT134" s="14" t="s">
        <v>170</v>
      </c>
      <c r="AU134" s="14" t="s">
        <v>85</v>
      </c>
    </row>
    <row r="135" s="11" customFormat="1">
      <c r="B135" s="215"/>
      <c r="C135" s="216"/>
      <c r="D135" s="217" t="s">
        <v>164</v>
      </c>
      <c r="E135" s="218" t="s">
        <v>1</v>
      </c>
      <c r="F135" s="219" t="s">
        <v>1079</v>
      </c>
      <c r="G135" s="216"/>
      <c r="H135" s="220">
        <v>31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164</v>
      </c>
      <c r="AU135" s="226" t="s">
        <v>85</v>
      </c>
      <c r="AV135" s="11" t="s">
        <v>85</v>
      </c>
      <c r="AW135" s="11" t="s">
        <v>38</v>
      </c>
      <c r="AX135" s="11" t="s">
        <v>76</v>
      </c>
      <c r="AY135" s="226" t="s">
        <v>151</v>
      </c>
    </row>
    <row r="136" s="11" customFormat="1">
      <c r="B136" s="215"/>
      <c r="C136" s="216"/>
      <c r="D136" s="217" t="s">
        <v>164</v>
      </c>
      <c r="E136" s="218" t="s">
        <v>1</v>
      </c>
      <c r="F136" s="219" t="s">
        <v>1080</v>
      </c>
      <c r="G136" s="216"/>
      <c r="H136" s="220">
        <v>22</v>
      </c>
      <c r="I136" s="221"/>
      <c r="J136" s="216"/>
      <c r="K136" s="216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164</v>
      </c>
      <c r="AU136" s="226" t="s">
        <v>85</v>
      </c>
      <c r="AV136" s="11" t="s">
        <v>85</v>
      </c>
      <c r="AW136" s="11" t="s">
        <v>38</v>
      </c>
      <c r="AX136" s="11" t="s">
        <v>76</v>
      </c>
      <c r="AY136" s="226" t="s">
        <v>151</v>
      </c>
    </row>
    <row r="137" s="12" customFormat="1">
      <c r="B137" s="229"/>
      <c r="C137" s="230"/>
      <c r="D137" s="217" t="s">
        <v>164</v>
      </c>
      <c r="E137" s="231" t="s">
        <v>1</v>
      </c>
      <c r="F137" s="232" t="s">
        <v>184</v>
      </c>
      <c r="G137" s="230"/>
      <c r="H137" s="233">
        <v>53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164</v>
      </c>
      <c r="AU137" s="239" t="s">
        <v>85</v>
      </c>
      <c r="AV137" s="12" t="s">
        <v>150</v>
      </c>
      <c r="AW137" s="12" t="s">
        <v>38</v>
      </c>
      <c r="AX137" s="12" t="s">
        <v>8</v>
      </c>
      <c r="AY137" s="239" t="s">
        <v>151</v>
      </c>
    </row>
    <row r="138" s="1" customFormat="1" ht="22.5" customHeight="1">
      <c r="B138" s="35"/>
      <c r="C138" s="240" t="s">
        <v>264</v>
      </c>
      <c r="D138" s="240" t="s">
        <v>282</v>
      </c>
      <c r="E138" s="241" t="s">
        <v>1081</v>
      </c>
      <c r="F138" s="242" t="s">
        <v>1082</v>
      </c>
      <c r="G138" s="243" t="s">
        <v>168</v>
      </c>
      <c r="H138" s="244">
        <v>22</v>
      </c>
      <c r="I138" s="245"/>
      <c r="J138" s="246">
        <f>ROUND(I138*H138,0)</f>
        <v>0</v>
      </c>
      <c r="K138" s="242" t="s">
        <v>179</v>
      </c>
      <c r="L138" s="247"/>
      <c r="M138" s="248" t="s">
        <v>1</v>
      </c>
      <c r="N138" s="249" t="s">
        <v>47</v>
      </c>
      <c r="O138" s="76"/>
      <c r="P138" s="210">
        <f>O138*H138</f>
        <v>0</v>
      </c>
      <c r="Q138" s="210">
        <v>0.0035999999999999999</v>
      </c>
      <c r="R138" s="210">
        <f>Q138*H138</f>
        <v>0.079199999999999993</v>
      </c>
      <c r="S138" s="210">
        <v>0</v>
      </c>
      <c r="T138" s="211">
        <f>S138*H138</f>
        <v>0</v>
      </c>
      <c r="AR138" s="14" t="s">
        <v>198</v>
      </c>
      <c r="AT138" s="14" t="s">
        <v>282</v>
      </c>
      <c r="AU138" s="14" t="s">
        <v>85</v>
      </c>
      <c r="AY138" s="14" t="s">
        <v>151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8</v>
      </c>
      <c r="BK138" s="212">
        <f>ROUND(I138*H138,0)</f>
        <v>0</v>
      </c>
      <c r="BL138" s="14" t="s">
        <v>150</v>
      </c>
      <c r="BM138" s="14" t="s">
        <v>1083</v>
      </c>
    </row>
    <row r="139" s="1" customFormat="1" ht="16.5" customHeight="1">
      <c r="B139" s="35"/>
      <c r="C139" s="240" t="s">
        <v>269</v>
      </c>
      <c r="D139" s="240" t="s">
        <v>282</v>
      </c>
      <c r="E139" s="241" t="s">
        <v>1084</v>
      </c>
      <c r="F139" s="242" t="s">
        <v>1085</v>
      </c>
      <c r="G139" s="243" t="s">
        <v>168</v>
      </c>
      <c r="H139" s="244">
        <v>31</v>
      </c>
      <c r="I139" s="245"/>
      <c r="J139" s="246">
        <f>ROUND(I139*H139,0)</f>
        <v>0</v>
      </c>
      <c r="K139" s="242" t="s">
        <v>179</v>
      </c>
      <c r="L139" s="247"/>
      <c r="M139" s="248" t="s">
        <v>1</v>
      </c>
      <c r="N139" s="249" t="s">
        <v>47</v>
      </c>
      <c r="O139" s="76"/>
      <c r="P139" s="210">
        <f>O139*H139</f>
        <v>0</v>
      </c>
      <c r="Q139" s="210">
        <v>0.0047999999999999996</v>
      </c>
      <c r="R139" s="210">
        <f>Q139*H139</f>
        <v>0.14879999999999999</v>
      </c>
      <c r="S139" s="210">
        <v>0</v>
      </c>
      <c r="T139" s="211">
        <f>S139*H139</f>
        <v>0</v>
      </c>
      <c r="AR139" s="14" t="s">
        <v>198</v>
      </c>
      <c r="AT139" s="14" t="s">
        <v>282</v>
      </c>
      <c r="AU139" s="14" t="s">
        <v>85</v>
      </c>
      <c r="AY139" s="14" t="s">
        <v>151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8</v>
      </c>
      <c r="BK139" s="212">
        <f>ROUND(I139*H139,0)</f>
        <v>0</v>
      </c>
      <c r="BL139" s="14" t="s">
        <v>150</v>
      </c>
      <c r="BM139" s="14" t="s">
        <v>1086</v>
      </c>
    </row>
    <row r="140" s="1" customFormat="1" ht="16.5" customHeight="1">
      <c r="B140" s="35"/>
      <c r="C140" s="201" t="s">
        <v>273</v>
      </c>
      <c r="D140" s="201" t="s">
        <v>152</v>
      </c>
      <c r="E140" s="202" t="s">
        <v>1087</v>
      </c>
      <c r="F140" s="203" t="s">
        <v>1088</v>
      </c>
      <c r="G140" s="204" t="s">
        <v>168</v>
      </c>
      <c r="H140" s="205">
        <v>3</v>
      </c>
      <c r="I140" s="206"/>
      <c r="J140" s="207">
        <f>ROUND(I140*H140,0)</f>
        <v>0</v>
      </c>
      <c r="K140" s="203" t="s">
        <v>179</v>
      </c>
      <c r="L140" s="40"/>
      <c r="M140" s="208" t="s">
        <v>1</v>
      </c>
      <c r="N140" s="209" t="s">
        <v>47</v>
      </c>
      <c r="O140" s="76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AR140" s="14" t="s">
        <v>150</v>
      </c>
      <c r="AT140" s="14" t="s">
        <v>152</v>
      </c>
      <c r="AU140" s="14" t="s">
        <v>85</v>
      </c>
      <c r="AY140" s="14" t="s">
        <v>151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8</v>
      </c>
      <c r="BK140" s="212">
        <f>ROUND(I140*H140,0)</f>
        <v>0</v>
      </c>
      <c r="BL140" s="14" t="s">
        <v>150</v>
      </c>
      <c r="BM140" s="14" t="s">
        <v>1089</v>
      </c>
    </row>
    <row r="141" s="1" customFormat="1" ht="16.5" customHeight="1">
      <c r="B141" s="35"/>
      <c r="C141" s="240" t="s">
        <v>277</v>
      </c>
      <c r="D141" s="240" t="s">
        <v>282</v>
      </c>
      <c r="E141" s="241" t="s">
        <v>1090</v>
      </c>
      <c r="F141" s="242" t="s">
        <v>1091</v>
      </c>
      <c r="G141" s="243" t="s">
        <v>168</v>
      </c>
      <c r="H141" s="244">
        <v>2</v>
      </c>
      <c r="I141" s="245"/>
      <c r="J141" s="246">
        <f>ROUND(I141*H141,0)</f>
        <v>0</v>
      </c>
      <c r="K141" s="242" t="s">
        <v>1076</v>
      </c>
      <c r="L141" s="247"/>
      <c r="M141" s="248" t="s">
        <v>1</v>
      </c>
      <c r="N141" s="249" t="s">
        <v>47</v>
      </c>
      <c r="O141" s="76"/>
      <c r="P141" s="210">
        <f>O141*H141</f>
        <v>0</v>
      </c>
      <c r="Q141" s="210">
        <v>0.078799999999999995</v>
      </c>
      <c r="R141" s="210">
        <f>Q141*H141</f>
        <v>0.15759999999999999</v>
      </c>
      <c r="S141" s="210">
        <v>0</v>
      </c>
      <c r="T141" s="211">
        <f>S141*H141</f>
        <v>0</v>
      </c>
      <c r="AR141" s="14" t="s">
        <v>198</v>
      </c>
      <c r="AT141" s="14" t="s">
        <v>282</v>
      </c>
      <c r="AU141" s="14" t="s">
        <v>85</v>
      </c>
      <c r="AY141" s="14" t="s">
        <v>151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8</v>
      </c>
      <c r="BK141" s="212">
        <f>ROUND(I141*H141,0)</f>
        <v>0</v>
      </c>
      <c r="BL141" s="14" t="s">
        <v>150</v>
      </c>
      <c r="BM141" s="14" t="s">
        <v>1092</v>
      </c>
    </row>
    <row r="142" s="1" customFormat="1" ht="16.5" customHeight="1">
      <c r="B142" s="35"/>
      <c r="C142" s="240" t="s">
        <v>281</v>
      </c>
      <c r="D142" s="240" t="s">
        <v>282</v>
      </c>
      <c r="E142" s="241" t="s">
        <v>1093</v>
      </c>
      <c r="F142" s="242" t="s">
        <v>1094</v>
      </c>
      <c r="G142" s="243" t="s">
        <v>168</v>
      </c>
      <c r="H142" s="244">
        <v>1</v>
      </c>
      <c r="I142" s="245"/>
      <c r="J142" s="246">
        <f>ROUND(I142*H142,0)</f>
        <v>0</v>
      </c>
      <c r="K142" s="242" t="s">
        <v>1</v>
      </c>
      <c r="L142" s="247"/>
      <c r="M142" s="248" t="s">
        <v>1</v>
      </c>
      <c r="N142" s="249" t="s">
        <v>47</v>
      </c>
      <c r="O142" s="76"/>
      <c r="P142" s="210">
        <f>O142*H142</f>
        <v>0</v>
      </c>
      <c r="Q142" s="210">
        <v>0.088999999999999996</v>
      </c>
      <c r="R142" s="210">
        <f>Q142*H142</f>
        <v>0.088999999999999996</v>
      </c>
      <c r="S142" s="210">
        <v>0</v>
      </c>
      <c r="T142" s="211">
        <f>S142*H142</f>
        <v>0</v>
      </c>
      <c r="AR142" s="14" t="s">
        <v>198</v>
      </c>
      <c r="AT142" s="14" t="s">
        <v>282</v>
      </c>
      <c r="AU142" s="14" t="s">
        <v>85</v>
      </c>
      <c r="AY142" s="14" t="s">
        <v>151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8</v>
      </c>
      <c r="BK142" s="212">
        <f>ROUND(I142*H142,0)</f>
        <v>0</v>
      </c>
      <c r="BL142" s="14" t="s">
        <v>150</v>
      </c>
      <c r="BM142" s="14" t="s">
        <v>1095</v>
      </c>
    </row>
    <row r="143" s="1" customFormat="1" ht="16.5" customHeight="1">
      <c r="B143" s="35"/>
      <c r="C143" s="240" t="s">
        <v>287</v>
      </c>
      <c r="D143" s="240" t="s">
        <v>282</v>
      </c>
      <c r="E143" s="241" t="s">
        <v>1096</v>
      </c>
      <c r="F143" s="242" t="s">
        <v>1097</v>
      </c>
      <c r="G143" s="243" t="s">
        <v>168</v>
      </c>
      <c r="H143" s="244">
        <v>3</v>
      </c>
      <c r="I143" s="245"/>
      <c r="J143" s="246">
        <f>ROUND(I143*H143,0)</f>
        <v>0</v>
      </c>
      <c r="K143" s="242" t="s">
        <v>1</v>
      </c>
      <c r="L143" s="247"/>
      <c r="M143" s="248" t="s">
        <v>1</v>
      </c>
      <c r="N143" s="249" t="s">
        <v>47</v>
      </c>
      <c r="O143" s="76"/>
      <c r="P143" s="210">
        <f>O143*H143</f>
        <v>0</v>
      </c>
      <c r="Q143" s="210">
        <v>0.00044999999999999999</v>
      </c>
      <c r="R143" s="210">
        <f>Q143*H143</f>
        <v>0.0013500000000000001</v>
      </c>
      <c r="S143" s="210">
        <v>0</v>
      </c>
      <c r="T143" s="211">
        <f>S143*H143</f>
        <v>0</v>
      </c>
      <c r="AR143" s="14" t="s">
        <v>198</v>
      </c>
      <c r="AT143" s="14" t="s">
        <v>282</v>
      </c>
      <c r="AU143" s="14" t="s">
        <v>85</v>
      </c>
      <c r="AY143" s="14" t="s">
        <v>151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8</v>
      </c>
      <c r="BK143" s="212">
        <f>ROUND(I143*H143,0)</f>
        <v>0</v>
      </c>
      <c r="BL143" s="14" t="s">
        <v>150</v>
      </c>
      <c r="BM143" s="14" t="s">
        <v>1098</v>
      </c>
    </row>
    <row r="144" s="1" customFormat="1" ht="16.5" customHeight="1">
      <c r="B144" s="35"/>
      <c r="C144" s="201" t="s">
        <v>292</v>
      </c>
      <c r="D144" s="201" t="s">
        <v>152</v>
      </c>
      <c r="E144" s="202" t="s">
        <v>1099</v>
      </c>
      <c r="F144" s="203" t="s">
        <v>1100</v>
      </c>
      <c r="G144" s="204" t="s">
        <v>222</v>
      </c>
      <c r="H144" s="205">
        <v>111</v>
      </c>
      <c r="I144" s="206"/>
      <c r="J144" s="207">
        <f>ROUND(I144*H144,0)</f>
        <v>0</v>
      </c>
      <c r="K144" s="203" t="s">
        <v>715</v>
      </c>
      <c r="L144" s="40"/>
      <c r="M144" s="208" t="s">
        <v>1</v>
      </c>
      <c r="N144" s="209" t="s">
        <v>47</v>
      </c>
      <c r="O144" s="76"/>
      <c r="P144" s="210">
        <f>O144*H144</f>
        <v>0</v>
      </c>
      <c r="Q144" s="210">
        <v>0.024979999999999999</v>
      </c>
      <c r="R144" s="210">
        <f>Q144*H144</f>
        <v>2.77278</v>
      </c>
      <c r="S144" s="210">
        <v>0</v>
      </c>
      <c r="T144" s="211">
        <f>S144*H144</f>
        <v>0</v>
      </c>
      <c r="AR144" s="14" t="s">
        <v>150</v>
      </c>
      <c r="AT144" s="14" t="s">
        <v>152</v>
      </c>
      <c r="AU144" s="14" t="s">
        <v>85</v>
      </c>
      <c r="AY144" s="14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8</v>
      </c>
      <c r="BK144" s="212">
        <f>ROUND(I144*H144,0)</f>
        <v>0</v>
      </c>
      <c r="BL144" s="14" t="s">
        <v>150</v>
      </c>
      <c r="BM144" s="14" t="s">
        <v>1101</v>
      </c>
    </row>
    <row r="145" s="11" customFormat="1">
      <c r="B145" s="215"/>
      <c r="C145" s="216"/>
      <c r="D145" s="217" t="s">
        <v>164</v>
      </c>
      <c r="E145" s="218" t="s">
        <v>1</v>
      </c>
      <c r="F145" s="219" t="s">
        <v>1102</v>
      </c>
      <c r="G145" s="216"/>
      <c r="H145" s="220">
        <v>72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164</v>
      </c>
      <c r="AU145" s="226" t="s">
        <v>85</v>
      </c>
      <c r="AV145" s="11" t="s">
        <v>85</v>
      </c>
      <c r="AW145" s="11" t="s">
        <v>38</v>
      </c>
      <c r="AX145" s="11" t="s">
        <v>76</v>
      </c>
      <c r="AY145" s="226" t="s">
        <v>151</v>
      </c>
    </row>
    <row r="146" s="11" customFormat="1">
      <c r="B146" s="215"/>
      <c r="C146" s="216"/>
      <c r="D146" s="217" t="s">
        <v>164</v>
      </c>
      <c r="E146" s="218" t="s">
        <v>1</v>
      </c>
      <c r="F146" s="219" t="s">
        <v>1103</v>
      </c>
      <c r="G146" s="216"/>
      <c r="H146" s="220">
        <v>39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164</v>
      </c>
      <c r="AU146" s="226" t="s">
        <v>85</v>
      </c>
      <c r="AV146" s="11" t="s">
        <v>85</v>
      </c>
      <c r="AW146" s="11" t="s">
        <v>38</v>
      </c>
      <c r="AX146" s="11" t="s">
        <v>76</v>
      </c>
      <c r="AY146" s="226" t="s">
        <v>151</v>
      </c>
    </row>
    <row r="147" s="12" customFormat="1">
      <c r="B147" s="229"/>
      <c r="C147" s="230"/>
      <c r="D147" s="217" t="s">
        <v>164</v>
      </c>
      <c r="E147" s="231" t="s">
        <v>1</v>
      </c>
      <c r="F147" s="232" t="s">
        <v>184</v>
      </c>
      <c r="G147" s="230"/>
      <c r="H147" s="233">
        <v>111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164</v>
      </c>
      <c r="AU147" s="239" t="s">
        <v>85</v>
      </c>
      <c r="AV147" s="12" t="s">
        <v>150</v>
      </c>
      <c r="AW147" s="12" t="s">
        <v>38</v>
      </c>
      <c r="AX147" s="12" t="s">
        <v>8</v>
      </c>
      <c r="AY147" s="239" t="s">
        <v>151</v>
      </c>
    </row>
    <row r="148" s="1" customFormat="1" ht="16.5" customHeight="1">
      <c r="B148" s="35"/>
      <c r="C148" s="240" t="s">
        <v>296</v>
      </c>
      <c r="D148" s="240" t="s">
        <v>282</v>
      </c>
      <c r="E148" s="241" t="s">
        <v>1104</v>
      </c>
      <c r="F148" s="242" t="s">
        <v>1105</v>
      </c>
      <c r="G148" s="243" t="s">
        <v>178</v>
      </c>
      <c r="H148" s="244">
        <v>169.83000000000001</v>
      </c>
      <c r="I148" s="245"/>
      <c r="J148" s="246">
        <f>ROUND(I148*H148,0)</f>
        <v>0</v>
      </c>
      <c r="K148" s="242" t="s">
        <v>715</v>
      </c>
      <c r="L148" s="247"/>
      <c r="M148" s="248" t="s">
        <v>1</v>
      </c>
      <c r="N148" s="249" t="s">
        <v>47</v>
      </c>
      <c r="O148" s="76"/>
      <c r="P148" s="210">
        <f>O148*H148</f>
        <v>0</v>
      </c>
      <c r="Q148" s="210">
        <v>0.078</v>
      </c>
      <c r="R148" s="210">
        <f>Q148*H148</f>
        <v>13.246740000000001</v>
      </c>
      <c r="S148" s="210">
        <v>0</v>
      </c>
      <c r="T148" s="211">
        <f>S148*H148</f>
        <v>0</v>
      </c>
      <c r="AR148" s="14" t="s">
        <v>198</v>
      </c>
      <c r="AT148" s="14" t="s">
        <v>282</v>
      </c>
      <c r="AU148" s="14" t="s">
        <v>85</v>
      </c>
      <c r="AY148" s="14" t="s">
        <v>151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8</v>
      </c>
      <c r="BK148" s="212">
        <f>ROUND(I148*H148,0)</f>
        <v>0</v>
      </c>
      <c r="BL148" s="14" t="s">
        <v>150</v>
      </c>
      <c r="BM148" s="14" t="s">
        <v>1106</v>
      </c>
    </row>
    <row r="149" s="11" customFormat="1">
      <c r="B149" s="215"/>
      <c r="C149" s="216"/>
      <c r="D149" s="217" t="s">
        <v>164</v>
      </c>
      <c r="E149" s="218" t="s">
        <v>1</v>
      </c>
      <c r="F149" s="219" t="s">
        <v>1107</v>
      </c>
      <c r="G149" s="216"/>
      <c r="H149" s="220">
        <v>169.83000000000001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164</v>
      </c>
      <c r="AU149" s="226" t="s">
        <v>85</v>
      </c>
      <c r="AV149" s="11" t="s">
        <v>85</v>
      </c>
      <c r="AW149" s="11" t="s">
        <v>38</v>
      </c>
      <c r="AX149" s="11" t="s">
        <v>8</v>
      </c>
      <c r="AY149" s="226" t="s">
        <v>151</v>
      </c>
    </row>
    <row r="150" s="1" customFormat="1" ht="16.5" customHeight="1">
      <c r="B150" s="35"/>
      <c r="C150" s="201" t="s">
        <v>300</v>
      </c>
      <c r="D150" s="201" t="s">
        <v>152</v>
      </c>
      <c r="E150" s="202" t="s">
        <v>1108</v>
      </c>
      <c r="F150" s="203" t="s">
        <v>1109</v>
      </c>
      <c r="G150" s="204" t="s">
        <v>178</v>
      </c>
      <c r="H150" s="205">
        <v>12</v>
      </c>
      <c r="I150" s="206"/>
      <c r="J150" s="207">
        <f>ROUND(I150*H150,0)</f>
        <v>0</v>
      </c>
      <c r="K150" s="203" t="s">
        <v>1</v>
      </c>
      <c r="L150" s="40"/>
      <c r="M150" s="208" t="s">
        <v>1</v>
      </c>
      <c r="N150" s="209" t="s">
        <v>47</v>
      </c>
      <c r="O150" s="76"/>
      <c r="P150" s="210">
        <f>O150*H150</f>
        <v>0</v>
      </c>
      <c r="Q150" s="210">
        <v>0.024979999999999999</v>
      </c>
      <c r="R150" s="210">
        <f>Q150*H150</f>
        <v>0.29975999999999997</v>
      </c>
      <c r="S150" s="210">
        <v>0</v>
      </c>
      <c r="T150" s="211">
        <f>S150*H150</f>
        <v>0</v>
      </c>
      <c r="AR150" s="14" t="s">
        <v>150</v>
      </c>
      <c r="AT150" s="14" t="s">
        <v>152</v>
      </c>
      <c r="AU150" s="14" t="s">
        <v>85</v>
      </c>
      <c r="AY150" s="14" t="s">
        <v>151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8</v>
      </c>
      <c r="BK150" s="212">
        <f>ROUND(I150*H150,0)</f>
        <v>0</v>
      </c>
      <c r="BL150" s="14" t="s">
        <v>150</v>
      </c>
      <c r="BM150" s="14" t="s">
        <v>1110</v>
      </c>
    </row>
    <row r="151" s="11" customFormat="1">
      <c r="B151" s="215"/>
      <c r="C151" s="216"/>
      <c r="D151" s="217" t="s">
        <v>164</v>
      </c>
      <c r="E151" s="218" t="s">
        <v>1</v>
      </c>
      <c r="F151" s="219" t="s">
        <v>1111</v>
      </c>
      <c r="G151" s="216"/>
      <c r="H151" s="220">
        <v>12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164</v>
      </c>
      <c r="AU151" s="226" t="s">
        <v>85</v>
      </c>
      <c r="AV151" s="11" t="s">
        <v>85</v>
      </c>
      <c r="AW151" s="11" t="s">
        <v>38</v>
      </c>
      <c r="AX151" s="11" t="s">
        <v>8</v>
      </c>
      <c r="AY151" s="226" t="s">
        <v>151</v>
      </c>
    </row>
    <row r="152" s="1" customFormat="1" ht="16.5" customHeight="1">
      <c r="B152" s="35"/>
      <c r="C152" s="240" t="s">
        <v>304</v>
      </c>
      <c r="D152" s="240" t="s">
        <v>282</v>
      </c>
      <c r="E152" s="241" t="s">
        <v>1112</v>
      </c>
      <c r="F152" s="242" t="s">
        <v>1113</v>
      </c>
      <c r="G152" s="243" t="s">
        <v>178</v>
      </c>
      <c r="H152" s="244">
        <v>12</v>
      </c>
      <c r="I152" s="245"/>
      <c r="J152" s="246">
        <f>ROUND(I152*H152,0)</f>
        <v>0</v>
      </c>
      <c r="K152" s="242" t="s">
        <v>1</v>
      </c>
      <c r="L152" s="247"/>
      <c r="M152" s="248" t="s">
        <v>1</v>
      </c>
      <c r="N152" s="249" t="s">
        <v>47</v>
      </c>
      <c r="O152" s="76"/>
      <c r="P152" s="210">
        <f>O152*H152</f>
        <v>0</v>
      </c>
      <c r="Q152" s="210">
        <v>0.078</v>
      </c>
      <c r="R152" s="210">
        <f>Q152*H152</f>
        <v>0.93599999999999994</v>
      </c>
      <c r="S152" s="210">
        <v>0</v>
      </c>
      <c r="T152" s="211">
        <f>S152*H152</f>
        <v>0</v>
      </c>
      <c r="AR152" s="14" t="s">
        <v>198</v>
      </c>
      <c r="AT152" s="14" t="s">
        <v>282</v>
      </c>
      <c r="AU152" s="14" t="s">
        <v>85</v>
      </c>
      <c r="AY152" s="14" t="s">
        <v>151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8</v>
      </c>
      <c r="BK152" s="212">
        <f>ROUND(I152*H152,0)</f>
        <v>0</v>
      </c>
      <c r="BL152" s="14" t="s">
        <v>150</v>
      </c>
      <c r="BM152" s="14" t="s">
        <v>1114</v>
      </c>
    </row>
    <row r="153" s="10" customFormat="1" ht="22.8" customHeight="1">
      <c r="B153" s="187"/>
      <c r="C153" s="188"/>
      <c r="D153" s="189" t="s">
        <v>75</v>
      </c>
      <c r="E153" s="213" t="s">
        <v>185</v>
      </c>
      <c r="F153" s="213" t="s">
        <v>1115</v>
      </c>
      <c r="G153" s="188"/>
      <c r="H153" s="188"/>
      <c r="I153" s="191"/>
      <c r="J153" s="214">
        <f>BK153</f>
        <v>0</v>
      </c>
      <c r="K153" s="188"/>
      <c r="L153" s="193"/>
      <c r="M153" s="194"/>
      <c r="N153" s="195"/>
      <c r="O153" s="195"/>
      <c r="P153" s="196">
        <f>SUM(P154:P180)</f>
        <v>0</v>
      </c>
      <c r="Q153" s="195"/>
      <c r="R153" s="196">
        <f>SUM(R154:R180)</f>
        <v>101.15041450000003</v>
      </c>
      <c r="S153" s="195"/>
      <c r="T153" s="197">
        <f>SUM(T154:T180)</f>
        <v>0</v>
      </c>
      <c r="AR153" s="198" t="s">
        <v>8</v>
      </c>
      <c r="AT153" s="199" t="s">
        <v>75</v>
      </c>
      <c r="AU153" s="199" t="s">
        <v>8</v>
      </c>
      <c r="AY153" s="198" t="s">
        <v>151</v>
      </c>
      <c r="BK153" s="200">
        <f>SUM(BK154:BK180)</f>
        <v>0</v>
      </c>
    </row>
    <row r="154" s="1" customFormat="1" ht="16.5" customHeight="1">
      <c r="B154" s="35"/>
      <c r="C154" s="201" t="s">
        <v>308</v>
      </c>
      <c r="D154" s="201" t="s">
        <v>152</v>
      </c>
      <c r="E154" s="202" t="s">
        <v>1116</v>
      </c>
      <c r="F154" s="203" t="s">
        <v>1117</v>
      </c>
      <c r="G154" s="204" t="s">
        <v>178</v>
      </c>
      <c r="H154" s="205">
        <v>297.22000000000003</v>
      </c>
      <c r="I154" s="206"/>
      <c r="J154" s="207">
        <f>ROUND(I154*H154,0)</f>
        <v>0</v>
      </c>
      <c r="K154" s="203" t="s">
        <v>1</v>
      </c>
      <c r="L154" s="40"/>
      <c r="M154" s="208" t="s">
        <v>1</v>
      </c>
      <c r="N154" s="209" t="s">
        <v>47</v>
      </c>
      <c r="O154" s="76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AR154" s="14" t="s">
        <v>150</v>
      </c>
      <c r="AT154" s="14" t="s">
        <v>152</v>
      </c>
      <c r="AU154" s="14" t="s">
        <v>85</v>
      </c>
      <c r="AY154" s="14" t="s">
        <v>151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8</v>
      </c>
      <c r="BK154" s="212">
        <f>ROUND(I154*H154,0)</f>
        <v>0</v>
      </c>
      <c r="BL154" s="14" t="s">
        <v>150</v>
      </c>
      <c r="BM154" s="14" t="s">
        <v>1118</v>
      </c>
    </row>
    <row r="155" s="1" customFormat="1" ht="16.5" customHeight="1">
      <c r="B155" s="35"/>
      <c r="C155" s="201" t="s">
        <v>312</v>
      </c>
      <c r="D155" s="201" t="s">
        <v>152</v>
      </c>
      <c r="E155" s="202" t="s">
        <v>1119</v>
      </c>
      <c r="F155" s="203" t="s">
        <v>1120</v>
      </c>
      <c r="G155" s="204" t="s">
        <v>178</v>
      </c>
      <c r="H155" s="205">
        <v>297.22000000000003</v>
      </c>
      <c r="I155" s="206"/>
      <c r="J155" s="207">
        <f>ROUND(I155*H155,0)</f>
        <v>0</v>
      </c>
      <c r="K155" s="203" t="s">
        <v>179</v>
      </c>
      <c r="L155" s="40"/>
      <c r="M155" s="208" t="s">
        <v>1</v>
      </c>
      <c r="N155" s="209" t="s">
        <v>47</v>
      </c>
      <c r="O155" s="76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AR155" s="14" t="s">
        <v>150</v>
      </c>
      <c r="AT155" s="14" t="s">
        <v>152</v>
      </c>
      <c r="AU155" s="14" t="s">
        <v>85</v>
      </c>
      <c r="AY155" s="14" t="s">
        <v>151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8</v>
      </c>
      <c r="BK155" s="212">
        <f>ROUND(I155*H155,0)</f>
        <v>0</v>
      </c>
      <c r="BL155" s="14" t="s">
        <v>150</v>
      </c>
      <c r="BM155" s="14" t="s">
        <v>1121</v>
      </c>
    </row>
    <row r="156" s="1" customFormat="1" ht="16.5" customHeight="1">
      <c r="B156" s="35"/>
      <c r="C156" s="201" t="s">
        <v>317</v>
      </c>
      <c r="D156" s="201" t="s">
        <v>152</v>
      </c>
      <c r="E156" s="202" t="s">
        <v>1122</v>
      </c>
      <c r="F156" s="203" t="s">
        <v>1123</v>
      </c>
      <c r="G156" s="204" t="s">
        <v>178</v>
      </c>
      <c r="H156" s="205">
        <v>297.22000000000003</v>
      </c>
      <c r="I156" s="206"/>
      <c r="J156" s="207">
        <f>ROUND(I156*H156,0)</f>
        <v>0</v>
      </c>
      <c r="K156" s="203" t="s">
        <v>179</v>
      </c>
      <c r="L156" s="40"/>
      <c r="M156" s="208" t="s">
        <v>1</v>
      </c>
      <c r="N156" s="209" t="s">
        <v>47</v>
      </c>
      <c r="O156" s="76"/>
      <c r="P156" s="210">
        <f>O156*H156</f>
        <v>0</v>
      </c>
      <c r="Q156" s="210">
        <v>0.14610000000000001</v>
      </c>
      <c r="R156" s="210">
        <f>Q156*H156</f>
        <v>43.423842000000008</v>
      </c>
      <c r="S156" s="210">
        <v>0</v>
      </c>
      <c r="T156" s="211">
        <f>S156*H156</f>
        <v>0</v>
      </c>
      <c r="AR156" s="14" t="s">
        <v>150</v>
      </c>
      <c r="AT156" s="14" t="s">
        <v>152</v>
      </c>
      <c r="AU156" s="14" t="s">
        <v>85</v>
      </c>
      <c r="AY156" s="14" t="s">
        <v>151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8</v>
      </c>
      <c r="BK156" s="212">
        <f>ROUND(I156*H156,0)</f>
        <v>0</v>
      </c>
      <c r="BL156" s="14" t="s">
        <v>150</v>
      </c>
      <c r="BM156" s="14" t="s">
        <v>1124</v>
      </c>
    </row>
    <row r="157" s="1" customFormat="1" ht="16.5" customHeight="1">
      <c r="B157" s="35"/>
      <c r="C157" s="240" t="s">
        <v>321</v>
      </c>
      <c r="D157" s="240" t="s">
        <v>282</v>
      </c>
      <c r="E157" s="241" t="s">
        <v>1125</v>
      </c>
      <c r="F157" s="242" t="s">
        <v>1126</v>
      </c>
      <c r="G157" s="243" t="s">
        <v>178</v>
      </c>
      <c r="H157" s="244">
        <v>185.946</v>
      </c>
      <c r="I157" s="245"/>
      <c r="J157" s="246">
        <f>ROUND(I157*H157,0)</f>
        <v>0</v>
      </c>
      <c r="K157" s="242" t="s">
        <v>179</v>
      </c>
      <c r="L157" s="247"/>
      <c r="M157" s="248" t="s">
        <v>1</v>
      </c>
      <c r="N157" s="249" t="s">
        <v>47</v>
      </c>
      <c r="O157" s="76"/>
      <c r="P157" s="210">
        <f>O157*H157</f>
        <v>0</v>
      </c>
      <c r="Q157" s="210">
        <v>0.13200000000000001</v>
      </c>
      <c r="R157" s="210">
        <f>Q157*H157</f>
        <v>24.544872000000002</v>
      </c>
      <c r="S157" s="210">
        <v>0</v>
      </c>
      <c r="T157" s="211">
        <f>S157*H157</f>
        <v>0</v>
      </c>
      <c r="AR157" s="14" t="s">
        <v>198</v>
      </c>
      <c r="AT157" s="14" t="s">
        <v>282</v>
      </c>
      <c r="AU157" s="14" t="s">
        <v>85</v>
      </c>
      <c r="AY157" s="14" t="s">
        <v>151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4" t="s">
        <v>8</v>
      </c>
      <c r="BK157" s="212">
        <f>ROUND(I157*H157,0)</f>
        <v>0</v>
      </c>
      <c r="BL157" s="14" t="s">
        <v>150</v>
      </c>
      <c r="BM157" s="14" t="s">
        <v>1127</v>
      </c>
    </row>
    <row r="158" s="11" customFormat="1">
      <c r="B158" s="215"/>
      <c r="C158" s="216"/>
      <c r="D158" s="217" t="s">
        <v>164</v>
      </c>
      <c r="E158" s="218" t="s">
        <v>1</v>
      </c>
      <c r="F158" s="219" t="s">
        <v>1128</v>
      </c>
      <c r="G158" s="216"/>
      <c r="H158" s="220">
        <v>182.30000000000001</v>
      </c>
      <c r="I158" s="221"/>
      <c r="J158" s="216"/>
      <c r="K158" s="216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164</v>
      </c>
      <c r="AU158" s="226" t="s">
        <v>85</v>
      </c>
      <c r="AV158" s="11" t="s">
        <v>85</v>
      </c>
      <c r="AW158" s="11" t="s">
        <v>38</v>
      </c>
      <c r="AX158" s="11" t="s">
        <v>8</v>
      </c>
      <c r="AY158" s="226" t="s">
        <v>151</v>
      </c>
    </row>
    <row r="159" s="11" customFormat="1">
      <c r="B159" s="215"/>
      <c r="C159" s="216"/>
      <c r="D159" s="217" t="s">
        <v>164</v>
      </c>
      <c r="E159" s="216"/>
      <c r="F159" s="219" t="s">
        <v>1129</v>
      </c>
      <c r="G159" s="216"/>
      <c r="H159" s="220">
        <v>185.946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164</v>
      </c>
      <c r="AU159" s="226" t="s">
        <v>85</v>
      </c>
      <c r="AV159" s="11" t="s">
        <v>85</v>
      </c>
      <c r="AW159" s="11" t="s">
        <v>4</v>
      </c>
      <c r="AX159" s="11" t="s">
        <v>8</v>
      </c>
      <c r="AY159" s="226" t="s">
        <v>151</v>
      </c>
    </row>
    <row r="160" s="1" customFormat="1" ht="16.5" customHeight="1">
      <c r="B160" s="35"/>
      <c r="C160" s="240" t="s">
        <v>325</v>
      </c>
      <c r="D160" s="240" t="s">
        <v>282</v>
      </c>
      <c r="E160" s="241" t="s">
        <v>1130</v>
      </c>
      <c r="F160" s="242" t="s">
        <v>1131</v>
      </c>
      <c r="G160" s="243" t="s">
        <v>178</v>
      </c>
      <c r="H160" s="244">
        <v>114.92</v>
      </c>
      <c r="I160" s="245"/>
      <c r="J160" s="246">
        <f>ROUND(I160*H160,0)</f>
        <v>0</v>
      </c>
      <c r="K160" s="242" t="s">
        <v>1</v>
      </c>
      <c r="L160" s="247"/>
      <c r="M160" s="248" t="s">
        <v>1</v>
      </c>
      <c r="N160" s="249" t="s">
        <v>47</v>
      </c>
      <c r="O160" s="76"/>
      <c r="P160" s="210">
        <f>O160*H160</f>
        <v>0</v>
      </c>
      <c r="Q160" s="210">
        <v>0.09375</v>
      </c>
      <c r="R160" s="210">
        <f>Q160*H160</f>
        <v>10.77375</v>
      </c>
      <c r="S160" s="210">
        <v>0</v>
      </c>
      <c r="T160" s="211">
        <f>S160*H160</f>
        <v>0</v>
      </c>
      <c r="AR160" s="14" t="s">
        <v>198</v>
      </c>
      <c r="AT160" s="14" t="s">
        <v>282</v>
      </c>
      <c r="AU160" s="14" t="s">
        <v>85</v>
      </c>
      <c r="AY160" s="14" t="s">
        <v>151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8</v>
      </c>
      <c r="BK160" s="212">
        <f>ROUND(I160*H160,0)</f>
        <v>0</v>
      </c>
      <c r="BL160" s="14" t="s">
        <v>150</v>
      </c>
      <c r="BM160" s="14" t="s">
        <v>1132</v>
      </c>
    </row>
    <row r="161" s="1" customFormat="1">
      <c r="B161" s="35"/>
      <c r="C161" s="36"/>
      <c r="D161" s="217" t="s">
        <v>170</v>
      </c>
      <c r="E161" s="36"/>
      <c r="F161" s="227" t="s">
        <v>1133</v>
      </c>
      <c r="G161" s="36"/>
      <c r="H161" s="36"/>
      <c r="I161" s="128"/>
      <c r="J161" s="36"/>
      <c r="K161" s="36"/>
      <c r="L161" s="40"/>
      <c r="M161" s="228"/>
      <c r="N161" s="76"/>
      <c r="O161" s="76"/>
      <c r="P161" s="76"/>
      <c r="Q161" s="76"/>
      <c r="R161" s="76"/>
      <c r="S161" s="76"/>
      <c r="T161" s="77"/>
      <c r="AT161" s="14" t="s">
        <v>170</v>
      </c>
      <c r="AU161" s="14" t="s">
        <v>85</v>
      </c>
    </row>
    <row r="162" s="11" customFormat="1">
      <c r="B162" s="215"/>
      <c r="C162" s="216"/>
      <c r="D162" s="217" t="s">
        <v>164</v>
      </c>
      <c r="E162" s="218" t="s">
        <v>1</v>
      </c>
      <c r="F162" s="219" t="s">
        <v>1134</v>
      </c>
      <c r="G162" s="216"/>
      <c r="H162" s="220">
        <v>114.92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164</v>
      </c>
      <c r="AU162" s="226" t="s">
        <v>85</v>
      </c>
      <c r="AV162" s="11" t="s">
        <v>85</v>
      </c>
      <c r="AW162" s="11" t="s">
        <v>38</v>
      </c>
      <c r="AX162" s="11" t="s">
        <v>8</v>
      </c>
      <c r="AY162" s="226" t="s">
        <v>151</v>
      </c>
    </row>
    <row r="163" s="1" customFormat="1" ht="16.5" customHeight="1">
      <c r="B163" s="35"/>
      <c r="C163" s="201" t="s">
        <v>330</v>
      </c>
      <c r="D163" s="201" t="s">
        <v>152</v>
      </c>
      <c r="E163" s="202" t="s">
        <v>1135</v>
      </c>
      <c r="F163" s="203" t="s">
        <v>1136</v>
      </c>
      <c r="G163" s="204" t="s">
        <v>222</v>
      </c>
      <c r="H163" s="205">
        <v>22.600000000000001</v>
      </c>
      <c r="I163" s="206"/>
      <c r="J163" s="207">
        <f>ROUND(I163*H163,0)</f>
        <v>0</v>
      </c>
      <c r="K163" s="203" t="s">
        <v>179</v>
      </c>
      <c r="L163" s="40"/>
      <c r="M163" s="208" t="s">
        <v>1</v>
      </c>
      <c r="N163" s="209" t="s">
        <v>47</v>
      </c>
      <c r="O163" s="76"/>
      <c r="P163" s="210">
        <f>O163*H163</f>
        <v>0</v>
      </c>
      <c r="Q163" s="210">
        <v>0.20219000000000001</v>
      </c>
      <c r="R163" s="210">
        <f>Q163*H163</f>
        <v>4.5694940000000006</v>
      </c>
      <c r="S163" s="210">
        <v>0</v>
      </c>
      <c r="T163" s="211">
        <f>S163*H163</f>
        <v>0</v>
      </c>
      <c r="AR163" s="14" t="s">
        <v>150</v>
      </c>
      <c r="AT163" s="14" t="s">
        <v>152</v>
      </c>
      <c r="AU163" s="14" t="s">
        <v>85</v>
      </c>
      <c r="AY163" s="14" t="s">
        <v>151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4" t="s">
        <v>8</v>
      </c>
      <c r="BK163" s="212">
        <f>ROUND(I163*H163,0)</f>
        <v>0</v>
      </c>
      <c r="BL163" s="14" t="s">
        <v>150</v>
      </c>
      <c r="BM163" s="14" t="s">
        <v>1137</v>
      </c>
    </row>
    <row r="164" s="11" customFormat="1">
      <c r="B164" s="215"/>
      <c r="C164" s="216"/>
      <c r="D164" s="217" t="s">
        <v>164</v>
      </c>
      <c r="E164" s="218" t="s">
        <v>1</v>
      </c>
      <c r="F164" s="219" t="s">
        <v>1138</v>
      </c>
      <c r="G164" s="216"/>
      <c r="H164" s="220">
        <v>22.600000000000001</v>
      </c>
      <c r="I164" s="221"/>
      <c r="J164" s="216"/>
      <c r="K164" s="216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164</v>
      </c>
      <c r="AU164" s="226" t="s">
        <v>85</v>
      </c>
      <c r="AV164" s="11" t="s">
        <v>85</v>
      </c>
      <c r="AW164" s="11" t="s">
        <v>38</v>
      </c>
      <c r="AX164" s="11" t="s">
        <v>8</v>
      </c>
      <c r="AY164" s="226" t="s">
        <v>151</v>
      </c>
    </row>
    <row r="165" s="1" customFormat="1" ht="16.5" customHeight="1">
      <c r="B165" s="35"/>
      <c r="C165" s="240" t="s">
        <v>335</v>
      </c>
      <c r="D165" s="240" t="s">
        <v>282</v>
      </c>
      <c r="E165" s="241" t="s">
        <v>1139</v>
      </c>
      <c r="F165" s="242" t="s">
        <v>1140</v>
      </c>
      <c r="G165" s="243" t="s">
        <v>222</v>
      </c>
      <c r="H165" s="244">
        <v>23.052</v>
      </c>
      <c r="I165" s="245"/>
      <c r="J165" s="246">
        <f>ROUND(I165*H165,0)</f>
        <v>0</v>
      </c>
      <c r="K165" s="242" t="s">
        <v>179</v>
      </c>
      <c r="L165" s="247"/>
      <c r="M165" s="248" t="s">
        <v>1</v>
      </c>
      <c r="N165" s="249" t="s">
        <v>47</v>
      </c>
      <c r="O165" s="76"/>
      <c r="P165" s="210">
        <f>O165*H165</f>
        <v>0</v>
      </c>
      <c r="Q165" s="210">
        <v>0.10199999999999999</v>
      </c>
      <c r="R165" s="210">
        <f>Q165*H165</f>
        <v>2.3513039999999998</v>
      </c>
      <c r="S165" s="210">
        <v>0</v>
      </c>
      <c r="T165" s="211">
        <f>S165*H165</f>
        <v>0</v>
      </c>
      <c r="AR165" s="14" t="s">
        <v>198</v>
      </c>
      <c r="AT165" s="14" t="s">
        <v>282</v>
      </c>
      <c r="AU165" s="14" t="s">
        <v>85</v>
      </c>
      <c r="AY165" s="14" t="s">
        <v>151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4" t="s">
        <v>8</v>
      </c>
      <c r="BK165" s="212">
        <f>ROUND(I165*H165,0)</f>
        <v>0</v>
      </c>
      <c r="BL165" s="14" t="s">
        <v>150</v>
      </c>
      <c r="BM165" s="14" t="s">
        <v>1141</v>
      </c>
    </row>
    <row r="166" s="11" customFormat="1">
      <c r="B166" s="215"/>
      <c r="C166" s="216"/>
      <c r="D166" s="217" t="s">
        <v>164</v>
      </c>
      <c r="E166" s="216"/>
      <c r="F166" s="219" t="s">
        <v>1142</v>
      </c>
      <c r="G166" s="216"/>
      <c r="H166" s="220">
        <v>23.052</v>
      </c>
      <c r="I166" s="221"/>
      <c r="J166" s="216"/>
      <c r="K166" s="216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164</v>
      </c>
      <c r="AU166" s="226" t="s">
        <v>85</v>
      </c>
      <c r="AV166" s="11" t="s">
        <v>85</v>
      </c>
      <c r="AW166" s="11" t="s">
        <v>4</v>
      </c>
      <c r="AX166" s="11" t="s">
        <v>8</v>
      </c>
      <c r="AY166" s="226" t="s">
        <v>151</v>
      </c>
    </row>
    <row r="167" s="1" customFormat="1" ht="16.5" customHeight="1">
      <c r="B167" s="35"/>
      <c r="C167" s="201" t="s">
        <v>339</v>
      </c>
      <c r="D167" s="201" t="s">
        <v>152</v>
      </c>
      <c r="E167" s="202" t="s">
        <v>1143</v>
      </c>
      <c r="F167" s="203" t="s">
        <v>1144</v>
      </c>
      <c r="G167" s="204" t="s">
        <v>222</v>
      </c>
      <c r="H167" s="205">
        <v>32.5</v>
      </c>
      <c r="I167" s="206"/>
      <c r="J167" s="207">
        <f>ROUND(I167*H167,0)</f>
        <v>0</v>
      </c>
      <c r="K167" s="203" t="s">
        <v>179</v>
      </c>
      <c r="L167" s="40"/>
      <c r="M167" s="208" t="s">
        <v>1</v>
      </c>
      <c r="N167" s="209" t="s">
        <v>47</v>
      </c>
      <c r="O167" s="76"/>
      <c r="P167" s="210">
        <f>O167*H167</f>
        <v>0</v>
      </c>
      <c r="Q167" s="210">
        <v>0.1295</v>
      </c>
      <c r="R167" s="210">
        <f>Q167*H167</f>
        <v>4.2087500000000002</v>
      </c>
      <c r="S167" s="210">
        <v>0</v>
      </c>
      <c r="T167" s="211">
        <f>S167*H167</f>
        <v>0</v>
      </c>
      <c r="AR167" s="14" t="s">
        <v>150</v>
      </c>
      <c r="AT167" s="14" t="s">
        <v>152</v>
      </c>
      <c r="AU167" s="14" t="s">
        <v>85</v>
      </c>
      <c r="AY167" s="14" t="s">
        <v>151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4" t="s">
        <v>8</v>
      </c>
      <c r="BK167" s="212">
        <f>ROUND(I167*H167,0)</f>
        <v>0</v>
      </c>
      <c r="BL167" s="14" t="s">
        <v>150</v>
      </c>
      <c r="BM167" s="14" t="s">
        <v>1145</v>
      </c>
    </row>
    <row r="168" s="11" customFormat="1">
      <c r="B168" s="215"/>
      <c r="C168" s="216"/>
      <c r="D168" s="217" t="s">
        <v>164</v>
      </c>
      <c r="E168" s="218" t="s">
        <v>1</v>
      </c>
      <c r="F168" s="219" t="s">
        <v>1146</v>
      </c>
      <c r="G168" s="216"/>
      <c r="H168" s="220">
        <v>58.899999999999999</v>
      </c>
      <c r="I168" s="221"/>
      <c r="J168" s="216"/>
      <c r="K168" s="216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164</v>
      </c>
      <c r="AU168" s="226" t="s">
        <v>85</v>
      </c>
      <c r="AV168" s="11" t="s">
        <v>85</v>
      </c>
      <c r="AW168" s="11" t="s">
        <v>38</v>
      </c>
      <c r="AX168" s="11" t="s">
        <v>76</v>
      </c>
      <c r="AY168" s="226" t="s">
        <v>151</v>
      </c>
    </row>
    <row r="169" s="11" customFormat="1">
      <c r="B169" s="215"/>
      <c r="C169" s="216"/>
      <c r="D169" s="217" t="s">
        <v>164</v>
      </c>
      <c r="E169" s="218" t="s">
        <v>1</v>
      </c>
      <c r="F169" s="219" t="s">
        <v>1147</v>
      </c>
      <c r="G169" s="216"/>
      <c r="H169" s="220">
        <v>32.5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164</v>
      </c>
      <c r="AU169" s="226" t="s">
        <v>85</v>
      </c>
      <c r="AV169" s="11" t="s">
        <v>85</v>
      </c>
      <c r="AW169" s="11" t="s">
        <v>38</v>
      </c>
      <c r="AX169" s="11" t="s">
        <v>8</v>
      </c>
      <c r="AY169" s="226" t="s">
        <v>151</v>
      </c>
    </row>
    <row r="170" s="1" customFormat="1" ht="16.5" customHeight="1">
      <c r="B170" s="35"/>
      <c r="C170" s="240" t="s">
        <v>343</v>
      </c>
      <c r="D170" s="240" t="s">
        <v>282</v>
      </c>
      <c r="E170" s="241" t="s">
        <v>1148</v>
      </c>
      <c r="F170" s="242" t="s">
        <v>1149</v>
      </c>
      <c r="G170" s="243" t="s">
        <v>222</v>
      </c>
      <c r="H170" s="244">
        <v>33.149999999999999</v>
      </c>
      <c r="I170" s="245"/>
      <c r="J170" s="246">
        <f>ROUND(I170*H170,0)</f>
        <v>0</v>
      </c>
      <c r="K170" s="242" t="s">
        <v>179</v>
      </c>
      <c r="L170" s="247"/>
      <c r="M170" s="248" t="s">
        <v>1</v>
      </c>
      <c r="N170" s="249" t="s">
        <v>47</v>
      </c>
      <c r="O170" s="76"/>
      <c r="P170" s="210">
        <f>O170*H170</f>
        <v>0</v>
      </c>
      <c r="Q170" s="210">
        <v>0.058000000000000003</v>
      </c>
      <c r="R170" s="210">
        <f>Q170*H170</f>
        <v>1.9227000000000001</v>
      </c>
      <c r="S170" s="210">
        <v>0</v>
      </c>
      <c r="T170" s="211">
        <f>S170*H170</f>
        <v>0</v>
      </c>
      <c r="AR170" s="14" t="s">
        <v>198</v>
      </c>
      <c r="AT170" s="14" t="s">
        <v>282</v>
      </c>
      <c r="AU170" s="14" t="s">
        <v>85</v>
      </c>
      <c r="AY170" s="14" t="s">
        <v>151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4" t="s">
        <v>8</v>
      </c>
      <c r="BK170" s="212">
        <f>ROUND(I170*H170,0)</f>
        <v>0</v>
      </c>
      <c r="BL170" s="14" t="s">
        <v>150</v>
      </c>
      <c r="BM170" s="14" t="s">
        <v>1150</v>
      </c>
    </row>
    <row r="171" s="11" customFormat="1">
      <c r="B171" s="215"/>
      <c r="C171" s="216"/>
      <c r="D171" s="217" t="s">
        <v>164</v>
      </c>
      <c r="E171" s="216"/>
      <c r="F171" s="219" t="s">
        <v>1151</v>
      </c>
      <c r="G171" s="216"/>
      <c r="H171" s="220">
        <v>33.149999999999999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164</v>
      </c>
      <c r="AU171" s="226" t="s">
        <v>85</v>
      </c>
      <c r="AV171" s="11" t="s">
        <v>85</v>
      </c>
      <c r="AW171" s="11" t="s">
        <v>4</v>
      </c>
      <c r="AX171" s="11" t="s">
        <v>8</v>
      </c>
      <c r="AY171" s="226" t="s">
        <v>151</v>
      </c>
    </row>
    <row r="172" s="1" customFormat="1" ht="16.5" customHeight="1">
      <c r="B172" s="35"/>
      <c r="C172" s="201" t="s">
        <v>348</v>
      </c>
      <c r="D172" s="201" t="s">
        <v>152</v>
      </c>
      <c r="E172" s="202" t="s">
        <v>313</v>
      </c>
      <c r="F172" s="203" t="s">
        <v>1152</v>
      </c>
      <c r="G172" s="204" t="s">
        <v>222</v>
      </c>
      <c r="H172" s="205">
        <v>62.100000000000001</v>
      </c>
      <c r="I172" s="206"/>
      <c r="J172" s="207">
        <f>ROUND(I172*H172,0)</f>
        <v>0</v>
      </c>
      <c r="K172" s="203" t="s">
        <v>1</v>
      </c>
      <c r="L172" s="40"/>
      <c r="M172" s="208" t="s">
        <v>1</v>
      </c>
      <c r="N172" s="209" t="s">
        <v>47</v>
      </c>
      <c r="O172" s="76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AR172" s="14" t="s">
        <v>150</v>
      </c>
      <c r="AT172" s="14" t="s">
        <v>152</v>
      </c>
      <c r="AU172" s="14" t="s">
        <v>85</v>
      </c>
      <c r="AY172" s="14" t="s">
        <v>151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4" t="s">
        <v>8</v>
      </c>
      <c r="BK172" s="212">
        <f>ROUND(I172*H172,0)</f>
        <v>0</v>
      </c>
      <c r="BL172" s="14" t="s">
        <v>150</v>
      </c>
      <c r="BM172" s="14" t="s">
        <v>1153</v>
      </c>
    </row>
    <row r="173" s="11" customFormat="1">
      <c r="B173" s="215"/>
      <c r="C173" s="216"/>
      <c r="D173" s="217" t="s">
        <v>164</v>
      </c>
      <c r="E173" s="218" t="s">
        <v>1</v>
      </c>
      <c r="F173" s="219" t="s">
        <v>1138</v>
      </c>
      <c r="G173" s="216"/>
      <c r="H173" s="220">
        <v>22.600000000000001</v>
      </c>
      <c r="I173" s="221"/>
      <c r="J173" s="216"/>
      <c r="K173" s="216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164</v>
      </c>
      <c r="AU173" s="226" t="s">
        <v>85</v>
      </c>
      <c r="AV173" s="11" t="s">
        <v>85</v>
      </c>
      <c r="AW173" s="11" t="s">
        <v>38</v>
      </c>
      <c r="AX173" s="11" t="s">
        <v>76</v>
      </c>
      <c r="AY173" s="226" t="s">
        <v>151</v>
      </c>
    </row>
    <row r="174" s="11" customFormat="1">
      <c r="B174" s="215"/>
      <c r="C174" s="216"/>
      <c r="D174" s="217" t="s">
        <v>164</v>
      </c>
      <c r="E174" s="218" t="s">
        <v>1</v>
      </c>
      <c r="F174" s="219" t="s">
        <v>1154</v>
      </c>
      <c r="G174" s="216"/>
      <c r="H174" s="220">
        <v>39.5</v>
      </c>
      <c r="I174" s="221"/>
      <c r="J174" s="216"/>
      <c r="K174" s="216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164</v>
      </c>
      <c r="AU174" s="226" t="s">
        <v>85</v>
      </c>
      <c r="AV174" s="11" t="s">
        <v>85</v>
      </c>
      <c r="AW174" s="11" t="s">
        <v>38</v>
      </c>
      <c r="AX174" s="11" t="s">
        <v>76</v>
      </c>
      <c r="AY174" s="226" t="s">
        <v>151</v>
      </c>
    </row>
    <row r="175" s="12" customFormat="1">
      <c r="B175" s="229"/>
      <c r="C175" s="230"/>
      <c r="D175" s="217" t="s">
        <v>164</v>
      </c>
      <c r="E175" s="231" t="s">
        <v>1</v>
      </c>
      <c r="F175" s="232" t="s">
        <v>184</v>
      </c>
      <c r="G175" s="230"/>
      <c r="H175" s="233">
        <v>62.100000000000001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164</v>
      </c>
      <c r="AU175" s="239" t="s">
        <v>85</v>
      </c>
      <c r="AV175" s="12" t="s">
        <v>150</v>
      </c>
      <c r="AW175" s="12" t="s">
        <v>38</v>
      </c>
      <c r="AX175" s="12" t="s">
        <v>8</v>
      </c>
      <c r="AY175" s="239" t="s">
        <v>151</v>
      </c>
    </row>
    <row r="176" s="1" customFormat="1" ht="22.5" customHeight="1">
      <c r="B176" s="35"/>
      <c r="C176" s="201" t="s">
        <v>352</v>
      </c>
      <c r="D176" s="201" t="s">
        <v>152</v>
      </c>
      <c r="E176" s="202" t="s">
        <v>1155</v>
      </c>
      <c r="F176" s="203" t="s">
        <v>1156</v>
      </c>
      <c r="G176" s="204" t="s">
        <v>178</v>
      </c>
      <c r="H176" s="205">
        <v>11.75</v>
      </c>
      <c r="I176" s="206"/>
      <c r="J176" s="207">
        <f>ROUND(I176*H176,0)</f>
        <v>0</v>
      </c>
      <c r="K176" s="203" t="s">
        <v>1</v>
      </c>
      <c r="L176" s="40"/>
      <c r="M176" s="208" t="s">
        <v>1</v>
      </c>
      <c r="N176" s="209" t="s">
        <v>47</v>
      </c>
      <c r="O176" s="76"/>
      <c r="P176" s="210">
        <f>O176*H176</f>
        <v>0</v>
      </c>
      <c r="Q176" s="210">
        <v>0.34562999999999999</v>
      </c>
      <c r="R176" s="210">
        <f>Q176*H176</f>
        <v>4.0611524999999995</v>
      </c>
      <c r="S176" s="210">
        <v>0</v>
      </c>
      <c r="T176" s="211">
        <f>S176*H176</f>
        <v>0</v>
      </c>
      <c r="AR176" s="14" t="s">
        <v>150</v>
      </c>
      <c r="AT176" s="14" t="s">
        <v>152</v>
      </c>
      <c r="AU176" s="14" t="s">
        <v>85</v>
      </c>
      <c r="AY176" s="14" t="s">
        <v>151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4" t="s">
        <v>8</v>
      </c>
      <c r="BK176" s="212">
        <f>ROUND(I176*H176,0)</f>
        <v>0</v>
      </c>
      <c r="BL176" s="14" t="s">
        <v>150</v>
      </c>
      <c r="BM176" s="14" t="s">
        <v>1157</v>
      </c>
    </row>
    <row r="177" s="1" customFormat="1">
      <c r="B177" s="35"/>
      <c r="C177" s="36"/>
      <c r="D177" s="217" t="s">
        <v>170</v>
      </c>
      <c r="E177" s="36"/>
      <c r="F177" s="227" t="s">
        <v>1158</v>
      </c>
      <c r="G177" s="36"/>
      <c r="H177" s="36"/>
      <c r="I177" s="128"/>
      <c r="J177" s="36"/>
      <c r="K177" s="36"/>
      <c r="L177" s="40"/>
      <c r="M177" s="228"/>
      <c r="N177" s="76"/>
      <c r="O177" s="76"/>
      <c r="P177" s="76"/>
      <c r="Q177" s="76"/>
      <c r="R177" s="76"/>
      <c r="S177" s="76"/>
      <c r="T177" s="77"/>
      <c r="AT177" s="14" t="s">
        <v>170</v>
      </c>
      <c r="AU177" s="14" t="s">
        <v>85</v>
      </c>
    </row>
    <row r="178" s="11" customFormat="1">
      <c r="B178" s="215"/>
      <c r="C178" s="216"/>
      <c r="D178" s="217" t="s">
        <v>164</v>
      </c>
      <c r="E178" s="218" t="s">
        <v>1</v>
      </c>
      <c r="F178" s="219" t="s">
        <v>1159</v>
      </c>
      <c r="G178" s="216"/>
      <c r="H178" s="220">
        <v>11.75</v>
      </c>
      <c r="I178" s="221"/>
      <c r="J178" s="216"/>
      <c r="K178" s="216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164</v>
      </c>
      <c r="AU178" s="226" t="s">
        <v>85</v>
      </c>
      <c r="AV178" s="11" t="s">
        <v>85</v>
      </c>
      <c r="AW178" s="11" t="s">
        <v>38</v>
      </c>
      <c r="AX178" s="11" t="s">
        <v>8</v>
      </c>
      <c r="AY178" s="226" t="s">
        <v>151</v>
      </c>
    </row>
    <row r="179" s="1" customFormat="1" ht="22.5" customHeight="1">
      <c r="B179" s="35"/>
      <c r="C179" s="201" t="s">
        <v>356</v>
      </c>
      <c r="D179" s="201" t="s">
        <v>152</v>
      </c>
      <c r="E179" s="202" t="s">
        <v>1160</v>
      </c>
      <c r="F179" s="203" t="s">
        <v>1161</v>
      </c>
      <c r="G179" s="204" t="s">
        <v>222</v>
      </c>
      <c r="H179" s="205">
        <v>23.5</v>
      </c>
      <c r="I179" s="206"/>
      <c r="J179" s="207">
        <f>ROUND(I179*H179,0)</f>
        <v>0</v>
      </c>
      <c r="K179" s="203" t="s">
        <v>1</v>
      </c>
      <c r="L179" s="40"/>
      <c r="M179" s="208" t="s">
        <v>1</v>
      </c>
      <c r="N179" s="209" t="s">
        <v>47</v>
      </c>
      <c r="O179" s="76"/>
      <c r="P179" s="210">
        <f>O179*H179</f>
        <v>0</v>
      </c>
      <c r="Q179" s="210">
        <v>0.2253</v>
      </c>
      <c r="R179" s="210">
        <f>Q179*H179</f>
        <v>5.2945500000000001</v>
      </c>
      <c r="S179" s="210">
        <v>0</v>
      </c>
      <c r="T179" s="211">
        <f>S179*H179</f>
        <v>0</v>
      </c>
      <c r="AR179" s="14" t="s">
        <v>150</v>
      </c>
      <c r="AT179" s="14" t="s">
        <v>152</v>
      </c>
      <c r="AU179" s="14" t="s">
        <v>85</v>
      </c>
      <c r="AY179" s="14" t="s">
        <v>151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4" t="s">
        <v>8</v>
      </c>
      <c r="BK179" s="212">
        <f>ROUND(I179*H179,0)</f>
        <v>0</v>
      </c>
      <c r="BL179" s="14" t="s">
        <v>150</v>
      </c>
      <c r="BM179" s="14" t="s">
        <v>1162</v>
      </c>
    </row>
    <row r="180" s="11" customFormat="1">
      <c r="B180" s="215"/>
      <c r="C180" s="216"/>
      <c r="D180" s="217" t="s">
        <v>164</v>
      </c>
      <c r="E180" s="218" t="s">
        <v>1</v>
      </c>
      <c r="F180" s="219" t="s">
        <v>1163</v>
      </c>
      <c r="G180" s="216"/>
      <c r="H180" s="220">
        <v>23.5</v>
      </c>
      <c r="I180" s="221"/>
      <c r="J180" s="216"/>
      <c r="K180" s="216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164</v>
      </c>
      <c r="AU180" s="226" t="s">
        <v>85</v>
      </c>
      <c r="AV180" s="11" t="s">
        <v>85</v>
      </c>
      <c r="AW180" s="11" t="s">
        <v>38</v>
      </c>
      <c r="AX180" s="11" t="s">
        <v>8</v>
      </c>
      <c r="AY180" s="226" t="s">
        <v>151</v>
      </c>
    </row>
    <row r="181" s="10" customFormat="1" ht="22.8" customHeight="1">
      <c r="B181" s="187"/>
      <c r="C181" s="188"/>
      <c r="D181" s="189" t="s">
        <v>75</v>
      </c>
      <c r="E181" s="213" t="s">
        <v>198</v>
      </c>
      <c r="F181" s="213" t="s">
        <v>263</v>
      </c>
      <c r="G181" s="188"/>
      <c r="H181" s="188"/>
      <c r="I181" s="191"/>
      <c r="J181" s="214">
        <f>BK181</f>
        <v>0</v>
      </c>
      <c r="K181" s="188"/>
      <c r="L181" s="193"/>
      <c r="M181" s="194"/>
      <c r="N181" s="195"/>
      <c r="O181" s="195"/>
      <c r="P181" s="196">
        <f>SUM(P182:P190)</f>
        <v>0</v>
      </c>
      <c r="Q181" s="195"/>
      <c r="R181" s="196">
        <f>SUM(R182:R190)</f>
        <v>1.3526900000000002</v>
      </c>
      <c r="S181" s="195"/>
      <c r="T181" s="197">
        <f>SUM(T182:T190)</f>
        <v>0.20000000000000001</v>
      </c>
      <c r="AR181" s="198" t="s">
        <v>8</v>
      </c>
      <c r="AT181" s="199" t="s">
        <v>75</v>
      </c>
      <c r="AU181" s="199" t="s">
        <v>8</v>
      </c>
      <c r="AY181" s="198" t="s">
        <v>151</v>
      </c>
      <c r="BK181" s="200">
        <f>SUM(BK182:BK190)</f>
        <v>0</v>
      </c>
    </row>
    <row r="182" s="1" customFormat="1" ht="22.5" customHeight="1">
      <c r="B182" s="35"/>
      <c r="C182" s="201" t="s">
        <v>361</v>
      </c>
      <c r="D182" s="201" t="s">
        <v>152</v>
      </c>
      <c r="E182" s="202" t="s">
        <v>1164</v>
      </c>
      <c r="F182" s="203" t="s">
        <v>1165</v>
      </c>
      <c r="G182" s="204" t="s">
        <v>926</v>
      </c>
      <c r="H182" s="205">
        <v>36</v>
      </c>
      <c r="I182" s="206"/>
      <c r="J182" s="207">
        <f>ROUND(I182*H182,0)</f>
        <v>0</v>
      </c>
      <c r="K182" s="203" t="s">
        <v>1</v>
      </c>
      <c r="L182" s="40"/>
      <c r="M182" s="208" t="s">
        <v>1</v>
      </c>
      <c r="N182" s="209" t="s">
        <v>47</v>
      </c>
      <c r="O182" s="76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AR182" s="14" t="s">
        <v>150</v>
      </c>
      <c r="AT182" s="14" t="s">
        <v>152</v>
      </c>
      <c r="AU182" s="14" t="s">
        <v>85</v>
      </c>
      <c r="AY182" s="14" t="s">
        <v>151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4" t="s">
        <v>8</v>
      </c>
      <c r="BK182" s="212">
        <f>ROUND(I182*H182,0)</f>
        <v>0</v>
      </c>
      <c r="BL182" s="14" t="s">
        <v>150</v>
      </c>
      <c r="BM182" s="14" t="s">
        <v>1166</v>
      </c>
    </row>
    <row r="183" s="1" customFormat="1" ht="22.5" customHeight="1">
      <c r="B183" s="35"/>
      <c r="C183" s="201" t="s">
        <v>366</v>
      </c>
      <c r="D183" s="201" t="s">
        <v>152</v>
      </c>
      <c r="E183" s="202" t="s">
        <v>1167</v>
      </c>
      <c r="F183" s="203" t="s">
        <v>1168</v>
      </c>
      <c r="G183" s="204" t="s">
        <v>168</v>
      </c>
      <c r="H183" s="205">
        <v>1</v>
      </c>
      <c r="I183" s="206"/>
      <c r="J183" s="207">
        <f>ROUND(I183*H183,0)</f>
        <v>0</v>
      </c>
      <c r="K183" s="203" t="s">
        <v>1</v>
      </c>
      <c r="L183" s="40"/>
      <c r="M183" s="208" t="s">
        <v>1</v>
      </c>
      <c r="N183" s="209" t="s">
        <v>47</v>
      </c>
      <c r="O183" s="76"/>
      <c r="P183" s="210">
        <f>O183*H183</f>
        <v>0</v>
      </c>
      <c r="Q183" s="210">
        <v>0.038649999999999997</v>
      </c>
      <c r="R183" s="210">
        <f>Q183*H183</f>
        <v>0.038649999999999997</v>
      </c>
      <c r="S183" s="210">
        <v>0</v>
      </c>
      <c r="T183" s="211">
        <f>S183*H183</f>
        <v>0</v>
      </c>
      <c r="AR183" s="14" t="s">
        <v>150</v>
      </c>
      <c r="AT183" s="14" t="s">
        <v>152</v>
      </c>
      <c r="AU183" s="14" t="s">
        <v>85</v>
      </c>
      <c r="AY183" s="14" t="s">
        <v>151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4" t="s">
        <v>8</v>
      </c>
      <c r="BK183" s="212">
        <f>ROUND(I183*H183,0)</f>
        <v>0</v>
      </c>
      <c r="BL183" s="14" t="s">
        <v>150</v>
      </c>
      <c r="BM183" s="14" t="s">
        <v>1169</v>
      </c>
    </row>
    <row r="184" s="1" customFormat="1" ht="16.5" customHeight="1">
      <c r="B184" s="35"/>
      <c r="C184" s="201" t="s">
        <v>370</v>
      </c>
      <c r="D184" s="201" t="s">
        <v>152</v>
      </c>
      <c r="E184" s="202" t="s">
        <v>1170</v>
      </c>
      <c r="F184" s="203" t="s">
        <v>1171</v>
      </c>
      <c r="G184" s="204" t="s">
        <v>168</v>
      </c>
      <c r="H184" s="205">
        <v>2</v>
      </c>
      <c r="I184" s="206"/>
      <c r="J184" s="207">
        <f>ROUND(I184*H184,0)</f>
        <v>0</v>
      </c>
      <c r="K184" s="203" t="s">
        <v>179</v>
      </c>
      <c r="L184" s="40"/>
      <c r="M184" s="208" t="s">
        <v>1</v>
      </c>
      <c r="N184" s="209" t="s">
        <v>47</v>
      </c>
      <c r="O184" s="76"/>
      <c r="P184" s="210">
        <f>O184*H184</f>
        <v>0</v>
      </c>
      <c r="Q184" s="210">
        <v>0</v>
      </c>
      <c r="R184" s="210">
        <f>Q184*H184</f>
        <v>0</v>
      </c>
      <c r="S184" s="210">
        <v>0.10000000000000001</v>
      </c>
      <c r="T184" s="211">
        <f>S184*H184</f>
        <v>0.20000000000000001</v>
      </c>
      <c r="AR184" s="14" t="s">
        <v>150</v>
      </c>
      <c r="AT184" s="14" t="s">
        <v>152</v>
      </c>
      <c r="AU184" s="14" t="s">
        <v>85</v>
      </c>
      <c r="AY184" s="14" t="s">
        <v>151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4" t="s">
        <v>8</v>
      </c>
      <c r="BK184" s="212">
        <f>ROUND(I184*H184,0)</f>
        <v>0</v>
      </c>
      <c r="BL184" s="14" t="s">
        <v>150</v>
      </c>
      <c r="BM184" s="14" t="s">
        <v>1172</v>
      </c>
    </row>
    <row r="185" s="1" customFormat="1" ht="16.5" customHeight="1">
      <c r="B185" s="35"/>
      <c r="C185" s="201" t="s">
        <v>375</v>
      </c>
      <c r="D185" s="201" t="s">
        <v>152</v>
      </c>
      <c r="E185" s="202" t="s">
        <v>1173</v>
      </c>
      <c r="F185" s="203" t="s">
        <v>1174</v>
      </c>
      <c r="G185" s="204" t="s">
        <v>168</v>
      </c>
      <c r="H185" s="205">
        <v>2</v>
      </c>
      <c r="I185" s="206"/>
      <c r="J185" s="207">
        <f>ROUND(I185*H185,0)</f>
        <v>0</v>
      </c>
      <c r="K185" s="203" t="s">
        <v>1</v>
      </c>
      <c r="L185" s="40"/>
      <c r="M185" s="208" t="s">
        <v>1</v>
      </c>
      <c r="N185" s="209" t="s">
        <v>47</v>
      </c>
      <c r="O185" s="76"/>
      <c r="P185" s="210">
        <f>O185*H185</f>
        <v>0</v>
      </c>
      <c r="Q185" s="210">
        <v>0.42080000000000001</v>
      </c>
      <c r="R185" s="210">
        <f>Q185*H185</f>
        <v>0.84160000000000001</v>
      </c>
      <c r="S185" s="210">
        <v>0</v>
      </c>
      <c r="T185" s="211">
        <f>S185*H185</f>
        <v>0</v>
      </c>
      <c r="AR185" s="14" t="s">
        <v>150</v>
      </c>
      <c r="AT185" s="14" t="s">
        <v>152</v>
      </c>
      <c r="AU185" s="14" t="s">
        <v>85</v>
      </c>
      <c r="AY185" s="14" t="s">
        <v>151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4" t="s">
        <v>8</v>
      </c>
      <c r="BK185" s="212">
        <f>ROUND(I185*H185,0)</f>
        <v>0</v>
      </c>
      <c r="BL185" s="14" t="s">
        <v>150</v>
      </c>
      <c r="BM185" s="14" t="s">
        <v>1175</v>
      </c>
    </row>
    <row r="186" s="1" customFormat="1" ht="16.5" customHeight="1">
      <c r="B186" s="35"/>
      <c r="C186" s="201" t="s">
        <v>381</v>
      </c>
      <c r="D186" s="201" t="s">
        <v>152</v>
      </c>
      <c r="E186" s="202" t="s">
        <v>1176</v>
      </c>
      <c r="F186" s="203" t="s">
        <v>1177</v>
      </c>
      <c r="G186" s="204" t="s">
        <v>168</v>
      </c>
      <c r="H186" s="205">
        <v>2</v>
      </c>
      <c r="I186" s="206"/>
      <c r="J186" s="207">
        <f>ROUND(I186*H186,0)</f>
        <v>0</v>
      </c>
      <c r="K186" s="203" t="s">
        <v>715</v>
      </c>
      <c r="L186" s="40"/>
      <c r="M186" s="208" t="s">
        <v>1</v>
      </c>
      <c r="N186" s="209" t="s">
        <v>47</v>
      </c>
      <c r="O186" s="76"/>
      <c r="P186" s="210">
        <f>O186*H186</f>
        <v>0</v>
      </c>
      <c r="Q186" s="210">
        <v>0.0070200000000000002</v>
      </c>
      <c r="R186" s="210">
        <f>Q186*H186</f>
        <v>0.01404</v>
      </c>
      <c r="S186" s="210">
        <v>0</v>
      </c>
      <c r="T186" s="211">
        <f>S186*H186</f>
        <v>0</v>
      </c>
      <c r="AR186" s="14" t="s">
        <v>150</v>
      </c>
      <c r="AT186" s="14" t="s">
        <v>152</v>
      </c>
      <c r="AU186" s="14" t="s">
        <v>85</v>
      </c>
      <c r="AY186" s="14" t="s">
        <v>151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4" t="s">
        <v>8</v>
      </c>
      <c r="BK186" s="212">
        <f>ROUND(I186*H186,0)</f>
        <v>0</v>
      </c>
      <c r="BL186" s="14" t="s">
        <v>150</v>
      </c>
      <c r="BM186" s="14" t="s">
        <v>1178</v>
      </c>
    </row>
    <row r="187" s="1" customFormat="1" ht="16.5" customHeight="1">
      <c r="B187" s="35"/>
      <c r="C187" s="240" t="s">
        <v>388</v>
      </c>
      <c r="D187" s="240" t="s">
        <v>282</v>
      </c>
      <c r="E187" s="241" t="s">
        <v>1179</v>
      </c>
      <c r="F187" s="242" t="s">
        <v>1180</v>
      </c>
      <c r="G187" s="243" t="s">
        <v>168</v>
      </c>
      <c r="H187" s="244">
        <v>2</v>
      </c>
      <c r="I187" s="245"/>
      <c r="J187" s="246">
        <f>ROUND(I187*H187,0)</f>
        <v>0</v>
      </c>
      <c r="K187" s="242" t="s">
        <v>179</v>
      </c>
      <c r="L187" s="247"/>
      <c r="M187" s="248" t="s">
        <v>1</v>
      </c>
      <c r="N187" s="249" t="s">
        <v>47</v>
      </c>
      <c r="O187" s="76"/>
      <c r="P187" s="210">
        <f>O187*H187</f>
        <v>0</v>
      </c>
      <c r="Q187" s="210">
        <v>0.017999999999999999</v>
      </c>
      <c r="R187" s="210">
        <f>Q187*H187</f>
        <v>0.035999999999999997</v>
      </c>
      <c r="S187" s="210">
        <v>0</v>
      </c>
      <c r="T187" s="211">
        <f>S187*H187</f>
        <v>0</v>
      </c>
      <c r="AR187" s="14" t="s">
        <v>198</v>
      </c>
      <c r="AT187" s="14" t="s">
        <v>282</v>
      </c>
      <c r="AU187" s="14" t="s">
        <v>85</v>
      </c>
      <c r="AY187" s="14" t="s">
        <v>151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4" t="s">
        <v>8</v>
      </c>
      <c r="BK187" s="212">
        <f>ROUND(I187*H187,0)</f>
        <v>0</v>
      </c>
      <c r="BL187" s="14" t="s">
        <v>150</v>
      </c>
      <c r="BM187" s="14" t="s">
        <v>1181</v>
      </c>
    </row>
    <row r="188" s="1" customFormat="1" ht="16.5" customHeight="1">
      <c r="B188" s="35"/>
      <c r="C188" s="240" t="s">
        <v>392</v>
      </c>
      <c r="D188" s="240" t="s">
        <v>282</v>
      </c>
      <c r="E188" s="241" t="s">
        <v>1182</v>
      </c>
      <c r="F188" s="242" t="s">
        <v>1183</v>
      </c>
      <c r="G188" s="243" t="s">
        <v>168</v>
      </c>
      <c r="H188" s="244">
        <v>2</v>
      </c>
      <c r="I188" s="245"/>
      <c r="J188" s="246">
        <f>ROUND(I188*H188,0)</f>
        <v>0</v>
      </c>
      <c r="K188" s="242" t="s">
        <v>179</v>
      </c>
      <c r="L188" s="247"/>
      <c r="M188" s="248" t="s">
        <v>1</v>
      </c>
      <c r="N188" s="249" t="s">
        <v>47</v>
      </c>
      <c r="O188" s="76"/>
      <c r="P188" s="210">
        <f>O188*H188</f>
        <v>0</v>
      </c>
      <c r="Q188" s="210">
        <v>0.00080000000000000004</v>
      </c>
      <c r="R188" s="210">
        <f>Q188*H188</f>
        <v>0.0016000000000000001</v>
      </c>
      <c r="S188" s="210">
        <v>0</v>
      </c>
      <c r="T188" s="211">
        <f>S188*H188</f>
        <v>0</v>
      </c>
      <c r="AR188" s="14" t="s">
        <v>198</v>
      </c>
      <c r="AT188" s="14" t="s">
        <v>282</v>
      </c>
      <c r="AU188" s="14" t="s">
        <v>85</v>
      </c>
      <c r="AY188" s="14" t="s">
        <v>151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4" t="s">
        <v>8</v>
      </c>
      <c r="BK188" s="212">
        <f>ROUND(I188*H188,0)</f>
        <v>0</v>
      </c>
      <c r="BL188" s="14" t="s">
        <v>150</v>
      </c>
      <c r="BM188" s="14" t="s">
        <v>1184</v>
      </c>
    </row>
    <row r="189" s="1" customFormat="1" ht="16.5" customHeight="1">
      <c r="B189" s="35"/>
      <c r="C189" s="201" t="s">
        <v>396</v>
      </c>
      <c r="D189" s="201" t="s">
        <v>152</v>
      </c>
      <c r="E189" s="202" t="s">
        <v>1185</v>
      </c>
      <c r="F189" s="203" t="s">
        <v>1186</v>
      </c>
      <c r="G189" s="204" t="s">
        <v>290</v>
      </c>
      <c r="H189" s="205">
        <v>1</v>
      </c>
      <c r="I189" s="206"/>
      <c r="J189" s="207">
        <f>ROUND(I189*H189,0)</f>
        <v>0</v>
      </c>
      <c r="K189" s="203" t="s">
        <v>1</v>
      </c>
      <c r="L189" s="40"/>
      <c r="M189" s="208" t="s">
        <v>1</v>
      </c>
      <c r="N189" s="209" t="s">
        <v>47</v>
      </c>
      <c r="O189" s="76"/>
      <c r="P189" s="210">
        <f>O189*H189</f>
        <v>0</v>
      </c>
      <c r="Q189" s="210">
        <v>0.42080000000000001</v>
      </c>
      <c r="R189" s="210">
        <f>Q189*H189</f>
        <v>0.42080000000000001</v>
      </c>
      <c r="S189" s="210">
        <v>0</v>
      </c>
      <c r="T189" s="211">
        <f>S189*H189</f>
        <v>0</v>
      </c>
      <c r="AR189" s="14" t="s">
        <v>150</v>
      </c>
      <c r="AT189" s="14" t="s">
        <v>152</v>
      </c>
      <c r="AU189" s="14" t="s">
        <v>85</v>
      </c>
      <c r="AY189" s="14" t="s">
        <v>151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4" t="s">
        <v>8</v>
      </c>
      <c r="BK189" s="212">
        <f>ROUND(I189*H189,0)</f>
        <v>0</v>
      </c>
      <c r="BL189" s="14" t="s">
        <v>150</v>
      </c>
      <c r="BM189" s="14" t="s">
        <v>1187</v>
      </c>
    </row>
    <row r="190" s="1" customFormat="1">
      <c r="B190" s="35"/>
      <c r="C190" s="36"/>
      <c r="D190" s="217" t="s">
        <v>170</v>
      </c>
      <c r="E190" s="36"/>
      <c r="F190" s="227" t="s">
        <v>1188</v>
      </c>
      <c r="G190" s="36"/>
      <c r="H190" s="36"/>
      <c r="I190" s="128"/>
      <c r="J190" s="36"/>
      <c r="K190" s="36"/>
      <c r="L190" s="40"/>
      <c r="M190" s="228"/>
      <c r="N190" s="76"/>
      <c r="O190" s="76"/>
      <c r="P190" s="76"/>
      <c r="Q190" s="76"/>
      <c r="R190" s="76"/>
      <c r="S190" s="76"/>
      <c r="T190" s="77"/>
      <c r="AT190" s="14" t="s">
        <v>170</v>
      </c>
      <c r="AU190" s="14" t="s">
        <v>85</v>
      </c>
    </row>
    <row r="191" s="10" customFormat="1" ht="22.8" customHeight="1">
      <c r="B191" s="187"/>
      <c r="C191" s="188"/>
      <c r="D191" s="189" t="s">
        <v>75</v>
      </c>
      <c r="E191" s="213" t="s">
        <v>203</v>
      </c>
      <c r="F191" s="213" t="s">
        <v>697</v>
      </c>
      <c r="G191" s="188"/>
      <c r="H191" s="188"/>
      <c r="I191" s="191"/>
      <c r="J191" s="214">
        <f>BK191</f>
        <v>0</v>
      </c>
      <c r="K191" s="188"/>
      <c r="L191" s="193"/>
      <c r="M191" s="194"/>
      <c r="N191" s="195"/>
      <c r="O191" s="195"/>
      <c r="P191" s="196">
        <f>SUM(P192:P217)</f>
        <v>0</v>
      </c>
      <c r="Q191" s="195"/>
      <c r="R191" s="196">
        <f>SUM(R192:R217)</f>
        <v>0.7772</v>
      </c>
      <c r="S191" s="195"/>
      <c r="T191" s="197">
        <f>SUM(T192:T217)</f>
        <v>86.381400000000014</v>
      </c>
      <c r="AR191" s="198" t="s">
        <v>8</v>
      </c>
      <c r="AT191" s="199" t="s">
        <v>75</v>
      </c>
      <c r="AU191" s="199" t="s">
        <v>8</v>
      </c>
      <c r="AY191" s="198" t="s">
        <v>151</v>
      </c>
      <c r="BK191" s="200">
        <f>SUM(BK192:BK217)</f>
        <v>0</v>
      </c>
    </row>
    <row r="192" s="1" customFormat="1" ht="16.5" customHeight="1">
      <c r="B192" s="35"/>
      <c r="C192" s="201" t="s">
        <v>401</v>
      </c>
      <c r="D192" s="201" t="s">
        <v>152</v>
      </c>
      <c r="E192" s="202" t="s">
        <v>153</v>
      </c>
      <c r="F192" s="203" t="s">
        <v>1189</v>
      </c>
      <c r="G192" s="204" t="s">
        <v>290</v>
      </c>
      <c r="H192" s="205">
        <v>1</v>
      </c>
      <c r="I192" s="206"/>
      <c r="J192" s="207">
        <f>ROUND(I192*H192,0)</f>
        <v>0</v>
      </c>
      <c r="K192" s="203" t="s">
        <v>1</v>
      </c>
      <c r="L192" s="40"/>
      <c r="M192" s="208" t="s">
        <v>1</v>
      </c>
      <c r="N192" s="209" t="s">
        <v>47</v>
      </c>
      <c r="O192" s="76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AR192" s="14" t="s">
        <v>150</v>
      </c>
      <c r="AT192" s="14" t="s">
        <v>152</v>
      </c>
      <c r="AU192" s="14" t="s">
        <v>85</v>
      </c>
      <c r="AY192" s="14" t="s">
        <v>151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4" t="s">
        <v>8</v>
      </c>
      <c r="BK192" s="212">
        <f>ROUND(I192*H192,0)</f>
        <v>0</v>
      </c>
      <c r="BL192" s="14" t="s">
        <v>150</v>
      </c>
      <c r="BM192" s="14" t="s">
        <v>1190</v>
      </c>
    </row>
    <row r="193" s="1" customFormat="1" ht="16.5" customHeight="1">
      <c r="B193" s="35"/>
      <c r="C193" s="201" t="s">
        <v>407</v>
      </c>
      <c r="D193" s="201" t="s">
        <v>152</v>
      </c>
      <c r="E193" s="202" t="s">
        <v>1191</v>
      </c>
      <c r="F193" s="203" t="s">
        <v>1192</v>
      </c>
      <c r="G193" s="204" t="s">
        <v>290</v>
      </c>
      <c r="H193" s="205">
        <v>1</v>
      </c>
      <c r="I193" s="206"/>
      <c r="J193" s="207">
        <f>ROUND(I193*H193,0)</f>
        <v>0</v>
      </c>
      <c r="K193" s="203" t="s">
        <v>1</v>
      </c>
      <c r="L193" s="40"/>
      <c r="M193" s="208" t="s">
        <v>1</v>
      </c>
      <c r="N193" s="209" t="s">
        <v>47</v>
      </c>
      <c r="O193" s="76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AR193" s="14" t="s">
        <v>150</v>
      </c>
      <c r="AT193" s="14" t="s">
        <v>152</v>
      </c>
      <c r="AU193" s="14" t="s">
        <v>85</v>
      </c>
      <c r="AY193" s="14" t="s">
        <v>151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4" t="s">
        <v>8</v>
      </c>
      <c r="BK193" s="212">
        <f>ROUND(I193*H193,0)</f>
        <v>0</v>
      </c>
      <c r="BL193" s="14" t="s">
        <v>150</v>
      </c>
      <c r="BM193" s="14" t="s">
        <v>1193</v>
      </c>
    </row>
    <row r="194" s="1" customFormat="1" ht="16.5" customHeight="1">
      <c r="B194" s="35"/>
      <c r="C194" s="201" t="s">
        <v>411</v>
      </c>
      <c r="D194" s="201" t="s">
        <v>152</v>
      </c>
      <c r="E194" s="202" t="s">
        <v>1194</v>
      </c>
      <c r="F194" s="203" t="s">
        <v>1195</v>
      </c>
      <c r="G194" s="204" t="s">
        <v>290</v>
      </c>
      <c r="H194" s="205">
        <v>1</v>
      </c>
      <c r="I194" s="206"/>
      <c r="J194" s="207">
        <f>ROUND(I194*H194,0)</f>
        <v>0</v>
      </c>
      <c r="K194" s="203" t="s">
        <v>1</v>
      </c>
      <c r="L194" s="40"/>
      <c r="M194" s="208" t="s">
        <v>1</v>
      </c>
      <c r="N194" s="209" t="s">
        <v>47</v>
      </c>
      <c r="O194" s="76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AR194" s="14" t="s">
        <v>150</v>
      </c>
      <c r="AT194" s="14" t="s">
        <v>152</v>
      </c>
      <c r="AU194" s="14" t="s">
        <v>85</v>
      </c>
      <c r="AY194" s="14" t="s">
        <v>151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4" t="s">
        <v>8</v>
      </c>
      <c r="BK194" s="212">
        <f>ROUND(I194*H194,0)</f>
        <v>0</v>
      </c>
      <c r="BL194" s="14" t="s">
        <v>150</v>
      </c>
      <c r="BM194" s="14" t="s">
        <v>1196</v>
      </c>
    </row>
    <row r="195" s="1" customFormat="1" ht="22.5" customHeight="1">
      <c r="B195" s="35"/>
      <c r="C195" s="201" t="s">
        <v>420</v>
      </c>
      <c r="D195" s="201" t="s">
        <v>152</v>
      </c>
      <c r="E195" s="202" t="s">
        <v>924</v>
      </c>
      <c r="F195" s="203" t="s">
        <v>1197</v>
      </c>
      <c r="G195" s="204" t="s">
        <v>926</v>
      </c>
      <c r="H195" s="205">
        <v>1</v>
      </c>
      <c r="I195" s="206"/>
      <c r="J195" s="207">
        <f>ROUND(I195*H195,0)</f>
        <v>0</v>
      </c>
      <c r="K195" s="203" t="s">
        <v>1</v>
      </c>
      <c r="L195" s="40"/>
      <c r="M195" s="208" t="s">
        <v>1</v>
      </c>
      <c r="N195" s="209" t="s">
        <v>47</v>
      </c>
      <c r="O195" s="76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AR195" s="14" t="s">
        <v>235</v>
      </c>
      <c r="AT195" s="14" t="s">
        <v>152</v>
      </c>
      <c r="AU195" s="14" t="s">
        <v>85</v>
      </c>
      <c r="AY195" s="14" t="s">
        <v>151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4" t="s">
        <v>8</v>
      </c>
      <c r="BK195" s="212">
        <f>ROUND(I195*H195,0)</f>
        <v>0</v>
      </c>
      <c r="BL195" s="14" t="s">
        <v>235</v>
      </c>
      <c r="BM195" s="14" t="s">
        <v>1198</v>
      </c>
    </row>
    <row r="196" s="1" customFormat="1" ht="16.5" customHeight="1">
      <c r="B196" s="35"/>
      <c r="C196" s="201" t="s">
        <v>426</v>
      </c>
      <c r="D196" s="201" t="s">
        <v>152</v>
      </c>
      <c r="E196" s="202" t="s">
        <v>1199</v>
      </c>
      <c r="F196" s="203" t="s">
        <v>1200</v>
      </c>
      <c r="G196" s="204" t="s">
        <v>926</v>
      </c>
      <c r="H196" s="205">
        <v>1</v>
      </c>
      <c r="I196" s="206"/>
      <c r="J196" s="207">
        <f>ROUND(I196*H196,0)</f>
        <v>0</v>
      </c>
      <c r="K196" s="203" t="s">
        <v>1</v>
      </c>
      <c r="L196" s="40"/>
      <c r="M196" s="208" t="s">
        <v>1</v>
      </c>
      <c r="N196" s="209" t="s">
        <v>47</v>
      </c>
      <c r="O196" s="76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AR196" s="14" t="s">
        <v>235</v>
      </c>
      <c r="AT196" s="14" t="s">
        <v>152</v>
      </c>
      <c r="AU196" s="14" t="s">
        <v>85</v>
      </c>
      <c r="AY196" s="14" t="s">
        <v>151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4" t="s">
        <v>8</v>
      </c>
      <c r="BK196" s="212">
        <f>ROUND(I196*H196,0)</f>
        <v>0</v>
      </c>
      <c r="BL196" s="14" t="s">
        <v>235</v>
      </c>
      <c r="BM196" s="14" t="s">
        <v>1201</v>
      </c>
    </row>
    <row r="197" s="1" customFormat="1" ht="22.5" customHeight="1">
      <c r="B197" s="35"/>
      <c r="C197" s="201" t="s">
        <v>432</v>
      </c>
      <c r="D197" s="201" t="s">
        <v>152</v>
      </c>
      <c r="E197" s="202" t="s">
        <v>1202</v>
      </c>
      <c r="F197" s="203" t="s">
        <v>1203</v>
      </c>
      <c r="G197" s="204" t="s">
        <v>178</v>
      </c>
      <c r="H197" s="205">
        <v>94.920000000000002</v>
      </c>
      <c r="I197" s="206"/>
      <c r="J197" s="207">
        <f>ROUND(I197*H197,0)</f>
        <v>0</v>
      </c>
      <c r="K197" s="203" t="s">
        <v>179</v>
      </c>
      <c r="L197" s="40"/>
      <c r="M197" s="208" t="s">
        <v>1</v>
      </c>
      <c r="N197" s="209" t="s">
        <v>47</v>
      </c>
      <c r="O197" s="76"/>
      <c r="P197" s="210">
        <f>O197*H197</f>
        <v>0</v>
      </c>
      <c r="Q197" s="210">
        <v>0</v>
      </c>
      <c r="R197" s="210">
        <f>Q197*H197</f>
        <v>0</v>
      </c>
      <c r="S197" s="210">
        <v>0.089999999999999997</v>
      </c>
      <c r="T197" s="211">
        <f>S197*H197</f>
        <v>8.5427999999999997</v>
      </c>
      <c r="AR197" s="14" t="s">
        <v>150</v>
      </c>
      <c r="AT197" s="14" t="s">
        <v>152</v>
      </c>
      <c r="AU197" s="14" t="s">
        <v>85</v>
      </c>
      <c r="AY197" s="14" t="s">
        <v>151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4" t="s">
        <v>8</v>
      </c>
      <c r="BK197" s="212">
        <f>ROUND(I197*H197,0)</f>
        <v>0</v>
      </c>
      <c r="BL197" s="14" t="s">
        <v>150</v>
      </c>
      <c r="BM197" s="14" t="s">
        <v>1204</v>
      </c>
    </row>
    <row r="198" s="11" customFormat="1">
      <c r="B198" s="215"/>
      <c r="C198" s="216"/>
      <c r="D198" s="217" t="s">
        <v>164</v>
      </c>
      <c r="E198" s="218" t="s">
        <v>1</v>
      </c>
      <c r="F198" s="219" t="s">
        <v>1017</v>
      </c>
      <c r="G198" s="216"/>
      <c r="H198" s="220">
        <v>94.920000000000002</v>
      </c>
      <c r="I198" s="221"/>
      <c r="J198" s="216"/>
      <c r="K198" s="216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164</v>
      </c>
      <c r="AU198" s="226" t="s">
        <v>85</v>
      </c>
      <c r="AV198" s="11" t="s">
        <v>85</v>
      </c>
      <c r="AW198" s="11" t="s">
        <v>38</v>
      </c>
      <c r="AX198" s="11" t="s">
        <v>8</v>
      </c>
      <c r="AY198" s="226" t="s">
        <v>151</v>
      </c>
    </row>
    <row r="199" s="1" customFormat="1" ht="22.5" customHeight="1">
      <c r="B199" s="35"/>
      <c r="C199" s="201" t="s">
        <v>438</v>
      </c>
      <c r="D199" s="201" t="s">
        <v>152</v>
      </c>
      <c r="E199" s="202" t="s">
        <v>1205</v>
      </c>
      <c r="F199" s="203" t="s">
        <v>1206</v>
      </c>
      <c r="G199" s="204" t="s">
        <v>222</v>
      </c>
      <c r="H199" s="205">
        <v>111</v>
      </c>
      <c r="I199" s="206"/>
      <c r="J199" s="207">
        <f>ROUND(I199*H199,0)</f>
        <v>0</v>
      </c>
      <c r="K199" s="203" t="s">
        <v>1</v>
      </c>
      <c r="L199" s="40"/>
      <c r="M199" s="208" t="s">
        <v>1</v>
      </c>
      <c r="N199" s="209" t="s">
        <v>47</v>
      </c>
      <c r="O199" s="76"/>
      <c r="P199" s="210">
        <f>O199*H199</f>
        <v>0</v>
      </c>
      <c r="Q199" s="210">
        <v>0</v>
      </c>
      <c r="R199" s="210">
        <f>Q199*H199</f>
        <v>0</v>
      </c>
      <c r="S199" s="210">
        <v>0.055</v>
      </c>
      <c r="T199" s="211">
        <f>S199*H199</f>
        <v>6.1050000000000004</v>
      </c>
      <c r="AR199" s="14" t="s">
        <v>150</v>
      </c>
      <c r="AT199" s="14" t="s">
        <v>152</v>
      </c>
      <c r="AU199" s="14" t="s">
        <v>85</v>
      </c>
      <c r="AY199" s="14" t="s">
        <v>151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4" t="s">
        <v>8</v>
      </c>
      <c r="BK199" s="212">
        <f>ROUND(I199*H199,0)</f>
        <v>0</v>
      </c>
      <c r="BL199" s="14" t="s">
        <v>150</v>
      </c>
      <c r="BM199" s="14" t="s">
        <v>1207</v>
      </c>
    </row>
    <row r="200" s="1" customFormat="1" ht="16.5" customHeight="1">
      <c r="B200" s="35"/>
      <c r="C200" s="201" t="s">
        <v>444</v>
      </c>
      <c r="D200" s="201" t="s">
        <v>152</v>
      </c>
      <c r="E200" s="202" t="s">
        <v>1208</v>
      </c>
      <c r="F200" s="203" t="s">
        <v>1209</v>
      </c>
      <c r="G200" s="204" t="s">
        <v>168</v>
      </c>
      <c r="H200" s="205">
        <v>2</v>
      </c>
      <c r="I200" s="206"/>
      <c r="J200" s="207">
        <f>ROUND(I200*H200,0)</f>
        <v>0</v>
      </c>
      <c r="K200" s="203" t="s">
        <v>179</v>
      </c>
      <c r="L200" s="40"/>
      <c r="M200" s="208" t="s">
        <v>1</v>
      </c>
      <c r="N200" s="209" t="s">
        <v>47</v>
      </c>
      <c r="O200" s="76"/>
      <c r="P200" s="210">
        <f>O200*H200</f>
        <v>0</v>
      </c>
      <c r="Q200" s="210">
        <v>0</v>
      </c>
      <c r="R200" s="210">
        <f>Q200*H200</f>
        <v>0</v>
      </c>
      <c r="S200" s="210">
        <v>0.192</v>
      </c>
      <c r="T200" s="211">
        <f>S200*H200</f>
        <v>0.38400000000000001</v>
      </c>
      <c r="AR200" s="14" t="s">
        <v>150</v>
      </c>
      <c r="AT200" s="14" t="s">
        <v>152</v>
      </c>
      <c r="AU200" s="14" t="s">
        <v>85</v>
      </c>
      <c r="AY200" s="14" t="s">
        <v>151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4" t="s">
        <v>8</v>
      </c>
      <c r="BK200" s="212">
        <f>ROUND(I200*H200,0)</f>
        <v>0</v>
      </c>
      <c r="BL200" s="14" t="s">
        <v>150</v>
      </c>
      <c r="BM200" s="14" t="s">
        <v>1210</v>
      </c>
    </row>
    <row r="201" s="1" customFormat="1" ht="16.5" customHeight="1">
      <c r="B201" s="35"/>
      <c r="C201" s="201" t="s">
        <v>448</v>
      </c>
      <c r="D201" s="201" t="s">
        <v>152</v>
      </c>
      <c r="E201" s="202" t="s">
        <v>1211</v>
      </c>
      <c r="F201" s="203" t="s">
        <v>1212</v>
      </c>
      <c r="G201" s="204" t="s">
        <v>168</v>
      </c>
      <c r="H201" s="205">
        <v>1</v>
      </c>
      <c r="I201" s="206"/>
      <c r="J201" s="207">
        <f>ROUND(I201*H201,0)</f>
        <v>0</v>
      </c>
      <c r="K201" s="203" t="s">
        <v>179</v>
      </c>
      <c r="L201" s="40"/>
      <c r="M201" s="208" t="s">
        <v>1</v>
      </c>
      <c r="N201" s="209" t="s">
        <v>47</v>
      </c>
      <c r="O201" s="76"/>
      <c r="P201" s="210">
        <f>O201*H201</f>
        <v>0</v>
      </c>
      <c r="Q201" s="210">
        <v>0</v>
      </c>
      <c r="R201" s="210">
        <f>Q201*H201</f>
        <v>0</v>
      </c>
      <c r="S201" s="210">
        <v>0.28499999999999998</v>
      </c>
      <c r="T201" s="211">
        <f>S201*H201</f>
        <v>0.28499999999999998</v>
      </c>
      <c r="AR201" s="14" t="s">
        <v>150</v>
      </c>
      <c r="AT201" s="14" t="s">
        <v>152</v>
      </c>
      <c r="AU201" s="14" t="s">
        <v>85</v>
      </c>
      <c r="AY201" s="14" t="s">
        <v>151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4" t="s">
        <v>8</v>
      </c>
      <c r="BK201" s="212">
        <f>ROUND(I201*H201,0)</f>
        <v>0</v>
      </c>
      <c r="BL201" s="14" t="s">
        <v>150</v>
      </c>
      <c r="BM201" s="14" t="s">
        <v>1213</v>
      </c>
    </row>
    <row r="202" s="1" customFormat="1" ht="16.5" customHeight="1">
      <c r="B202" s="35"/>
      <c r="C202" s="201" t="s">
        <v>453</v>
      </c>
      <c r="D202" s="201" t="s">
        <v>152</v>
      </c>
      <c r="E202" s="202" t="s">
        <v>1214</v>
      </c>
      <c r="F202" s="203" t="s">
        <v>1215</v>
      </c>
      <c r="G202" s="204" t="s">
        <v>162</v>
      </c>
      <c r="H202" s="205">
        <v>133.30000000000001</v>
      </c>
      <c r="I202" s="206"/>
      <c r="J202" s="207">
        <f>ROUND(I202*H202,0)</f>
        <v>0</v>
      </c>
      <c r="K202" s="203" t="s">
        <v>179</v>
      </c>
      <c r="L202" s="40"/>
      <c r="M202" s="208" t="s">
        <v>1</v>
      </c>
      <c r="N202" s="209" t="s">
        <v>47</v>
      </c>
      <c r="O202" s="76"/>
      <c r="P202" s="210">
        <f>O202*H202</f>
        <v>0</v>
      </c>
      <c r="Q202" s="210">
        <v>0</v>
      </c>
      <c r="R202" s="210">
        <f>Q202*H202</f>
        <v>0</v>
      </c>
      <c r="S202" s="210">
        <v>0.222</v>
      </c>
      <c r="T202" s="211">
        <f>S202*H202</f>
        <v>29.592600000000004</v>
      </c>
      <c r="AR202" s="14" t="s">
        <v>150</v>
      </c>
      <c r="AT202" s="14" t="s">
        <v>152</v>
      </c>
      <c r="AU202" s="14" t="s">
        <v>85</v>
      </c>
      <c r="AY202" s="14" t="s">
        <v>151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4" t="s">
        <v>8</v>
      </c>
      <c r="BK202" s="212">
        <f>ROUND(I202*H202,0)</f>
        <v>0</v>
      </c>
      <c r="BL202" s="14" t="s">
        <v>150</v>
      </c>
      <c r="BM202" s="14" t="s">
        <v>1216</v>
      </c>
    </row>
    <row r="203" s="11" customFormat="1">
      <c r="B203" s="215"/>
      <c r="C203" s="216"/>
      <c r="D203" s="217" t="s">
        <v>164</v>
      </c>
      <c r="E203" s="218" t="s">
        <v>1</v>
      </c>
      <c r="F203" s="219" t="s">
        <v>1217</v>
      </c>
      <c r="G203" s="216"/>
      <c r="H203" s="220">
        <v>105.3</v>
      </c>
      <c r="I203" s="221"/>
      <c r="J203" s="216"/>
      <c r="K203" s="216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164</v>
      </c>
      <c r="AU203" s="226" t="s">
        <v>85</v>
      </c>
      <c r="AV203" s="11" t="s">
        <v>85</v>
      </c>
      <c r="AW203" s="11" t="s">
        <v>38</v>
      </c>
      <c r="AX203" s="11" t="s">
        <v>76</v>
      </c>
      <c r="AY203" s="226" t="s">
        <v>151</v>
      </c>
    </row>
    <row r="204" s="11" customFormat="1">
      <c r="B204" s="215"/>
      <c r="C204" s="216"/>
      <c r="D204" s="217" t="s">
        <v>164</v>
      </c>
      <c r="E204" s="218" t="s">
        <v>1</v>
      </c>
      <c r="F204" s="219" t="s">
        <v>1218</v>
      </c>
      <c r="G204" s="216"/>
      <c r="H204" s="220">
        <v>28</v>
      </c>
      <c r="I204" s="221"/>
      <c r="J204" s="216"/>
      <c r="K204" s="216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164</v>
      </c>
      <c r="AU204" s="226" t="s">
        <v>85</v>
      </c>
      <c r="AV204" s="11" t="s">
        <v>85</v>
      </c>
      <c r="AW204" s="11" t="s">
        <v>38</v>
      </c>
      <c r="AX204" s="11" t="s">
        <v>76</v>
      </c>
      <c r="AY204" s="226" t="s">
        <v>151</v>
      </c>
    </row>
    <row r="205" s="12" customFormat="1">
      <c r="B205" s="229"/>
      <c r="C205" s="230"/>
      <c r="D205" s="217" t="s">
        <v>164</v>
      </c>
      <c r="E205" s="231" t="s">
        <v>1</v>
      </c>
      <c r="F205" s="232" t="s">
        <v>184</v>
      </c>
      <c r="G205" s="230"/>
      <c r="H205" s="233">
        <v>133.30000000000001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164</v>
      </c>
      <c r="AU205" s="239" t="s">
        <v>85</v>
      </c>
      <c r="AV205" s="12" t="s">
        <v>150</v>
      </c>
      <c r="AW205" s="12" t="s">
        <v>38</v>
      </c>
      <c r="AX205" s="12" t="s">
        <v>8</v>
      </c>
      <c r="AY205" s="239" t="s">
        <v>151</v>
      </c>
    </row>
    <row r="206" s="1" customFormat="1" ht="16.5" customHeight="1">
      <c r="B206" s="35"/>
      <c r="C206" s="201" t="s">
        <v>457</v>
      </c>
      <c r="D206" s="201" t="s">
        <v>152</v>
      </c>
      <c r="E206" s="202" t="s">
        <v>1219</v>
      </c>
      <c r="F206" s="203" t="s">
        <v>1220</v>
      </c>
      <c r="G206" s="204" t="s">
        <v>162</v>
      </c>
      <c r="H206" s="205">
        <v>9.4000000000000004</v>
      </c>
      <c r="I206" s="206"/>
      <c r="J206" s="207">
        <f>ROUND(I206*H206,0)</f>
        <v>0</v>
      </c>
      <c r="K206" s="203" t="s">
        <v>179</v>
      </c>
      <c r="L206" s="40"/>
      <c r="M206" s="208" t="s">
        <v>1</v>
      </c>
      <c r="N206" s="209" t="s">
        <v>47</v>
      </c>
      <c r="O206" s="76"/>
      <c r="P206" s="210">
        <f>O206*H206</f>
        <v>0</v>
      </c>
      <c r="Q206" s="210">
        <v>0</v>
      </c>
      <c r="R206" s="210">
        <f>Q206*H206</f>
        <v>0</v>
      </c>
      <c r="S206" s="210">
        <v>2.2000000000000002</v>
      </c>
      <c r="T206" s="211">
        <f>S206*H206</f>
        <v>20.680000000000003</v>
      </c>
      <c r="AR206" s="14" t="s">
        <v>150</v>
      </c>
      <c r="AT206" s="14" t="s">
        <v>152</v>
      </c>
      <c r="AU206" s="14" t="s">
        <v>85</v>
      </c>
      <c r="AY206" s="14" t="s">
        <v>151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4" t="s">
        <v>8</v>
      </c>
      <c r="BK206" s="212">
        <f>ROUND(I206*H206,0)</f>
        <v>0</v>
      </c>
      <c r="BL206" s="14" t="s">
        <v>150</v>
      </c>
      <c r="BM206" s="14" t="s">
        <v>1221</v>
      </c>
    </row>
    <row r="207" s="11" customFormat="1">
      <c r="B207" s="215"/>
      <c r="C207" s="216"/>
      <c r="D207" s="217" t="s">
        <v>164</v>
      </c>
      <c r="E207" s="218" t="s">
        <v>1</v>
      </c>
      <c r="F207" s="219" t="s">
        <v>1222</v>
      </c>
      <c r="G207" s="216"/>
      <c r="H207" s="220">
        <v>1.6000000000000001</v>
      </c>
      <c r="I207" s="221"/>
      <c r="J207" s="216"/>
      <c r="K207" s="216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164</v>
      </c>
      <c r="AU207" s="226" t="s">
        <v>85</v>
      </c>
      <c r="AV207" s="11" t="s">
        <v>85</v>
      </c>
      <c r="AW207" s="11" t="s">
        <v>38</v>
      </c>
      <c r="AX207" s="11" t="s">
        <v>76</v>
      </c>
      <c r="AY207" s="226" t="s">
        <v>151</v>
      </c>
    </row>
    <row r="208" s="11" customFormat="1">
      <c r="B208" s="215"/>
      <c r="C208" s="216"/>
      <c r="D208" s="217" t="s">
        <v>164</v>
      </c>
      <c r="E208" s="218" t="s">
        <v>1</v>
      </c>
      <c r="F208" s="219" t="s">
        <v>1223</v>
      </c>
      <c r="G208" s="216"/>
      <c r="H208" s="220">
        <v>7.7999999999999998</v>
      </c>
      <c r="I208" s="221"/>
      <c r="J208" s="216"/>
      <c r="K208" s="216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164</v>
      </c>
      <c r="AU208" s="226" t="s">
        <v>85</v>
      </c>
      <c r="AV208" s="11" t="s">
        <v>85</v>
      </c>
      <c r="AW208" s="11" t="s">
        <v>38</v>
      </c>
      <c r="AX208" s="11" t="s">
        <v>76</v>
      </c>
      <c r="AY208" s="226" t="s">
        <v>151</v>
      </c>
    </row>
    <row r="209" s="12" customFormat="1">
      <c r="B209" s="229"/>
      <c r="C209" s="230"/>
      <c r="D209" s="217" t="s">
        <v>164</v>
      </c>
      <c r="E209" s="231" t="s">
        <v>1</v>
      </c>
      <c r="F209" s="232" t="s">
        <v>184</v>
      </c>
      <c r="G209" s="230"/>
      <c r="H209" s="233">
        <v>9.4000000000000004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164</v>
      </c>
      <c r="AU209" s="239" t="s">
        <v>85</v>
      </c>
      <c r="AV209" s="12" t="s">
        <v>150</v>
      </c>
      <c r="AW209" s="12" t="s">
        <v>38</v>
      </c>
      <c r="AX209" s="12" t="s">
        <v>8</v>
      </c>
      <c r="AY209" s="239" t="s">
        <v>151</v>
      </c>
    </row>
    <row r="210" s="1" customFormat="1" ht="16.5" customHeight="1">
      <c r="B210" s="35"/>
      <c r="C210" s="201" t="s">
        <v>462</v>
      </c>
      <c r="D210" s="201" t="s">
        <v>152</v>
      </c>
      <c r="E210" s="202" t="s">
        <v>1224</v>
      </c>
      <c r="F210" s="203" t="s">
        <v>1225</v>
      </c>
      <c r="G210" s="204" t="s">
        <v>162</v>
      </c>
      <c r="H210" s="205">
        <v>9.4000000000000004</v>
      </c>
      <c r="I210" s="206"/>
      <c r="J210" s="207">
        <f>ROUND(I210*H210,0)</f>
        <v>0</v>
      </c>
      <c r="K210" s="203" t="s">
        <v>179</v>
      </c>
      <c r="L210" s="40"/>
      <c r="M210" s="208" t="s">
        <v>1</v>
      </c>
      <c r="N210" s="209" t="s">
        <v>47</v>
      </c>
      <c r="O210" s="76"/>
      <c r="P210" s="210">
        <f>O210*H210</f>
        <v>0</v>
      </c>
      <c r="Q210" s="210">
        <v>0</v>
      </c>
      <c r="R210" s="210">
        <f>Q210*H210</f>
        <v>0</v>
      </c>
      <c r="S210" s="210">
        <v>2.2000000000000002</v>
      </c>
      <c r="T210" s="211">
        <f>S210*H210</f>
        <v>20.680000000000003</v>
      </c>
      <c r="AR210" s="14" t="s">
        <v>150</v>
      </c>
      <c r="AT210" s="14" t="s">
        <v>152</v>
      </c>
      <c r="AU210" s="14" t="s">
        <v>85</v>
      </c>
      <c r="AY210" s="14" t="s">
        <v>151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4" t="s">
        <v>8</v>
      </c>
      <c r="BK210" s="212">
        <f>ROUND(I210*H210,0)</f>
        <v>0</v>
      </c>
      <c r="BL210" s="14" t="s">
        <v>150</v>
      </c>
      <c r="BM210" s="14" t="s">
        <v>1226</v>
      </c>
    </row>
    <row r="211" s="11" customFormat="1">
      <c r="B211" s="215"/>
      <c r="C211" s="216"/>
      <c r="D211" s="217" t="s">
        <v>164</v>
      </c>
      <c r="E211" s="218" t="s">
        <v>1</v>
      </c>
      <c r="F211" s="219" t="s">
        <v>1222</v>
      </c>
      <c r="G211" s="216"/>
      <c r="H211" s="220">
        <v>1.6000000000000001</v>
      </c>
      <c r="I211" s="221"/>
      <c r="J211" s="216"/>
      <c r="K211" s="216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164</v>
      </c>
      <c r="AU211" s="226" t="s">
        <v>85</v>
      </c>
      <c r="AV211" s="11" t="s">
        <v>85</v>
      </c>
      <c r="AW211" s="11" t="s">
        <v>38</v>
      </c>
      <c r="AX211" s="11" t="s">
        <v>76</v>
      </c>
      <c r="AY211" s="226" t="s">
        <v>151</v>
      </c>
    </row>
    <row r="212" s="11" customFormat="1">
      <c r="B212" s="215"/>
      <c r="C212" s="216"/>
      <c r="D212" s="217" t="s">
        <v>164</v>
      </c>
      <c r="E212" s="218" t="s">
        <v>1</v>
      </c>
      <c r="F212" s="219" t="s">
        <v>1223</v>
      </c>
      <c r="G212" s="216"/>
      <c r="H212" s="220">
        <v>7.7999999999999998</v>
      </c>
      <c r="I212" s="221"/>
      <c r="J212" s="216"/>
      <c r="K212" s="216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164</v>
      </c>
      <c r="AU212" s="226" t="s">
        <v>85</v>
      </c>
      <c r="AV212" s="11" t="s">
        <v>85</v>
      </c>
      <c r="AW212" s="11" t="s">
        <v>38</v>
      </c>
      <c r="AX212" s="11" t="s">
        <v>76</v>
      </c>
      <c r="AY212" s="226" t="s">
        <v>151</v>
      </c>
    </row>
    <row r="213" s="12" customFormat="1">
      <c r="B213" s="229"/>
      <c r="C213" s="230"/>
      <c r="D213" s="217" t="s">
        <v>164</v>
      </c>
      <c r="E213" s="231" t="s">
        <v>1</v>
      </c>
      <c r="F213" s="232" t="s">
        <v>184</v>
      </c>
      <c r="G213" s="230"/>
      <c r="H213" s="233">
        <v>9.4000000000000004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164</v>
      </c>
      <c r="AU213" s="239" t="s">
        <v>85</v>
      </c>
      <c r="AV213" s="12" t="s">
        <v>150</v>
      </c>
      <c r="AW213" s="12" t="s">
        <v>38</v>
      </c>
      <c r="AX213" s="12" t="s">
        <v>8</v>
      </c>
      <c r="AY213" s="239" t="s">
        <v>151</v>
      </c>
    </row>
    <row r="214" s="1" customFormat="1" ht="16.5" customHeight="1">
      <c r="B214" s="35"/>
      <c r="C214" s="201" t="s">
        <v>430</v>
      </c>
      <c r="D214" s="201" t="s">
        <v>152</v>
      </c>
      <c r="E214" s="202" t="s">
        <v>1227</v>
      </c>
      <c r="F214" s="203" t="s">
        <v>1228</v>
      </c>
      <c r="G214" s="204" t="s">
        <v>222</v>
      </c>
      <c r="H214" s="205">
        <v>40</v>
      </c>
      <c r="I214" s="206"/>
      <c r="J214" s="207">
        <f>ROUND(I214*H214,0)</f>
        <v>0</v>
      </c>
      <c r="K214" s="203" t="s">
        <v>1</v>
      </c>
      <c r="L214" s="40"/>
      <c r="M214" s="208" t="s">
        <v>1</v>
      </c>
      <c r="N214" s="209" t="s">
        <v>47</v>
      </c>
      <c r="O214" s="76"/>
      <c r="P214" s="210">
        <f>O214*H214</f>
        <v>0</v>
      </c>
      <c r="Q214" s="210">
        <v>0.019429999999999999</v>
      </c>
      <c r="R214" s="210">
        <f>Q214*H214</f>
        <v>0.7772</v>
      </c>
      <c r="S214" s="210">
        <v>0</v>
      </c>
      <c r="T214" s="211">
        <f>S214*H214</f>
        <v>0</v>
      </c>
      <c r="AR214" s="14" t="s">
        <v>150</v>
      </c>
      <c r="AT214" s="14" t="s">
        <v>152</v>
      </c>
      <c r="AU214" s="14" t="s">
        <v>85</v>
      </c>
      <c r="AY214" s="14" t="s">
        <v>151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4" t="s">
        <v>8</v>
      </c>
      <c r="BK214" s="212">
        <f>ROUND(I214*H214,0)</f>
        <v>0</v>
      </c>
      <c r="BL214" s="14" t="s">
        <v>150</v>
      </c>
      <c r="BM214" s="14" t="s">
        <v>1229</v>
      </c>
    </row>
    <row r="215" s="11" customFormat="1">
      <c r="B215" s="215"/>
      <c r="C215" s="216"/>
      <c r="D215" s="217" t="s">
        <v>164</v>
      </c>
      <c r="E215" s="218" t="s">
        <v>1</v>
      </c>
      <c r="F215" s="219" t="s">
        <v>1230</v>
      </c>
      <c r="G215" s="216"/>
      <c r="H215" s="220">
        <v>40</v>
      </c>
      <c r="I215" s="221"/>
      <c r="J215" s="216"/>
      <c r="K215" s="216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164</v>
      </c>
      <c r="AU215" s="226" t="s">
        <v>85</v>
      </c>
      <c r="AV215" s="11" t="s">
        <v>85</v>
      </c>
      <c r="AW215" s="11" t="s">
        <v>38</v>
      </c>
      <c r="AX215" s="11" t="s">
        <v>8</v>
      </c>
      <c r="AY215" s="226" t="s">
        <v>151</v>
      </c>
    </row>
    <row r="216" s="1" customFormat="1" ht="16.5" customHeight="1">
      <c r="B216" s="35"/>
      <c r="C216" s="201" t="s">
        <v>472</v>
      </c>
      <c r="D216" s="201" t="s">
        <v>152</v>
      </c>
      <c r="E216" s="202" t="s">
        <v>1231</v>
      </c>
      <c r="F216" s="203" t="s">
        <v>1232</v>
      </c>
      <c r="G216" s="204" t="s">
        <v>222</v>
      </c>
      <c r="H216" s="205">
        <v>7</v>
      </c>
      <c r="I216" s="206"/>
      <c r="J216" s="207">
        <f>ROUND(I216*H216,0)</f>
        <v>0</v>
      </c>
      <c r="K216" s="203" t="s">
        <v>179</v>
      </c>
      <c r="L216" s="40"/>
      <c r="M216" s="208" t="s">
        <v>1</v>
      </c>
      <c r="N216" s="209" t="s">
        <v>47</v>
      </c>
      <c r="O216" s="76"/>
      <c r="P216" s="210">
        <f>O216*H216</f>
        <v>0</v>
      </c>
      <c r="Q216" s="210">
        <v>0</v>
      </c>
      <c r="R216" s="210">
        <f>Q216*H216</f>
        <v>0</v>
      </c>
      <c r="S216" s="210">
        <v>0.016</v>
      </c>
      <c r="T216" s="211">
        <f>S216*H216</f>
        <v>0.112</v>
      </c>
      <c r="AR216" s="14" t="s">
        <v>235</v>
      </c>
      <c r="AT216" s="14" t="s">
        <v>152</v>
      </c>
      <c r="AU216" s="14" t="s">
        <v>85</v>
      </c>
      <c r="AY216" s="14" t="s">
        <v>151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4" t="s">
        <v>8</v>
      </c>
      <c r="BK216" s="212">
        <f>ROUND(I216*H216,0)</f>
        <v>0</v>
      </c>
      <c r="BL216" s="14" t="s">
        <v>235</v>
      </c>
      <c r="BM216" s="14" t="s">
        <v>1233</v>
      </c>
    </row>
    <row r="217" s="1" customFormat="1" ht="16.5" customHeight="1">
      <c r="B217" s="35"/>
      <c r="C217" s="201" t="s">
        <v>478</v>
      </c>
      <c r="D217" s="201" t="s">
        <v>152</v>
      </c>
      <c r="E217" s="202" t="s">
        <v>1234</v>
      </c>
      <c r="F217" s="203" t="s">
        <v>1235</v>
      </c>
      <c r="G217" s="204" t="s">
        <v>168</v>
      </c>
      <c r="H217" s="205">
        <v>2</v>
      </c>
      <c r="I217" s="206"/>
      <c r="J217" s="207">
        <f>ROUND(I217*H217,0)</f>
        <v>0</v>
      </c>
      <c r="K217" s="203" t="s">
        <v>179</v>
      </c>
      <c r="L217" s="40"/>
      <c r="M217" s="208" t="s">
        <v>1</v>
      </c>
      <c r="N217" s="209" t="s">
        <v>47</v>
      </c>
      <c r="O217" s="76"/>
      <c r="P217" s="210">
        <f>O217*H217</f>
        <v>0</v>
      </c>
      <c r="Q217" s="210">
        <v>0</v>
      </c>
      <c r="R217" s="210">
        <f>Q217*H217</f>
        <v>0</v>
      </c>
      <c r="S217" s="210">
        <v>0</v>
      </c>
      <c r="T217" s="211">
        <f>S217*H217</f>
        <v>0</v>
      </c>
      <c r="AR217" s="14" t="s">
        <v>430</v>
      </c>
      <c r="AT217" s="14" t="s">
        <v>152</v>
      </c>
      <c r="AU217" s="14" t="s">
        <v>85</v>
      </c>
      <c r="AY217" s="14" t="s">
        <v>151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4" t="s">
        <v>8</v>
      </c>
      <c r="BK217" s="212">
        <f>ROUND(I217*H217,0)</f>
        <v>0</v>
      </c>
      <c r="BL217" s="14" t="s">
        <v>430</v>
      </c>
      <c r="BM217" s="14" t="s">
        <v>1236</v>
      </c>
    </row>
    <row r="218" s="10" customFormat="1" ht="22.8" customHeight="1">
      <c r="B218" s="187"/>
      <c r="C218" s="188"/>
      <c r="D218" s="189" t="s">
        <v>75</v>
      </c>
      <c r="E218" s="213" t="s">
        <v>379</v>
      </c>
      <c r="F218" s="213" t="s">
        <v>380</v>
      </c>
      <c r="G218" s="188"/>
      <c r="H218" s="188"/>
      <c r="I218" s="191"/>
      <c r="J218" s="214">
        <f>BK218</f>
        <v>0</v>
      </c>
      <c r="K218" s="188"/>
      <c r="L218" s="193"/>
      <c r="M218" s="194"/>
      <c r="N218" s="195"/>
      <c r="O218" s="195"/>
      <c r="P218" s="196">
        <f>P219</f>
        <v>0</v>
      </c>
      <c r="Q218" s="195"/>
      <c r="R218" s="196">
        <f>R219</f>
        <v>0</v>
      </c>
      <c r="S218" s="195"/>
      <c r="T218" s="197">
        <f>T219</f>
        <v>0</v>
      </c>
      <c r="AR218" s="198" t="s">
        <v>8</v>
      </c>
      <c r="AT218" s="199" t="s">
        <v>75</v>
      </c>
      <c r="AU218" s="199" t="s">
        <v>8</v>
      </c>
      <c r="AY218" s="198" t="s">
        <v>151</v>
      </c>
      <c r="BK218" s="200">
        <f>BK219</f>
        <v>0</v>
      </c>
    </row>
    <row r="219" s="1" customFormat="1" ht="16.5" customHeight="1">
      <c r="B219" s="35"/>
      <c r="C219" s="201" t="s">
        <v>483</v>
      </c>
      <c r="D219" s="201" t="s">
        <v>152</v>
      </c>
      <c r="E219" s="202" t="s">
        <v>1237</v>
      </c>
      <c r="F219" s="203" t="s">
        <v>1238</v>
      </c>
      <c r="G219" s="204" t="s">
        <v>384</v>
      </c>
      <c r="H219" s="205">
        <v>132.89400000000001</v>
      </c>
      <c r="I219" s="206"/>
      <c r="J219" s="207">
        <f>ROUND(I219*H219,0)</f>
        <v>0</v>
      </c>
      <c r="K219" s="203" t="s">
        <v>179</v>
      </c>
      <c r="L219" s="40"/>
      <c r="M219" s="208" t="s">
        <v>1</v>
      </c>
      <c r="N219" s="209" t="s">
        <v>47</v>
      </c>
      <c r="O219" s="76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AR219" s="14" t="s">
        <v>150</v>
      </c>
      <c r="AT219" s="14" t="s">
        <v>152</v>
      </c>
      <c r="AU219" s="14" t="s">
        <v>85</v>
      </c>
      <c r="AY219" s="14" t="s">
        <v>151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4" t="s">
        <v>8</v>
      </c>
      <c r="BK219" s="212">
        <f>ROUND(I219*H219,0)</f>
        <v>0</v>
      </c>
      <c r="BL219" s="14" t="s">
        <v>150</v>
      </c>
      <c r="BM219" s="14" t="s">
        <v>1239</v>
      </c>
    </row>
    <row r="220" s="10" customFormat="1" ht="22.8" customHeight="1">
      <c r="B220" s="187"/>
      <c r="C220" s="188"/>
      <c r="D220" s="189" t="s">
        <v>75</v>
      </c>
      <c r="E220" s="213" t="s">
        <v>386</v>
      </c>
      <c r="F220" s="213" t="s">
        <v>387</v>
      </c>
      <c r="G220" s="188"/>
      <c r="H220" s="188"/>
      <c r="I220" s="191"/>
      <c r="J220" s="214">
        <f>BK220</f>
        <v>0</v>
      </c>
      <c r="K220" s="188"/>
      <c r="L220" s="193"/>
      <c r="M220" s="194"/>
      <c r="N220" s="195"/>
      <c r="O220" s="195"/>
      <c r="P220" s="196">
        <f>SUM(P221:P238)</f>
        <v>0</v>
      </c>
      <c r="Q220" s="195"/>
      <c r="R220" s="196">
        <f>SUM(R221:R238)</f>
        <v>0</v>
      </c>
      <c r="S220" s="195"/>
      <c r="T220" s="197">
        <f>SUM(T221:T238)</f>
        <v>0</v>
      </c>
      <c r="AR220" s="198" t="s">
        <v>8</v>
      </c>
      <c r="AT220" s="199" t="s">
        <v>75</v>
      </c>
      <c r="AU220" s="199" t="s">
        <v>8</v>
      </c>
      <c r="AY220" s="198" t="s">
        <v>151</v>
      </c>
      <c r="BK220" s="200">
        <f>SUM(BK221:BK238)</f>
        <v>0</v>
      </c>
    </row>
    <row r="221" s="1" customFormat="1" ht="16.5" customHeight="1">
      <c r="B221" s="35"/>
      <c r="C221" s="201" t="s">
        <v>488</v>
      </c>
      <c r="D221" s="201" t="s">
        <v>152</v>
      </c>
      <c r="E221" s="202" t="s">
        <v>1240</v>
      </c>
      <c r="F221" s="203" t="s">
        <v>1241</v>
      </c>
      <c r="G221" s="204" t="s">
        <v>384</v>
      </c>
      <c r="H221" s="205">
        <v>86.194000000000003</v>
      </c>
      <c r="I221" s="206"/>
      <c r="J221" s="207">
        <f>ROUND(I221*H221,0)</f>
        <v>0</v>
      </c>
      <c r="K221" s="203" t="s">
        <v>179</v>
      </c>
      <c r="L221" s="40"/>
      <c r="M221" s="208" t="s">
        <v>1</v>
      </c>
      <c r="N221" s="209" t="s">
        <v>47</v>
      </c>
      <c r="O221" s="76"/>
      <c r="P221" s="210">
        <f>O221*H221</f>
        <v>0</v>
      </c>
      <c r="Q221" s="210">
        <v>0</v>
      </c>
      <c r="R221" s="210">
        <f>Q221*H221</f>
        <v>0</v>
      </c>
      <c r="S221" s="210">
        <v>0</v>
      </c>
      <c r="T221" s="211">
        <f>S221*H221</f>
        <v>0</v>
      </c>
      <c r="AR221" s="14" t="s">
        <v>150</v>
      </c>
      <c r="AT221" s="14" t="s">
        <v>152</v>
      </c>
      <c r="AU221" s="14" t="s">
        <v>85</v>
      </c>
      <c r="AY221" s="14" t="s">
        <v>151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4" t="s">
        <v>8</v>
      </c>
      <c r="BK221" s="212">
        <f>ROUND(I221*H221,0)</f>
        <v>0</v>
      </c>
      <c r="BL221" s="14" t="s">
        <v>150</v>
      </c>
      <c r="BM221" s="14" t="s">
        <v>1242</v>
      </c>
    </row>
    <row r="222" s="1" customFormat="1" ht="16.5" customHeight="1">
      <c r="B222" s="35"/>
      <c r="C222" s="201" t="s">
        <v>492</v>
      </c>
      <c r="D222" s="201" t="s">
        <v>152</v>
      </c>
      <c r="E222" s="202" t="s">
        <v>1243</v>
      </c>
      <c r="F222" s="203" t="s">
        <v>1244</v>
      </c>
      <c r="G222" s="204" t="s">
        <v>384</v>
      </c>
      <c r="H222" s="205">
        <v>1637.6859999999999</v>
      </c>
      <c r="I222" s="206"/>
      <c r="J222" s="207">
        <f>ROUND(I222*H222,0)</f>
        <v>0</v>
      </c>
      <c r="K222" s="203" t="s">
        <v>179</v>
      </c>
      <c r="L222" s="40"/>
      <c r="M222" s="208" t="s">
        <v>1</v>
      </c>
      <c r="N222" s="209" t="s">
        <v>47</v>
      </c>
      <c r="O222" s="76"/>
      <c r="P222" s="210">
        <f>O222*H222</f>
        <v>0</v>
      </c>
      <c r="Q222" s="210">
        <v>0</v>
      </c>
      <c r="R222" s="210">
        <f>Q222*H222</f>
        <v>0</v>
      </c>
      <c r="S222" s="210">
        <v>0</v>
      </c>
      <c r="T222" s="211">
        <f>S222*H222</f>
        <v>0</v>
      </c>
      <c r="AR222" s="14" t="s">
        <v>150</v>
      </c>
      <c r="AT222" s="14" t="s">
        <v>152</v>
      </c>
      <c r="AU222" s="14" t="s">
        <v>85</v>
      </c>
      <c r="AY222" s="14" t="s">
        <v>151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4" t="s">
        <v>8</v>
      </c>
      <c r="BK222" s="212">
        <f>ROUND(I222*H222,0)</f>
        <v>0</v>
      </c>
      <c r="BL222" s="14" t="s">
        <v>150</v>
      </c>
      <c r="BM222" s="14" t="s">
        <v>1245</v>
      </c>
    </row>
    <row r="223" s="11" customFormat="1">
      <c r="B223" s="215"/>
      <c r="C223" s="216"/>
      <c r="D223" s="217" t="s">
        <v>164</v>
      </c>
      <c r="E223" s="216"/>
      <c r="F223" s="219" t="s">
        <v>1246</v>
      </c>
      <c r="G223" s="216"/>
      <c r="H223" s="220">
        <v>1637.6859999999999</v>
      </c>
      <c r="I223" s="221"/>
      <c r="J223" s="216"/>
      <c r="K223" s="216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164</v>
      </c>
      <c r="AU223" s="226" t="s">
        <v>85</v>
      </c>
      <c r="AV223" s="11" t="s">
        <v>85</v>
      </c>
      <c r="AW223" s="11" t="s">
        <v>4</v>
      </c>
      <c r="AX223" s="11" t="s">
        <v>8</v>
      </c>
      <c r="AY223" s="226" t="s">
        <v>151</v>
      </c>
    </row>
    <row r="224" s="1" customFormat="1" ht="16.5" customHeight="1">
      <c r="B224" s="35"/>
      <c r="C224" s="201" t="s">
        <v>496</v>
      </c>
      <c r="D224" s="201" t="s">
        <v>152</v>
      </c>
      <c r="E224" s="202" t="s">
        <v>1247</v>
      </c>
      <c r="F224" s="203" t="s">
        <v>1248</v>
      </c>
      <c r="G224" s="204" t="s">
        <v>384</v>
      </c>
      <c r="H224" s="205">
        <v>92.381</v>
      </c>
      <c r="I224" s="206"/>
      <c r="J224" s="207">
        <f>ROUND(I224*H224,0)</f>
        <v>0</v>
      </c>
      <c r="K224" s="203" t="s">
        <v>179</v>
      </c>
      <c r="L224" s="40"/>
      <c r="M224" s="208" t="s">
        <v>1</v>
      </c>
      <c r="N224" s="209" t="s">
        <v>47</v>
      </c>
      <c r="O224" s="76"/>
      <c r="P224" s="210">
        <f>O224*H224</f>
        <v>0</v>
      </c>
      <c r="Q224" s="210">
        <v>0</v>
      </c>
      <c r="R224" s="210">
        <f>Q224*H224</f>
        <v>0</v>
      </c>
      <c r="S224" s="210">
        <v>0</v>
      </c>
      <c r="T224" s="211">
        <f>S224*H224</f>
        <v>0</v>
      </c>
      <c r="AR224" s="14" t="s">
        <v>150</v>
      </c>
      <c r="AT224" s="14" t="s">
        <v>152</v>
      </c>
      <c r="AU224" s="14" t="s">
        <v>85</v>
      </c>
      <c r="AY224" s="14" t="s">
        <v>151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14" t="s">
        <v>8</v>
      </c>
      <c r="BK224" s="212">
        <f>ROUND(I224*H224,0)</f>
        <v>0</v>
      </c>
      <c r="BL224" s="14" t="s">
        <v>150</v>
      </c>
      <c r="BM224" s="14" t="s">
        <v>1249</v>
      </c>
    </row>
    <row r="225" s="11" customFormat="1">
      <c r="B225" s="215"/>
      <c r="C225" s="216"/>
      <c r="D225" s="217" t="s">
        <v>164</v>
      </c>
      <c r="E225" s="218" t="s">
        <v>1</v>
      </c>
      <c r="F225" s="219" t="s">
        <v>1250</v>
      </c>
      <c r="G225" s="216"/>
      <c r="H225" s="220">
        <v>92.381</v>
      </c>
      <c r="I225" s="221"/>
      <c r="J225" s="216"/>
      <c r="K225" s="216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164</v>
      </c>
      <c r="AU225" s="226" t="s">
        <v>85</v>
      </c>
      <c r="AV225" s="11" t="s">
        <v>85</v>
      </c>
      <c r="AW225" s="11" t="s">
        <v>38</v>
      </c>
      <c r="AX225" s="11" t="s">
        <v>8</v>
      </c>
      <c r="AY225" s="226" t="s">
        <v>151</v>
      </c>
    </row>
    <row r="226" s="1" customFormat="1" ht="16.5" customHeight="1">
      <c r="B226" s="35"/>
      <c r="C226" s="201" t="s">
        <v>501</v>
      </c>
      <c r="D226" s="201" t="s">
        <v>152</v>
      </c>
      <c r="E226" s="202" t="s">
        <v>1251</v>
      </c>
      <c r="F226" s="203" t="s">
        <v>1252</v>
      </c>
      <c r="G226" s="204" t="s">
        <v>384</v>
      </c>
      <c r="H226" s="205">
        <v>1755.239</v>
      </c>
      <c r="I226" s="206"/>
      <c r="J226" s="207">
        <f>ROUND(I226*H226,0)</f>
        <v>0</v>
      </c>
      <c r="K226" s="203" t="s">
        <v>179</v>
      </c>
      <c r="L226" s="40"/>
      <c r="M226" s="208" t="s">
        <v>1</v>
      </c>
      <c r="N226" s="209" t="s">
        <v>47</v>
      </c>
      <c r="O226" s="76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AR226" s="14" t="s">
        <v>150</v>
      </c>
      <c r="AT226" s="14" t="s">
        <v>152</v>
      </c>
      <c r="AU226" s="14" t="s">
        <v>85</v>
      </c>
      <c r="AY226" s="14" t="s">
        <v>151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4" t="s">
        <v>8</v>
      </c>
      <c r="BK226" s="212">
        <f>ROUND(I226*H226,0)</f>
        <v>0</v>
      </c>
      <c r="BL226" s="14" t="s">
        <v>150</v>
      </c>
      <c r="BM226" s="14" t="s">
        <v>1253</v>
      </c>
    </row>
    <row r="227" s="11" customFormat="1">
      <c r="B227" s="215"/>
      <c r="C227" s="216"/>
      <c r="D227" s="217" t="s">
        <v>164</v>
      </c>
      <c r="E227" s="216"/>
      <c r="F227" s="219" t="s">
        <v>1254</v>
      </c>
      <c r="G227" s="216"/>
      <c r="H227" s="220">
        <v>1755.239</v>
      </c>
      <c r="I227" s="221"/>
      <c r="J227" s="216"/>
      <c r="K227" s="216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164</v>
      </c>
      <c r="AU227" s="226" t="s">
        <v>85</v>
      </c>
      <c r="AV227" s="11" t="s">
        <v>85</v>
      </c>
      <c r="AW227" s="11" t="s">
        <v>4</v>
      </c>
      <c r="AX227" s="11" t="s">
        <v>8</v>
      </c>
      <c r="AY227" s="226" t="s">
        <v>151</v>
      </c>
    </row>
    <row r="228" s="1" customFormat="1" ht="16.5" customHeight="1">
      <c r="B228" s="35"/>
      <c r="C228" s="201" t="s">
        <v>505</v>
      </c>
      <c r="D228" s="201" t="s">
        <v>152</v>
      </c>
      <c r="E228" s="202" t="s">
        <v>1255</v>
      </c>
      <c r="F228" s="203" t="s">
        <v>1256</v>
      </c>
      <c r="G228" s="204" t="s">
        <v>384</v>
      </c>
      <c r="H228" s="205">
        <v>178.83000000000001</v>
      </c>
      <c r="I228" s="206"/>
      <c r="J228" s="207">
        <f>ROUND(I228*H228,0)</f>
        <v>0</v>
      </c>
      <c r="K228" s="203" t="s">
        <v>179</v>
      </c>
      <c r="L228" s="40"/>
      <c r="M228" s="208" t="s">
        <v>1</v>
      </c>
      <c r="N228" s="209" t="s">
        <v>47</v>
      </c>
      <c r="O228" s="76"/>
      <c r="P228" s="210">
        <f>O228*H228</f>
        <v>0</v>
      </c>
      <c r="Q228" s="210">
        <v>0</v>
      </c>
      <c r="R228" s="210">
        <f>Q228*H228</f>
        <v>0</v>
      </c>
      <c r="S228" s="210">
        <v>0</v>
      </c>
      <c r="T228" s="211">
        <f>S228*H228</f>
        <v>0</v>
      </c>
      <c r="AR228" s="14" t="s">
        <v>150</v>
      </c>
      <c r="AT228" s="14" t="s">
        <v>152</v>
      </c>
      <c r="AU228" s="14" t="s">
        <v>85</v>
      </c>
      <c r="AY228" s="14" t="s">
        <v>151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4" t="s">
        <v>8</v>
      </c>
      <c r="BK228" s="212">
        <f>ROUND(I228*H228,0)</f>
        <v>0</v>
      </c>
      <c r="BL228" s="14" t="s">
        <v>150</v>
      </c>
      <c r="BM228" s="14" t="s">
        <v>1257</v>
      </c>
    </row>
    <row r="229" s="1" customFormat="1" ht="16.5" customHeight="1">
      <c r="B229" s="35"/>
      <c r="C229" s="201" t="s">
        <v>510</v>
      </c>
      <c r="D229" s="201" t="s">
        <v>152</v>
      </c>
      <c r="E229" s="202" t="s">
        <v>402</v>
      </c>
      <c r="F229" s="203" t="s">
        <v>403</v>
      </c>
      <c r="G229" s="204" t="s">
        <v>384</v>
      </c>
      <c r="H229" s="205">
        <v>6.8860000000000001</v>
      </c>
      <c r="I229" s="206"/>
      <c r="J229" s="207">
        <f>ROUND(I229*H229,0)</f>
        <v>0</v>
      </c>
      <c r="K229" s="203" t="s">
        <v>1</v>
      </c>
      <c r="L229" s="40"/>
      <c r="M229" s="208" t="s">
        <v>1</v>
      </c>
      <c r="N229" s="209" t="s">
        <v>47</v>
      </c>
      <c r="O229" s="76"/>
      <c r="P229" s="210">
        <f>O229*H229</f>
        <v>0</v>
      </c>
      <c r="Q229" s="210">
        <v>0</v>
      </c>
      <c r="R229" s="210">
        <f>Q229*H229</f>
        <v>0</v>
      </c>
      <c r="S229" s="210">
        <v>0</v>
      </c>
      <c r="T229" s="211">
        <f>S229*H229</f>
        <v>0</v>
      </c>
      <c r="AR229" s="14" t="s">
        <v>150</v>
      </c>
      <c r="AT229" s="14" t="s">
        <v>152</v>
      </c>
      <c r="AU229" s="14" t="s">
        <v>85</v>
      </c>
      <c r="AY229" s="14" t="s">
        <v>151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4" t="s">
        <v>8</v>
      </c>
      <c r="BK229" s="212">
        <f>ROUND(I229*H229,0)</f>
        <v>0</v>
      </c>
      <c r="BL229" s="14" t="s">
        <v>150</v>
      </c>
      <c r="BM229" s="14" t="s">
        <v>1258</v>
      </c>
    </row>
    <row r="230" s="1" customFormat="1">
      <c r="B230" s="35"/>
      <c r="C230" s="36"/>
      <c r="D230" s="217" t="s">
        <v>170</v>
      </c>
      <c r="E230" s="36"/>
      <c r="F230" s="227" t="s">
        <v>405</v>
      </c>
      <c r="G230" s="36"/>
      <c r="H230" s="36"/>
      <c r="I230" s="128"/>
      <c r="J230" s="36"/>
      <c r="K230" s="36"/>
      <c r="L230" s="40"/>
      <c r="M230" s="228"/>
      <c r="N230" s="76"/>
      <c r="O230" s="76"/>
      <c r="P230" s="76"/>
      <c r="Q230" s="76"/>
      <c r="R230" s="76"/>
      <c r="S230" s="76"/>
      <c r="T230" s="77"/>
      <c r="AT230" s="14" t="s">
        <v>170</v>
      </c>
      <c r="AU230" s="14" t="s">
        <v>85</v>
      </c>
    </row>
    <row r="231" s="1" customFormat="1" ht="16.5" customHeight="1">
      <c r="B231" s="35"/>
      <c r="C231" s="201" t="s">
        <v>514</v>
      </c>
      <c r="D231" s="201" t="s">
        <v>152</v>
      </c>
      <c r="E231" s="202" t="s">
        <v>1259</v>
      </c>
      <c r="F231" s="203" t="s">
        <v>1260</v>
      </c>
      <c r="G231" s="204" t="s">
        <v>384</v>
      </c>
      <c r="H231" s="205">
        <v>20.68</v>
      </c>
      <c r="I231" s="206"/>
      <c r="J231" s="207">
        <f>ROUND(I231*H231,0)</f>
        <v>0</v>
      </c>
      <c r="K231" s="203" t="s">
        <v>715</v>
      </c>
      <c r="L231" s="40"/>
      <c r="M231" s="208" t="s">
        <v>1</v>
      </c>
      <c r="N231" s="209" t="s">
        <v>47</v>
      </c>
      <c r="O231" s="76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AR231" s="14" t="s">
        <v>150</v>
      </c>
      <c r="AT231" s="14" t="s">
        <v>152</v>
      </c>
      <c r="AU231" s="14" t="s">
        <v>85</v>
      </c>
      <c r="AY231" s="14" t="s">
        <v>151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4" t="s">
        <v>8</v>
      </c>
      <c r="BK231" s="212">
        <f>ROUND(I231*H231,0)</f>
        <v>0</v>
      </c>
      <c r="BL231" s="14" t="s">
        <v>150</v>
      </c>
      <c r="BM231" s="14" t="s">
        <v>1261</v>
      </c>
    </row>
    <row r="232" s="1" customFormat="1" ht="16.5" customHeight="1">
      <c r="B232" s="35"/>
      <c r="C232" s="201" t="s">
        <v>518</v>
      </c>
      <c r="D232" s="201" t="s">
        <v>152</v>
      </c>
      <c r="E232" s="202" t="s">
        <v>1262</v>
      </c>
      <c r="F232" s="203" t="s">
        <v>1263</v>
      </c>
      <c r="G232" s="204" t="s">
        <v>384</v>
      </c>
      <c r="H232" s="205">
        <v>86.194000000000003</v>
      </c>
      <c r="I232" s="206"/>
      <c r="J232" s="207">
        <f>ROUND(I232*H232,0)</f>
        <v>0</v>
      </c>
      <c r="K232" s="203" t="s">
        <v>715</v>
      </c>
      <c r="L232" s="40"/>
      <c r="M232" s="208" t="s">
        <v>1</v>
      </c>
      <c r="N232" s="209" t="s">
        <v>47</v>
      </c>
      <c r="O232" s="76"/>
      <c r="P232" s="210">
        <f>O232*H232</f>
        <v>0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AR232" s="14" t="s">
        <v>150</v>
      </c>
      <c r="AT232" s="14" t="s">
        <v>152</v>
      </c>
      <c r="AU232" s="14" t="s">
        <v>85</v>
      </c>
      <c r="AY232" s="14" t="s">
        <v>151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4" t="s">
        <v>8</v>
      </c>
      <c r="BK232" s="212">
        <f>ROUND(I232*H232,0)</f>
        <v>0</v>
      </c>
      <c r="BL232" s="14" t="s">
        <v>150</v>
      </c>
      <c r="BM232" s="14" t="s">
        <v>1264</v>
      </c>
    </row>
    <row r="233" s="1" customFormat="1" ht="16.5" customHeight="1">
      <c r="B233" s="35"/>
      <c r="C233" s="201" t="s">
        <v>523</v>
      </c>
      <c r="D233" s="201" t="s">
        <v>152</v>
      </c>
      <c r="E233" s="202" t="s">
        <v>1265</v>
      </c>
      <c r="F233" s="203" t="s">
        <v>1266</v>
      </c>
      <c r="G233" s="204" t="s">
        <v>384</v>
      </c>
      <c r="H233" s="205">
        <v>8.5429999999999993</v>
      </c>
      <c r="I233" s="206"/>
      <c r="J233" s="207">
        <f>ROUND(I233*H233,0)</f>
        <v>0</v>
      </c>
      <c r="K233" s="203" t="s">
        <v>179</v>
      </c>
      <c r="L233" s="40"/>
      <c r="M233" s="208" t="s">
        <v>1</v>
      </c>
      <c r="N233" s="209" t="s">
        <v>47</v>
      </c>
      <c r="O233" s="76"/>
      <c r="P233" s="210">
        <f>O233*H233</f>
        <v>0</v>
      </c>
      <c r="Q233" s="210">
        <v>0</v>
      </c>
      <c r="R233" s="210">
        <f>Q233*H233</f>
        <v>0</v>
      </c>
      <c r="S233" s="210">
        <v>0</v>
      </c>
      <c r="T233" s="211">
        <f>S233*H233</f>
        <v>0</v>
      </c>
      <c r="AR233" s="14" t="s">
        <v>150</v>
      </c>
      <c r="AT233" s="14" t="s">
        <v>152</v>
      </c>
      <c r="AU233" s="14" t="s">
        <v>85</v>
      </c>
      <c r="AY233" s="14" t="s">
        <v>151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4" t="s">
        <v>8</v>
      </c>
      <c r="BK233" s="212">
        <f>ROUND(I233*H233,0)</f>
        <v>0</v>
      </c>
      <c r="BL233" s="14" t="s">
        <v>150</v>
      </c>
      <c r="BM233" s="14" t="s">
        <v>1267</v>
      </c>
    </row>
    <row r="234" s="1" customFormat="1" ht="16.5" customHeight="1">
      <c r="B234" s="35"/>
      <c r="C234" s="201" t="s">
        <v>527</v>
      </c>
      <c r="D234" s="201" t="s">
        <v>152</v>
      </c>
      <c r="E234" s="202" t="s">
        <v>412</v>
      </c>
      <c r="F234" s="203" t="s">
        <v>1268</v>
      </c>
      <c r="G234" s="204" t="s">
        <v>384</v>
      </c>
      <c r="H234" s="205">
        <v>10.565</v>
      </c>
      <c r="I234" s="206"/>
      <c r="J234" s="207">
        <f>ROUND(I234*H234,0)</f>
        <v>0</v>
      </c>
      <c r="K234" s="203" t="s">
        <v>715</v>
      </c>
      <c r="L234" s="40"/>
      <c r="M234" s="208" t="s">
        <v>1</v>
      </c>
      <c r="N234" s="209" t="s">
        <v>47</v>
      </c>
      <c r="O234" s="76"/>
      <c r="P234" s="210">
        <f>O234*H234</f>
        <v>0</v>
      </c>
      <c r="Q234" s="210">
        <v>0</v>
      </c>
      <c r="R234" s="210">
        <f>Q234*H234</f>
        <v>0</v>
      </c>
      <c r="S234" s="210">
        <v>0</v>
      </c>
      <c r="T234" s="211">
        <f>S234*H234</f>
        <v>0</v>
      </c>
      <c r="AR234" s="14" t="s">
        <v>150</v>
      </c>
      <c r="AT234" s="14" t="s">
        <v>152</v>
      </c>
      <c r="AU234" s="14" t="s">
        <v>85</v>
      </c>
      <c r="AY234" s="14" t="s">
        <v>151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4" t="s">
        <v>8</v>
      </c>
      <c r="BK234" s="212">
        <f>ROUND(I234*H234,0)</f>
        <v>0</v>
      </c>
      <c r="BL234" s="14" t="s">
        <v>150</v>
      </c>
      <c r="BM234" s="14" t="s">
        <v>1269</v>
      </c>
    </row>
    <row r="235" s="11" customFormat="1">
      <c r="B235" s="215"/>
      <c r="C235" s="216"/>
      <c r="D235" s="217" t="s">
        <v>164</v>
      </c>
      <c r="E235" s="218" t="s">
        <v>1</v>
      </c>
      <c r="F235" s="219" t="s">
        <v>1270</v>
      </c>
      <c r="G235" s="216"/>
      <c r="H235" s="220">
        <v>10.565</v>
      </c>
      <c r="I235" s="221"/>
      <c r="J235" s="216"/>
      <c r="K235" s="216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164</v>
      </c>
      <c r="AU235" s="226" t="s">
        <v>85</v>
      </c>
      <c r="AV235" s="11" t="s">
        <v>85</v>
      </c>
      <c r="AW235" s="11" t="s">
        <v>38</v>
      </c>
      <c r="AX235" s="11" t="s">
        <v>8</v>
      </c>
      <c r="AY235" s="226" t="s">
        <v>151</v>
      </c>
    </row>
    <row r="236" s="1" customFormat="1" ht="16.5" customHeight="1">
      <c r="B236" s="35"/>
      <c r="C236" s="201" t="s">
        <v>533</v>
      </c>
      <c r="D236" s="201" t="s">
        <v>152</v>
      </c>
      <c r="E236" s="202" t="s">
        <v>729</v>
      </c>
      <c r="F236" s="203" t="s">
        <v>730</v>
      </c>
      <c r="G236" s="204" t="s">
        <v>384</v>
      </c>
      <c r="H236" s="205">
        <v>29.593</v>
      </c>
      <c r="I236" s="206"/>
      <c r="J236" s="207">
        <f>ROUND(I236*H236,0)</f>
        <v>0</v>
      </c>
      <c r="K236" s="203" t="s">
        <v>260</v>
      </c>
      <c r="L236" s="40"/>
      <c r="M236" s="208" t="s">
        <v>1</v>
      </c>
      <c r="N236" s="209" t="s">
        <v>47</v>
      </c>
      <c r="O236" s="76"/>
      <c r="P236" s="210">
        <f>O236*H236</f>
        <v>0</v>
      </c>
      <c r="Q236" s="210">
        <v>0</v>
      </c>
      <c r="R236" s="210">
        <f>Q236*H236</f>
        <v>0</v>
      </c>
      <c r="S236" s="210">
        <v>0</v>
      </c>
      <c r="T236" s="211">
        <f>S236*H236</f>
        <v>0</v>
      </c>
      <c r="AR236" s="14" t="s">
        <v>150</v>
      </c>
      <c r="AT236" s="14" t="s">
        <v>152</v>
      </c>
      <c r="AU236" s="14" t="s">
        <v>85</v>
      </c>
      <c r="AY236" s="14" t="s">
        <v>151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4" t="s">
        <v>8</v>
      </c>
      <c r="BK236" s="212">
        <f>ROUND(I236*H236,0)</f>
        <v>0</v>
      </c>
      <c r="BL236" s="14" t="s">
        <v>150</v>
      </c>
      <c r="BM236" s="14" t="s">
        <v>1271</v>
      </c>
    </row>
    <row r="237" s="1" customFormat="1" ht="16.5" customHeight="1">
      <c r="B237" s="35"/>
      <c r="C237" s="201" t="s">
        <v>538</v>
      </c>
      <c r="D237" s="201" t="s">
        <v>152</v>
      </c>
      <c r="E237" s="202" t="s">
        <v>732</v>
      </c>
      <c r="F237" s="203" t="s">
        <v>733</v>
      </c>
      <c r="G237" s="204" t="s">
        <v>384</v>
      </c>
      <c r="H237" s="205">
        <v>23</v>
      </c>
      <c r="I237" s="206"/>
      <c r="J237" s="207">
        <f>ROUND(I237*H237,0)</f>
        <v>0</v>
      </c>
      <c r="K237" s="203" t="s">
        <v>179</v>
      </c>
      <c r="L237" s="40"/>
      <c r="M237" s="208" t="s">
        <v>1</v>
      </c>
      <c r="N237" s="209" t="s">
        <v>47</v>
      </c>
      <c r="O237" s="76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AR237" s="14" t="s">
        <v>150</v>
      </c>
      <c r="AT237" s="14" t="s">
        <v>152</v>
      </c>
      <c r="AU237" s="14" t="s">
        <v>85</v>
      </c>
      <c r="AY237" s="14" t="s">
        <v>151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4" t="s">
        <v>8</v>
      </c>
      <c r="BK237" s="212">
        <f>ROUND(I237*H237,0)</f>
        <v>0</v>
      </c>
      <c r="BL237" s="14" t="s">
        <v>150</v>
      </c>
      <c r="BM237" s="14" t="s">
        <v>1272</v>
      </c>
    </row>
    <row r="238" s="11" customFormat="1">
      <c r="B238" s="215"/>
      <c r="C238" s="216"/>
      <c r="D238" s="217" t="s">
        <v>164</v>
      </c>
      <c r="E238" s="218" t="s">
        <v>1</v>
      </c>
      <c r="F238" s="219" t="s">
        <v>269</v>
      </c>
      <c r="G238" s="216"/>
      <c r="H238" s="220">
        <v>23</v>
      </c>
      <c r="I238" s="221"/>
      <c r="J238" s="216"/>
      <c r="K238" s="216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164</v>
      </c>
      <c r="AU238" s="226" t="s">
        <v>85</v>
      </c>
      <c r="AV238" s="11" t="s">
        <v>85</v>
      </c>
      <c r="AW238" s="11" t="s">
        <v>38</v>
      </c>
      <c r="AX238" s="11" t="s">
        <v>8</v>
      </c>
      <c r="AY238" s="226" t="s">
        <v>151</v>
      </c>
    </row>
    <row r="239" s="10" customFormat="1" ht="25.92" customHeight="1">
      <c r="B239" s="187"/>
      <c r="C239" s="188"/>
      <c r="D239" s="189" t="s">
        <v>75</v>
      </c>
      <c r="E239" s="190" t="s">
        <v>416</v>
      </c>
      <c r="F239" s="190" t="s">
        <v>417</v>
      </c>
      <c r="G239" s="188"/>
      <c r="H239" s="188"/>
      <c r="I239" s="191"/>
      <c r="J239" s="192">
        <f>BK239</f>
        <v>0</v>
      </c>
      <c r="K239" s="188"/>
      <c r="L239" s="193"/>
      <c r="M239" s="194"/>
      <c r="N239" s="195"/>
      <c r="O239" s="195"/>
      <c r="P239" s="196">
        <f>P240</f>
        <v>0</v>
      </c>
      <c r="Q239" s="195"/>
      <c r="R239" s="196">
        <f>R240</f>
        <v>0.036611999999999999</v>
      </c>
      <c r="S239" s="195"/>
      <c r="T239" s="197">
        <f>T240</f>
        <v>0</v>
      </c>
      <c r="AR239" s="198" t="s">
        <v>85</v>
      </c>
      <c r="AT239" s="199" t="s">
        <v>75</v>
      </c>
      <c r="AU239" s="199" t="s">
        <v>76</v>
      </c>
      <c r="AY239" s="198" t="s">
        <v>151</v>
      </c>
      <c r="BK239" s="200">
        <f>BK240</f>
        <v>0</v>
      </c>
    </row>
    <row r="240" s="10" customFormat="1" ht="22.8" customHeight="1">
      <c r="B240" s="187"/>
      <c r="C240" s="188"/>
      <c r="D240" s="189" t="s">
        <v>75</v>
      </c>
      <c r="E240" s="213" t="s">
        <v>1273</v>
      </c>
      <c r="F240" s="213" t="s">
        <v>1274</v>
      </c>
      <c r="G240" s="188"/>
      <c r="H240" s="188"/>
      <c r="I240" s="191"/>
      <c r="J240" s="214">
        <f>BK240</f>
        <v>0</v>
      </c>
      <c r="K240" s="188"/>
      <c r="L240" s="193"/>
      <c r="M240" s="194"/>
      <c r="N240" s="195"/>
      <c r="O240" s="195"/>
      <c r="P240" s="196">
        <f>SUM(P241:P243)</f>
        <v>0</v>
      </c>
      <c r="Q240" s="195"/>
      <c r="R240" s="196">
        <f>SUM(R241:R243)</f>
        <v>0.036611999999999999</v>
      </c>
      <c r="S240" s="195"/>
      <c r="T240" s="197">
        <f>SUM(T241:T243)</f>
        <v>0</v>
      </c>
      <c r="AR240" s="198" t="s">
        <v>85</v>
      </c>
      <c r="AT240" s="199" t="s">
        <v>75</v>
      </c>
      <c r="AU240" s="199" t="s">
        <v>8</v>
      </c>
      <c r="AY240" s="198" t="s">
        <v>151</v>
      </c>
      <c r="BK240" s="200">
        <f>SUM(BK241:BK243)</f>
        <v>0</v>
      </c>
    </row>
    <row r="241" s="1" customFormat="1" ht="16.5" customHeight="1">
      <c r="B241" s="35"/>
      <c r="C241" s="201" t="s">
        <v>543</v>
      </c>
      <c r="D241" s="201" t="s">
        <v>152</v>
      </c>
      <c r="E241" s="202" t="s">
        <v>1275</v>
      </c>
      <c r="F241" s="203" t="s">
        <v>1276</v>
      </c>
      <c r="G241" s="204" t="s">
        <v>178</v>
      </c>
      <c r="H241" s="205">
        <v>45.200000000000003</v>
      </c>
      <c r="I241" s="206"/>
      <c r="J241" s="207">
        <f>ROUND(I241*H241,0)</f>
        <v>0</v>
      </c>
      <c r="K241" s="203" t="s">
        <v>179</v>
      </c>
      <c r="L241" s="40"/>
      <c r="M241" s="208" t="s">
        <v>1</v>
      </c>
      <c r="N241" s="209" t="s">
        <v>47</v>
      </c>
      <c r="O241" s="76"/>
      <c r="P241" s="210">
        <f>O241*H241</f>
        <v>0</v>
      </c>
      <c r="Q241" s="210">
        <v>0.00080999999999999996</v>
      </c>
      <c r="R241" s="210">
        <f>Q241*H241</f>
        <v>0.036611999999999999</v>
      </c>
      <c r="S241" s="210">
        <v>0</v>
      </c>
      <c r="T241" s="211">
        <f>S241*H241</f>
        <v>0</v>
      </c>
      <c r="AR241" s="14" t="s">
        <v>235</v>
      </c>
      <c r="AT241" s="14" t="s">
        <v>152</v>
      </c>
      <c r="AU241" s="14" t="s">
        <v>85</v>
      </c>
      <c r="AY241" s="14" t="s">
        <v>151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4" t="s">
        <v>8</v>
      </c>
      <c r="BK241" s="212">
        <f>ROUND(I241*H241,0)</f>
        <v>0</v>
      </c>
      <c r="BL241" s="14" t="s">
        <v>235</v>
      </c>
      <c r="BM241" s="14" t="s">
        <v>1277</v>
      </c>
    </row>
    <row r="242" s="11" customFormat="1">
      <c r="B242" s="215"/>
      <c r="C242" s="216"/>
      <c r="D242" s="217" t="s">
        <v>164</v>
      </c>
      <c r="E242" s="218" t="s">
        <v>1</v>
      </c>
      <c r="F242" s="219" t="s">
        <v>1278</v>
      </c>
      <c r="G242" s="216"/>
      <c r="H242" s="220">
        <v>45.200000000000003</v>
      </c>
      <c r="I242" s="221"/>
      <c r="J242" s="216"/>
      <c r="K242" s="216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164</v>
      </c>
      <c r="AU242" s="226" t="s">
        <v>85</v>
      </c>
      <c r="AV242" s="11" t="s">
        <v>85</v>
      </c>
      <c r="AW242" s="11" t="s">
        <v>38</v>
      </c>
      <c r="AX242" s="11" t="s">
        <v>8</v>
      </c>
      <c r="AY242" s="226" t="s">
        <v>151</v>
      </c>
    </row>
    <row r="243" s="1" customFormat="1" ht="16.5" customHeight="1">
      <c r="B243" s="35"/>
      <c r="C243" s="201" t="s">
        <v>548</v>
      </c>
      <c r="D243" s="201" t="s">
        <v>152</v>
      </c>
      <c r="E243" s="202" t="s">
        <v>1279</v>
      </c>
      <c r="F243" s="203" t="s">
        <v>1280</v>
      </c>
      <c r="G243" s="204" t="s">
        <v>468</v>
      </c>
      <c r="H243" s="250"/>
      <c r="I243" s="206"/>
      <c r="J243" s="207">
        <f>ROUND(I243*H243,0)</f>
        <v>0</v>
      </c>
      <c r="K243" s="203" t="s">
        <v>179</v>
      </c>
      <c r="L243" s="40"/>
      <c r="M243" s="251" t="s">
        <v>1</v>
      </c>
      <c r="N243" s="252" t="s">
        <v>47</v>
      </c>
      <c r="O243" s="253"/>
      <c r="P243" s="254">
        <f>O243*H243</f>
        <v>0</v>
      </c>
      <c r="Q243" s="254">
        <v>0</v>
      </c>
      <c r="R243" s="254">
        <f>Q243*H243</f>
        <v>0</v>
      </c>
      <c r="S243" s="254">
        <v>0</v>
      </c>
      <c r="T243" s="255">
        <f>S243*H243</f>
        <v>0</v>
      </c>
      <c r="AR243" s="14" t="s">
        <v>235</v>
      </c>
      <c r="AT243" s="14" t="s">
        <v>152</v>
      </c>
      <c r="AU243" s="14" t="s">
        <v>85</v>
      </c>
      <c r="AY243" s="14" t="s">
        <v>151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4" t="s">
        <v>8</v>
      </c>
      <c r="BK243" s="212">
        <f>ROUND(I243*H243,0)</f>
        <v>0</v>
      </c>
      <c r="BL243" s="14" t="s">
        <v>235</v>
      </c>
      <c r="BM243" s="14" t="s">
        <v>1281</v>
      </c>
    </row>
    <row r="244" s="1" customFormat="1" ht="6.96" customHeight="1">
      <c r="B244" s="54"/>
      <c r="C244" s="55"/>
      <c r="D244" s="55"/>
      <c r="E244" s="55"/>
      <c r="F244" s="55"/>
      <c r="G244" s="55"/>
      <c r="H244" s="55"/>
      <c r="I244" s="152"/>
      <c r="J244" s="55"/>
      <c r="K244" s="55"/>
      <c r="L244" s="40"/>
    </row>
  </sheetData>
  <sheetProtection sheet="1" autoFilter="0" formatColumns="0" formatRows="0" objects="1" scenarios="1" spinCount="100000" saltValue="ybgmpy7/3aUBobinaZA1EwmSmSxA4xvgP8+TYC0+baTr6veWByCPsHXPa2ekCG43/YZ5x2CfM/MhA7S9vJS+Gg==" hashValue="PQZ2Vebz9BkJnzWmGumt+ATxkElP89m/7aiVArTtiZ9tjzJ+XhxK2iHdoUcyf4QWFr8/Ne0m2sTelxUVjKmFZQ==" algorithmName="SHA-512" password="CC65"/>
  <autoFilter ref="C90:K24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94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ht="24.96" customHeight="1">
      <c r="B4" s="17"/>
      <c r="D4" s="125" t="s">
        <v>108</v>
      </c>
      <c r="L4" s="17"/>
      <c r="M4" s="21" t="s">
        <v>11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18</v>
      </c>
      <c r="L6" s="17"/>
    </row>
    <row r="7" ht="16.5" customHeight="1">
      <c r="B7" s="17"/>
      <c r="E7" s="127" t="str">
        <f>'Rekapitulace stavby'!K6</f>
        <v>Ledečko ON - Oprava</v>
      </c>
      <c r="F7" s="126"/>
      <c r="G7" s="126"/>
      <c r="H7" s="126"/>
      <c r="L7" s="17"/>
    </row>
    <row r="8" s="1" customFormat="1" ht="12" customHeight="1">
      <c r="B8" s="40"/>
      <c r="D8" s="126" t="s">
        <v>109</v>
      </c>
      <c r="I8" s="128"/>
      <c r="L8" s="40"/>
    </row>
    <row r="9" s="1" customFormat="1" ht="36.96" customHeight="1">
      <c r="B9" s="40"/>
      <c r="E9" s="129" t="s">
        <v>1282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20</v>
      </c>
      <c r="F11" s="14" t="s">
        <v>1</v>
      </c>
      <c r="I11" s="130" t="s">
        <v>21</v>
      </c>
      <c r="J11" s="14" t="s">
        <v>1</v>
      </c>
      <c r="L11" s="40"/>
    </row>
    <row r="12" s="1" customFormat="1" ht="12" customHeight="1">
      <c r="B12" s="40"/>
      <c r="D12" s="126" t="s">
        <v>22</v>
      </c>
      <c r="F12" s="14" t="s">
        <v>23</v>
      </c>
      <c r="I12" s="130" t="s">
        <v>24</v>
      </c>
      <c r="J12" s="131" t="str">
        <f>'Rekapitulace stavby'!AN8</f>
        <v>16. 2. 2019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28</v>
      </c>
      <c r="I14" s="130" t="s">
        <v>29</v>
      </c>
      <c r="J14" s="14" t="s">
        <v>30</v>
      </c>
      <c r="L14" s="40"/>
    </row>
    <row r="15" s="1" customFormat="1" ht="18" customHeight="1">
      <c r="B15" s="40"/>
      <c r="E15" s="14" t="s">
        <v>31</v>
      </c>
      <c r="I15" s="130" t="s">
        <v>32</v>
      </c>
      <c r="J15" s="14" t="s">
        <v>33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34</v>
      </c>
      <c r="I17" s="130" t="s">
        <v>29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32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36</v>
      </c>
      <c r="I20" s="130" t="s">
        <v>29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30" t="s">
        <v>32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39</v>
      </c>
      <c r="I23" s="130" t="s">
        <v>29</v>
      </c>
      <c r="J23" s="14" t="s">
        <v>1</v>
      </c>
      <c r="L23" s="40"/>
    </row>
    <row r="24" s="1" customFormat="1" ht="18" customHeight="1">
      <c r="B24" s="40"/>
      <c r="E24" s="14" t="s">
        <v>40</v>
      </c>
      <c r="I24" s="130" t="s">
        <v>32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41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42</v>
      </c>
      <c r="I30" s="128"/>
      <c r="J30" s="137">
        <f>ROUND(J99, 0)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44</v>
      </c>
      <c r="I32" s="139" t="s">
        <v>43</v>
      </c>
      <c r="J32" s="138" t="s">
        <v>45</v>
      </c>
      <c r="L32" s="40"/>
    </row>
    <row r="33" s="1" customFormat="1" ht="14.4" customHeight="1">
      <c r="B33" s="40"/>
      <c r="D33" s="126" t="s">
        <v>46</v>
      </c>
      <c r="E33" s="126" t="s">
        <v>47</v>
      </c>
      <c r="F33" s="140">
        <f>ROUND((SUM(BE99:BE233)),  0)</f>
        <v>0</v>
      </c>
      <c r="I33" s="141">
        <v>0.20999999999999999</v>
      </c>
      <c r="J33" s="140">
        <f>ROUND(((SUM(BE99:BE233))*I33),  0)</f>
        <v>0</v>
      </c>
      <c r="L33" s="40"/>
    </row>
    <row r="34" s="1" customFormat="1" ht="14.4" customHeight="1">
      <c r="B34" s="40"/>
      <c r="E34" s="126" t="s">
        <v>48</v>
      </c>
      <c r="F34" s="140">
        <f>ROUND((SUM(BF99:BF233)),  0)</f>
        <v>0</v>
      </c>
      <c r="I34" s="141">
        <v>0.14999999999999999</v>
      </c>
      <c r="J34" s="140">
        <f>ROUND(((SUM(BF99:BF233))*I34),  0)</f>
        <v>0</v>
      </c>
      <c r="L34" s="40"/>
    </row>
    <row r="35" hidden="1" s="1" customFormat="1" ht="14.4" customHeight="1">
      <c r="B35" s="40"/>
      <c r="E35" s="126" t="s">
        <v>49</v>
      </c>
      <c r="F35" s="140">
        <f>ROUND((SUM(BG99:BG233)),  0)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50</v>
      </c>
      <c r="F36" s="140">
        <f>ROUND((SUM(BH99:BH233)),  0)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51</v>
      </c>
      <c r="F37" s="140">
        <f>ROUND((SUM(BI99:BI233)),  0)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52</v>
      </c>
      <c r="E39" s="144"/>
      <c r="F39" s="144"/>
      <c r="G39" s="145" t="s">
        <v>53</v>
      </c>
      <c r="H39" s="146" t="s">
        <v>54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111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18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Ledečko ON - Oprava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109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004 - Oprava čekárny pro cestující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>ŽST. Ledečko</v>
      </c>
      <c r="G52" s="36"/>
      <c r="H52" s="36"/>
      <c r="I52" s="130" t="s">
        <v>24</v>
      </c>
      <c r="J52" s="64" t="str">
        <f>IF(J12="","",J12)</f>
        <v>16. 2. 2019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28</v>
      </c>
      <c r="D54" s="36"/>
      <c r="E54" s="36"/>
      <c r="F54" s="24" t="str">
        <f>E15</f>
        <v>SŽDC, s.o.</v>
      </c>
      <c r="G54" s="36"/>
      <c r="H54" s="36"/>
      <c r="I54" s="130" t="s">
        <v>36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30" t="s">
        <v>39</v>
      </c>
      <c r="J55" s="33" t="str">
        <f>E24</f>
        <v>L. Ulrich, DiS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112</v>
      </c>
      <c r="D57" s="158"/>
      <c r="E57" s="158"/>
      <c r="F57" s="158"/>
      <c r="G57" s="158"/>
      <c r="H57" s="158"/>
      <c r="I57" s="159"/>
      <c r="J57" s="160" t="s">
        <v>113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114</v>
      </c>
      <c r="D59" s="36"/>
      <c r="E59" s="36"/>
      <c r="F59" s="36"/>
      <c r="G59" s="36"/>
      <c r="H59" s="36"/>
      <c r="I59" s="128"/>
      <c r="J59" s="95">
        <f>J99</f>
        <v>0</v>
      </c>
      <c r="K59" s="36"/>
      <c r="L59" s="40"/>
      <c r="AU59" s="14" t="s">
        <v>115</v>
      </c>
    </row>
    <row r="60" s="7" customFormat="1" ht="24.96" customHeight="1">
      <c r="B60" s="162"/>
      <c r="C60" s="163"/>
      <c r="D60" s="164" t="s">
        <v>117</v>
      </c>
      <c r="E60" s="165"/>
      <c r="F60" s="165"/>
      <c r="G60" s="165"/>
      <c r="H60" s="165"/>
      <c r="I60" s="166"/>
      <c r="J60" s="167">
        <f>J100</f>
        <v>0</v>
      </c>
      <c r="K60" s="163"/>
      <c r="L60" s="168"/>
    </row>
    <row r="61" s="8" customFormat="1" ht="19.92" customHeight="1">
      <c r="B61" s="169"/>
      <c r="C61" s="170"/>
      <c r="D61" s="171" t="s">
        <v>118</v>
      </c>
      <c r="E61" s="172"/>
      <c r="F61" s="172"/>
      <c r="G61" s="172"/>
      <c r="H61" s="172"/>
      <c r="I61" s="173"/>
      <c r="J61" s="174">
        <f>J101</f>
        <v>0</v>
      </c>
      <c r="K61" s="170"/>
      <c r="L61" s="175"/>
    </row>
    <row r="62" s="8" customFormat="1" ht="19.92" customHeight="1">
      <c r="B62" s="169"/>
      <c r="C62" s="170"/>
      <c r="D62" s="171" t="s">
        <v>1283</v>
      </c>
      <c r="E62" s="172"/>
      <c r="F62" s="172"/>
      <c r="G62" s="172"/>
      <c r="H62" s="172"/>
      <c r="I62" s="173"/>
      <c r="J62" s="174">
        <f>J104</f>
        <v>0</v>
      </c>
      <c r="K62" s="170"/>
      <c r="L62" s="175"/>
    </row>
    <row r="63" s="8" customFormat="1" ht="19.92" customHeight="1">
      <c r="B63" s="169"/>
      <c r="C63" s="170"/>
      <c r="D63" s="171" t="s">
        <v>681</v>
      </c>
      <c r="E63" s="172"/>
      <c r="F63" s="172"/>
      <c r="G63" s="172"/>
      <c r="H63" s="172"/>
      <c r="I63" s="173"/>
      <c r="J63" s="174">
        <f>J124</f>
        <v>0</v>
      </c>
      <c r="K63" s="170"/>
      <c r="L63" s="175"/>
    </row>
    <row r="64" s="8" customFormat="1" ht="19.92" customHeight="1">
      <c r="B64" s="169"/>
      <c r="C64" s="170"/>
      <c r="D64" s="171" t="s">
        <v>124</v>
      </c>
      <c r="E64" s="172"/>
      <c r="F64" s="172"/>
      <c r="G64" s="172"/>
      <c r="H64" s="172"/>
      <c r="I64" s="173"/>
      <c r="J64" s="174">
        <f>J134</f>
        <v>0</v>
      </c>
      <c r="K64" s="170"/>
      <c r="L64" s="175"/>
    </row>
    <row r="65" s="8" customFormat="1" ht="19.92" customHeight="1">
      <c r="B65" s="169"/>
      <c r="C65" s="170"/>
      <c r="D65" s="171" t="s">
        <v>683</v>
      </c>
      <c r="E65" s="172"/>
      <c r="F65" s="172"/>
      <c r="G65" s="172"/>
      <c r="H65" s="172"/>
      <c r="I65" s="173"/>
      <c r="J65" s="174">
        <f>J143</f>
        <v>0</v>
      </c>
      <c r="K65" s="170"/>
      <c r="L65" s="175"/>
    </row>
    <row r="66" s="7" customFormat="1" ht="24.96" customHeight="1">
      <c r="B66" s="162"/>
      <c r="C66" s="163"/>
      <c r="D66" s="164" t="s">
        <v>125</v>
      </c>
      <c r="E66" s="165"/>
      <c r="F66" s="165"/>
      <c r="G66" s="165"/>
      <c r="H66" s="165"/>
      <c r="I66" s="166"/>
      <c r="J66" s="167">
        <f>J145</f>
        <v>0</v>
      </c>
      <c r="K66" s="163"/>
      <c r="L66" s="168"/>
    </row>
    <row r="67" s="8" customFormat="1" ht="19.92" customHeight="1">
      <c r="B67" s="169"/>
      <c r="C67" s="170"/>
      <c r="D67" s="171" t="s">
        <v>134</v>
      </c>
      <c r="E67" s="172"/>
      <c r="F67" s="172"/>
      <c r="G67" s="172"/>
      <c r="H67" s="172"/>
      <c r="I67" s="173"/>
      <c r="J67" s="174">
        <f>J146</f>
        <v>0</v>
      </c>
      <c r="K67" s="170"/>
      <c r="L67" s="175"/>
    </row>
    <row r="68" s="8" customFormat="1" ht="19.92" customHeight="1">
      <c r="B68" s="169"/>
      <c r="C68" s="170"/>
      <c r="D68" s="171" t="s">
        <v>997</v>
      </c>
      <c r="E68" s="172"/>
      <c r="F68" s="172"/>
      <c r="G68" s="172"/>
      <c r="H68" s="172"/>
      <c r="I68" s="173"/>
      <c r="J68" s="174">
        <f>J152</f>
        <v>0</v>
      </c>
      <c r="K68" s="170"/>
      <c r="L68" s="175"/>
    </row>
    <row r="69" s="8" customFormat="1" ht="19.92" customHeight="1">
      <c r="B69" s="169"/>
      <c r="C69" s="170"/>
      <c r="D69" s="171" t="s">
        <v>685</v>
      </c>
      <c r="E69" s="172"/>
      <c r="F69" s="172"/>
      <c r="G69" s="172"/>
      <c r="H69" s="172"/>
      <c r="I69" s="173"/>
      <c r="J69" s="174">
        <f>J170</f>
        <v>0</v>
      </c>
      <c r="K69" s="170"/>
      <c r="L69" s="175"/>
    </row>
    <row r="70" s="8" customFormat="1" ht="19.92" customHeight="1">
      <c r="B70" s="169"/>
      <c r="C70" s="170"/>
      <c r="D70" s="171" t="s">
        <v>1284</v>
      </c>
      <c r="E70" s="172"/>
      <c r="F70" s="172"/>
      <c r="G70" s="172"/>
      <c r="H70" s="172"/>
      <c r="I70" s="173"/>
      <c r="J70" s="174">
        <f>J173</f>
        <v>0</v>
      </c>
      <c r="K70" s="170"/>
      <c r="L70" s="175"/>
    </row>
    <row r="71" s="8" customFormat="1" ht="19.92" customHeight="1">
      <c r="B71" s="169"/>
      <c r="C71" s="170"/>
      <c r="D71" s="171" t="s">
        <v>129</v>
      </c>
      <c r="E71" s="172"/>
      <c r="F71" s="172"/>
      <c r="G71" s="172"/>
      <c r="H71" s="172"/>
      <c r="I71" s="173"/>
      <c r="J71" s="174">
        <f>J178</f>
        <v>0</v>
      </c>
      <c r="K71" s="170"/>
      <c r="L71" s="175"/>
    </row>
    <row r="72" s="8" customFormat="1" ht="19.92" customHeight="1">
      <c r="B72" s="169"/>
      <c r="C72" s="170"/>
      <c r="D72" s="171" t="s">
        <v>130</v>
      </c>
      <c r="E72" s="172"/>
      <c r="F72" s="172"/>
      <c r="G72" s="172"/>
      <c r="H72" s="172"/>
      <c r="I72" s="173"/>
      <c r="J72" s="174">
        <f>J184</f>
        <v>0</v>
      </c>
      <c r="K72" s="170"/>
      <c r="L72" s="175"/>
    </row>
    <row r="73" s="8" customFormat="1" ht="19.92" customHeight="1">
      <c r="B73" s="169"/>
      <c r="C73" s="170"/>
      <c r="D73" s="171" t="s">
        <v>1285</v>
      </c>
      <c r="E73" s="172"/>
      <c r="F73" s="172"/>
      <c r="G73" s="172"/>
      <c r="H73" s="172"/>
      <c r="I73" s="173"/>
      <c r="J73" s="174">
        <f>J190</f>
        <v>0</v>
      </c>
      <c r="K73" s="170"/>
      <c r="L73" s="175"/>
    </row>
    <row r="74" s="8" customFormat="1" ht="19.92" customHeight="1">
      <c r="B74" s="169"/>
      <c r="C74" s="170"/>
      <c r="D74" s="171" t="s">
        <v>1286</v>
      </c>
      <c r="E74" s="172"/>
      <c r="F74" s="172"/>
      <c r="G74" s="172"/>
      <c r="H74" s="172"/>
      <c r="I74" s="173"/>
      <c r="J74" s="174">
        <f>J204</f>
        <v>0</v>
      </c>
      <c r="K74" s="170"/>
      <c r="L74" s="175"/>
    </row>
    <row r="75" s="8" customFormat="1" ht="19.92" customHeight="1">
      <c r="B75" s="169"/>
      <c r="C75" s="170"/>
      <c r="D75" s="171" t="s">
        <v>1287</v>
      </c>
      <c r="E75" s="172"/>
      <c r="F75" s="172"/>
      <c r="G75" s="172"/>
      <c r="H75" s="172"/>
      <c r="I75" s="173"/>
      <c r="J75" s="174">
        <f>J207</f>
        <v>0</v>
      </c>
      <c r="K75" s="170"/>
      <c r="L75" s="175"/>
    </row>
    <row r="76" s="8" customFormat="1" ht="19.92" customHeight="1">
      <c r="B76" s="169"/>
      <c r="C76" s="170"/>
      <c r="D76" s="171" t="s">
        <v>131</v>
      </c>
      <c r="E76" s="172"/>
      <c r="F76" s="172"/>
      <c r="G76" s="172"/>
      <c r="H76" s="172"/>
      <c r="I76" s="173"/>
      <c r="J76" s="174">
        <f>J211</f>
        <v>0</v>
      </c>
      <c r="K76" s="170"/>
      <c r="L76" s="175"/>
    </row>
    <row r="77" s="8" customFormat="1" ht="19.92" customHeight="1">
      <c r="B77" s="169"/>
      <c r="C77" s="170"/>
      <c r="D77" s="171" t="s">
        <v>1288</v>
      </c>
      <c r="E77" s="172"/>
      <c r="F77" s="172"/>
      <c r="G77" s="172"/>
      <c r="H77" s="172"/>
      <c r="I77" s="173"/>
      <c r="J77" s="174">
        <f>J216</f>
        <v>0</v>
      </c>
      <c r="K77" s="170"/>
      <c r="L77" s="175"/>
    </row>
    <row r="78" s="8" customFormat="1" ht="19.92" customHeight="1">
      <c r="B78" s="169"/>
      <c r="C78" s="170"/>
      <c r="D78" s="171" t="s">
        <v>132</v>
      </c>
      <c r="E78" s="172"/>
      <c r="F78" s="172"/>
      <c r="G78" s="172"/>
      <c r="H78" s="172"/>
      <c r="I78" s="173"/>
      <c r="J78" s="174">
        <f>J224</f>
        <v>0</v>
      </c>
      <c r="K78" s="170"/>
      <c r="L78" s="175"/>
    </row>
    <row r="79" s="7" customFormat="1" ht="24.96" customHeight="1">
      <c r="B79" s="162"/>
      <c r="C79" s="163"/>
      <c r="D79" s="164" t="s">
        <v>133</v>
      </c>
      <c r="E79" s="165"/>
      <c r="F79" s="165"/>
      <c r="G79" s="165"/>
      <c r="H79" s="165"/>
      <c r="I79" s="166"/>
      <c r="J79" s="167">
        <f>J229</f>
        <v>0</v>
      </c>
      <c r="K79" s="163"/>
      <c r="L79" s="168"/>
    </row>
    <row r="80" s="1" customFormat="1" ht="21.84" customHeight="1">
      <c r="B80" s="35"/>
      <c r="C80" s="36"/>
      <c r="D80" s="36"/>
      <c r="E80" s="36"/>
      <c r="F80" s="36"/>
      <c r="G80" s="36"/>
      <c r="H80" s="36"/>
      <c r="I80" s="128"/>
      <c r="J80" s="36"/>
      <c r="K80" s="36"/>
      <c r="L80" s="40"/>
    </row>
    <row r="81" s="1" customFormat="1" ht="6.96" customHeight="1">
      <c r="B81" s="54"/>
      <c r="C81" s="55"/>
      <c r="D81" s="55"/>
      <c r="E81" s="55"/>
      <c r="F81" s="55"/>
      <c r="G81" s="55"/>
      <c r="H81" s="55"/>
      <c r="I81" s="152"/>
      <c r="J81" s="55"/>
      <c r="K81" s="55"/>
      <c r="L81" s="40"/>
    </row>
    <row r="85" s="1" customFormat="1" ht="6.96" customHeight="1">
      <c r="B85" s="56"/>
      <c r="C85" s="57"/>
      <c r="D85" s="57"/>
      <c r="E85" s="57"/>
      <c r="F85" s="57"/>
      <c r="G85" s="57"/>
      <c r="H85" s="57"/>
      <c r="I85" s="155"/>
      <c r="J85" s="57"/>
      <c r="K85" s="57"/>
      <c r="L85" s="40"/>
    </row>
    <row r="86" s="1" customFormat="1" ht="24.96" customHeight="1">
      <c r="B86" s="35"/>
      <c r="C86" s="20" t="s">
        <v>135</v>
      </c>
      <c r="D86" s="36"/>
      <c r="E86" s="36"/>
      <c r="F86" s="36"/>
      <c r="G86" s="36"/>
      <c r="H86" s="36"/>
      <c r="I86" s="128"/>
      <c r="J86" s="36"/>
      <c r="K86" s="36"/>
      <c r="L86" s="40"/>
    </row>
    <row r="87" s="1" customFormat="1" ht="6.96" customHeight="1">
      <c r="B87" s="35"/>
      <c r="C87" s="36"/>
      <c r="D87" s="36"/>
      <c r="E87" s="36"/>
      <c r="F87" s="36"/>
      <c r="G87" s="36"/>
      <c r="H87" s="36"/>
      <c r="I87" s="128"/>
      <c r="J87" s="36"/>
      <c r="K87" s="36"/>
      <c r="L87" s="40"/>
    </row>
    <row r="88" s="1" customFormat="1" ht="12" customHeight="1">
      <c r="B88" s="35"/>
      <c r="C88" s="29" t="s">
        <v>18</v>
      </c>
      <c r="D88" s="36"/>
      <c r="E88" s="36"/>
      <c r="F88" s="36"/>
      <c r="G88" s="36"/>
      <c r="H88" s="36"/>
      <c r="I88" s="128"/>
      <c r="J88" s="36"/>
      <c r="K88" s="36"/>
      <c r="L88" s="40"/>
    </row>
    <row r="89" s="1" customFormat="1" ht="16.5" customHeight="1">
      <c r="B89" s="35"/>
      <c r="C89" s="36"/>
      <c r="D89" s="36"/>
      <c r="E89" s="156" t="str">
        <f>E7</f>
        <v>Ledečko ON - Oprava</v>
      </c>
      <c r="F89" s="29"/>
      <c r="G89" s="29"/>
      <c r="H89" s="29"/>
      <c r="I89" s="128"/>
      <c r="J89" s="36"/>
      <c r="K89" s="36"/>
      <c r="L89" s="40"/>
    </row>
    <row r="90" s="1" customFormat="1" ht="12" customHeight="1">
      <c r="B90" s="35"/>
      <c r="C90" s="29" t="s">
        <v>109</v>
      </c>
      <c r="D90" s="36"/>
      <c r="E90" s="36"/>
      <c r="F90" s="36"/>
      <c r="G90" s="36"/>
      <c r="H90" s="36"/>
      <c r="I90" s="128"/>
      <c r="J90" s="36"/>
      <c r="K90" s="36"/>
      <c r="L90" s="40"/>
    </row>
    <row r="91" s="1" customFormat="1" ht="16.5" customHeight="1">
      <c r="B91" s="35"/>
      <c r="C91" s="36"/>
      <c r="D91" s="36"/>
      <c r="E91" s="61" t="str">
        <f>E9</f>
        <v>004 - Oprava čekárny pro cestující</v>
      </c>
      <c r="F91" s="36"/>
      <c r="G91" s="36"/>
      <c r="H91" s="36"/>
      <c r="I91" s="128"/>
      <c r="J91" s="36"/>
      <c r="K91" s="36"/>
      <c r="L91" s="40"/>
    </row>
    <row r="92" s="1" customFormat="1" ht="6.96" customHeight="1">
      <c r="B92" s="35"/>
      <c r="C92" s="36"/>
      <c r="D92" s="36"/>
      <c r="E92" s="36"/>
      <c r="F92" s="36"/>
      <c r="G92" s="36"/>
      <c r="H92" s="36"/>
      <c r="I92" s="128"/>
      <c r="J92" s="36"/>
      <c r="K92" s="36"/>
      <c r="L92" s="40"/>
    </row>
    <row r="93" s="1" customFormat="1" ht="12" customHeight="1">
      <c r="B93" s="35"/>
      <c r="C93" s="29" t="s">
        <v>22</v>
      </c>
      <c r="D93" s="36"/>
      <c r="E93" s="36"/>
      <c r="F93" s="24" t="str">
        <f>F12</f>
        <v>ŽST. Ledečko</v>
      </c>
      <c r="G93" s="36"/>
      <c r="H93" s="36"/>
      <c r="I93" s="130" t="s">
        <v>24</v>
      </c>
      <c r="J93" s="64" t="str">
        <f>IF(J12="","",J12)</f>
        <v>16. 2. 2019</v>
      </c>
      <c r="K93" s="36"/>
      <c r="L93" s="40"/>
    </row>
    <row r="94" s="1" customFormat="1" ht="6.96" customHeight="1">
      <c r="B94" s="35"/>
      <c r="C94" s="36"/>
      <c r="D94" s="36"/>
      <c r="E94" s="36"/>
      <c r="F94" s="36"/>
      <c r="G94" s="36"/>
      <c r="H94" s="36"/>
      <c r="I94" s="128"/>
      <c r="J94" s="36"/>
      <c r="K94" s="36"/>
      <c r="L94" s="40"/>
    </row>
    <row r="95" s="1" customFormat="1" ht="13.65" customHeight="1">
      <c r="B95" s="35"/>
      <c r="C95" s="29" t="s">
        <v>28</v>
      </c>
      <c r="D95" s="36"/>
      <c r="E95" s="36"/>
      <c r="F95" s="24" t="str">
        <f>E15</f>
        <v>SŽDC, s.o.</v>
      </c>
      <c r="G95" s="36"/>
      <c r="H95" s="36"/>
      <c r="I95" s="130" t="s">
        <v>36</v>
      </c>
      <c r="J95" s="33" t="str">
        <f>E21</f>
        <v xml:space="preserve"> </v>
      </c>
      <c r="K95" s="36"/>
      <c r="L95" s="40"/>
    </row>
    <row r="96" s="1" customFormat="1" ht="13.65" customHeight="1">
      <c r="B96" s="35"/>
      <c r="C96" s="29" t="s">
        <v>34</v>
      </c>
      <c r="D96" s="36"/>
      <c r="E96" s="36"/>
      <c r="F96" s="24" t="str">
        <f>IF(E18="","",E18)</f>
        <v>Vyplň údaj</v>
      </c>
      <c r="G96" s="36"/>
      <c r="H96" s="36"/>
      <c r="I96" s="130" t="s">
        <v>39</v>
      </c>
      <c r="J96" s="33" t="str">
        <f>E24</f>
        <v>L. Ulrich, DiS</v>
      </c>
      <c r="K96" s="36"/>
      <c r="L96" s="40"/>
    </row>
    <row r="97" s="1" customFormat="1" ht="10.32" customHeight="1">
      <c r="B97" s="35"/>
      <c r="C97" s="36"/>
      <c r="D97" s="36"/>
      <c r="E97" s="36"/>
      <c r="F97" s="36"/>
      <c r="G97" s="36"/>
      <c r="H97" s="36"/>
      <c r="I97" s="128"/>
      <c r="J97" s="36"/>
      <c r="K97" s="36"/>
      <c r="L97" s="40"/>
    </row>
    <row r="98" s="9" customFormat="1" ht="29.28" customHeight="1">
      <c r="B98" s="176"/>
      <c r="C98" s="177" t="s">
        <v>136</v>
      </c>
      <c r="D98" s="178" t="s">
        <v>61</v>
      </c>
      <c r="E98" s="178" t="s">
        <v>57</v>
      </c>
      <c r="F98" s="178" t="s">
        <v>58</v>
      </c>
      <c r="G98" s="178" t="s">
        <v>137</v>
      </c>
      <c r="H98" s="178" t="s">
        <v>138</v>
      </c>
      <c r="I98" s="179" t="s">
        <v>139</v>
      </c>
      <c r="J98" s="180" t="s">
        <v>113</v>
      </c>
      <c r="K98" s="181" t="s">
        <v>140</v>
      </c>
      <c r="L98" s="182"/>
      <c r="M98" s="85" t="s">
        <v>1</v>
      </c>
      <c r="N98" s="86" t="s">
        <v>46</v>
      </c>
      <c r="O98" s="86" t="s">
        <v>141</v>
      </c>
      <c r="P98" s="86" t="s">
        <v>142</v>
      </c>
      <c r="Q98" s="86" t="s">
        <v>143</v>
      </c>
      <c r="R98" s="86" t="s">
        <v>144</v>
      </c>
      <c r="S98" s="86" t="s">
        <v>145</v>
      </c>
      <c r="T98" s="87" t="s">
        <v>146</v>
      </c>
    </row>
    <row r="99" s="1" customFormat="1" ht="22.8" customHeight="1">
      <c r="B99" s="35"/>
      <c r="C99" s="92" t="s">
        <v>147</v>
      </c>
      <c r="D99" s="36"/>
      <c r="E99" s="36"/>
      <c r="F99" s="36"/>
      <c r="G99" s="36"/>
      <c r="H99" s="36"/>
      <c r="I99" s="128"/>
      <c r="J99" s="183">
        <f>BK99</f>
        <v>0</v>
      </c>
      <c r="K99" s="36"/>
      <c r="L99" s="40"/>
      <c r="M99" s="88"/>
      <c r="N99" s="89"/>
      <c r="O99" s="89"/>
      <c r="P99" s="184">
        <f>P100+P145+P229</f>
        <v>0</v>
      </c>
      <c r="Q99" s="89"/>
      <c r="R99" s="184">
        <f>R100+R145+R229</f>
        <v>20.996597570000006</v>
      </c>
      <c r="S99" s="89"/>
      <c r="T99" s="185">
        <f>T100+T145+T229</f>
        <v>14.242427599999999</v>
      </c>
      <c r="AT99" s="14" t="s">
        <v>75</v>
      </c>
      <c r="AU99" s="14" t="s">
        <v>115</v>
      </c>
      <c r="BK99" s="186">
        <f>BK100+BK145+BK229</f>
        <v>0</v>
      </c>
    </row>
    <row r="100" s="10" customFormat="1" ht="25.92" customHeight="1">
      <c r="B100" s="187"/>
      <c r="C100" s="188"/>
      <c r="D100" s="189" t="s">
        <v>75</v>
      </c>
      <c r="E100" s="190" t="s">
        <v>156</v>
      </c>
      <c r="F100" s="190" t="s">
        <v>157</v>
      </c>
      <c r="G100" s="188"/>
      <c r="H100" s="188"/>
      <c r="I100" s="191"/>
      <c r="J100" s="192">
        <f>BK100</f>
        <v>0</v>
      </c>
      <c r="K100" s="188"/>
      <c r="L100" s="193"/>
      <c r="M100" s="194"/>
      <c r="N100" s="195"/>
      <c r="O100" s="195"/>
      <c r="P100" s="196">
        <f>P101+P104+P124+P134+P143</f>
        <v>0</v>
      </c>
      <c r="Q100" s="195"/>
      <c r="R100" s="196">
        <f>R101+R104+R124+R134+R143</f>
        <v>19.735510250000004</v>
      </c>
      <c r="S100" s="195"/>
      <c r="T100" s="197">
        <f>T101+T104+T124+T134+T143</f>
        <v>13.316599999999999</v>
      </c>
      <c r="AR100" s="198" t="s">
        <v>8</v>
      </c>
      <c r="AT100" s="199" t="s">
        <v>75</v>
      </c>
      <c r="AU100" s="199" t="s">
        <v>76</v>
      </c>
      <c r="AY100" s="198" t="s">
        <v>151</v>
      </c>
      <c r="BK100" s="200">
        <f>BK101+BK104+BK124+BK134+BK143</f>
        <v>0</v>
      </c>
    </row>
    <row r="101" s="10" customFormat="1" ht="22.8" customHeight="1">
      <c r="B101" s="187"/>
      <c r="C101" s="188"/>
      <c r="D101" s="189" t="s">
        <v>75</v>
      </c>
      <c r="E101" s="213" t="s">
        <v>158</v>
      </c>
      <c r="F101" s="213" t="s">
        <v>159</v>
      </c>
      <c r="G101" s="188"/>
      <c r="H101" s="188"/>
      <c r="I101" s="191"/>
      <c r="J101" s="214">
        <f>BK101</f>
        <v>0</v>
      </c>
      <c r="K101" s="188"/>
      <c r="L101" s="193"/>
      <c r="M101" s="194"/>
      <c r="N101" s="195"/>
      <c r="O101" s="195"/>
      <c r="P101" s="196">
        <f>SUM(P102:P103)</f>
        <v>0</v>
      </c>
      <c r="Q101" s="195"/>
      <c r="R101" s="196">
        <f>SUM(R102:R103)</f>
        <v>0.29708000000000001</v>
      </c>
      <c r="S101" s="195"/>
      <c r="T101" s="197">
        <f>SUM(T102:T103)</f>
        <v>0</v>
      </c>
      <c r="AR101" s="198" t="s">
        <v>8</v>
      </c>
      <c r="AT101" s="199" t="s">
        <v>75</v>
      </c>
      <c r="AU101" s="199" t="s">
        <v>8</v>
      </c>
      <c r="AY101" s="198" t="s">
        <v>151</v>
      </c>
      <c r="BK101" s="200">
        <f>SUM(BK102:BK103)</f>
        <v>0</v>
      </c>
    </row>
    <row r="102" s="1" customFormat="1" ht="16.5" customHeight="1">
      <c r="B102" s="35"/>
      <c r="C102" s="201" t="s">
        <v>8</v>
      </c>
      <c r="D102" s="201" t="s">
        <v>152</v>
      </c>
      <c r="E102" s="202" t="s">
        <v>1289</v>
      </c>
      <c r="F102" s="203" t="s">
        <v>1290</v>
      </c>
      <c r="G102" s="204" t="s">
        <v>178</v>
      </c>
      <c r="H102" s="205">
        <v>4</v>
      </c>
      <c r="I102" s="206"/>
      <c r="J102" s="207">
        <f>ROUND(I102*H102,0)</f>
        <v>0</v>
      </c>
      <c r="K102" s="203" t="s">
        <v>179</v>
      </c>
      <c r="L102" s="40"/>
      <c r="M102" s="208" t="s">
        <v>1</v>
      </c>
      <c r="N102" s="209" t="s">
        <v>47</v>
      </c>
      <c r="O102" s="76"/>
      <c r="P102" s="210">
        <f>O102*H102</f>
        <v>0</v>
      </c>
      <c r="Q102" s="210">
        <v>0.074270000000000003</v>
      </c>
      <c r="R102" s="210">
        <f>Q102*H102</f>
        <v>0.29708000000000001</v>
      </c>
      <c r="S102" s="210">
        <v>0</v>
      </c>
      <c r="T102" s="211">
        <f>S102*H102</f>
        <v>0</v>
      </c>
      <c r="AR102" s="14" t="s">
        <v>150</v>
      </c>
      <c r="AT102" s="14" t="s">
        <v>152</v>
      </c>
      <c r="AU102" s="14" t="s">
        <v>85</v>
      </c>
      <c r="AY102" s="14" t="s">
        <v>151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4" t="s">
        <v>8</v>
      </c>
      <c r="BK102" s="212">
        <f>ROUND(I102*H102,0)</f>
        <v>0</v>
      </c>
      <c r="BL102" s="14" t="s">
        <v>150</v>
      </c>
      <c r="BM102" s="14" t="s">
        <v>1291</v>
      </c>
    </row>
    <row r="103" s="11" customFormat="1">
      <c r="B103" s="215"/>
      <c r="C103" s="216"/>
      <c r="D103" s="217" t="s">
        <v>164</v>
      </c>
      <c r="E103" s="218" t="s">
        <v>1</v>
      </c>
      <c r="F103" s="219" t="s">
        <v>1292</v>
      </c>
      <c r="G103" s="216"/>
      <c r="H103" s="220">
        <v>4</v>
      </c>
      <c r="I103" s="221"/>
      <c r="J103" s="216"/>
      <c r="K103" s="216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164</v>
      </c>
      <c r="AU103" s="226" t="s">
        <v>85</v>
      </c>
      <c r="AV103" s="11" t="s">
        <v>85</v>
      </c>
      <c r="AW103" s="11" t="s">
        <v>38</v>
      </c>
      <c r="AX103" s="11" t="s">
        <v>8</v>
      </c>
      <c r="AY103" s="226" t="s">
        <v>151</v>
      </c>
    </row>
    <row r="104" s="10" customFormat="1" ht="22.8" customHeight="1">
      <c r="B104" s="187"/>
      <c r="C104" s="188"/>
      <c r="D104" s="189" t="s">
        <v>75</v>
      </c>
      <c r="E104" s="213" t="s">
        <v>174</v>
      </c>
      <c r="F104" s="213" t="s">
        <v>1293</v>
      </c>
      <c r="G104" s="188"/>
      <c r="H104" s="188"/>
      <c r="I104" s="191"/>
      <c r="J104" s="214">
        <f>BK104</f>
        <v>0</v>
      </c>
      <c r="K104" s="188"/>
      <c r="L104" s="193"/>
      <c r="M104" s="194"/>
      <c r="N104" s="195"/>
      <c r="O104" s="195"/>
      <c r="P104" s="196">
        <f>SUM(P105:P123)</f>
        <v>0</v>
      </c>
      <c r="Q104" s="195"/>
      <c r="R104" s="196">
        <f>SUM(R105:R123)</f>
        <v>19.435074450000002</v>
      </c>
      <c r="S104" s="195"/>
      <c r="T104" s="197">
        <f>SUM(T105:T123)</f>
        <v>0</v>
      </c>
      <c r="AR104" s="198" t="s">
        <v>8</v>
      </c>
      <c r="AT104" s="199" t="s">
        <v>75</v>
      </c>
      <c r="AU104" s="199" t="s">
        <v>8</v>
      </c>
      <c r="AY104" s="198" t="s">
        <v>151</v>
      </c>
      <c r="BK104" s="200">
        <f>SUM(BK105:BK123)</f>
        <v>0</v>
      </c>
    </row>
    <row r="105" s="1" customFormat="1" ht="16.5" customHeight="1">
      <c r="B105" s="35"/>
      <c r="C105" s="201" t="s">
        <v>85</v>
      </c>
      <c r="D105" s="201" t="s">
        <v>152</v>
      </c>
      <c r="E105" s="202" t="s">
        <v>1294</v>
      </c>
      <c r="F105" s="203" t="s">
        <v>1295</v>
      </c>
      <c r="G105" s="204" t="s">
        <v>178</v>
      </c>
      <c r="H105" s="205">
        <v>56.960000000000001</v>
      </c>
      <c r="I105" s="206"/>
      <c r="J105" s="207">
        <f>ROUND(I105*H105,0)</f>
        <v>0</v>
      </c>
      <c r="K105" s="203" t="s">
        <v>1076</v>
      </c>
      <c r="L105" s="40"/>
      <c r="M105" s="208" t="s">
        <v>1</v>
      </c>
      <c r="N105" s="209" t="s">
        <v>47</v>
      </c>
      <c r="O105" s="76"/>
      <c r="P105" s="210">
        <f>O105*H105</f>
        <v>0</v>
      </c>
      <c r="Q105" s="210">
        <v>0.026200000000000001</v>
      </c>
      <c r="R105" s="210">
        <f>Q105*H105</f>
        <v>1.4923520000000001</v>
      </c>
      <c r="S105" s="210">
        <v>0</v>
      </c>
      <c r="T105" s="211">
        <f>S105*H105</f>
        <v>0</v>
      </c>
      <c r="AR105" s="14" t="s">
        <v>150</v>
      </c>
      <c r="AT105" s="14" t="s">
        <v>152</v>
      </c>
      <c r="AU105" s="14" t="s">
        <v>85</v>
      </c>
      <c r="AY105" s="14" t="s">
        <v>151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8</v>
      </c>
      <c r="BK105" s="212">
        <f>ROUND(I105*H105,0)</f>
        <v>0</v>
      </c>
      <c r="BL105" s="14" t="s">
        <v>150</v>
      </c>
      <c r="BM105" s="14" t="s">
        <v>1296</v>
      </c>
    </row>
    <row r="106" s="11" customFormat="1">
      <c r="B106" s="215"/>
      <c r="C106" s="216"/>
      <c r="D106" s="217" t="s">
        <v>164</v>
      </c>
      <c r="E106" s="218" t="s">
        <v>1</v>
      </c>
      <c r="F106" s="219" t="s">
        <v>1297</v>
      </c>
      <c r="G106" s="216"/>
      <c r="H106" s="220">
        <v>56.960000000000001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164</v>
      </c>
      <c r="AU106" s="226" t="s">
        <v>85</v>
      </c>
      <c r="AV106" s="11" t="s">
        <v>85</v>
      </c>
      <c r="AW106" s="11" t="s">
        <v>38</v>
      </c>
      <c r="AX106" s="11" t="s">
        <v>8</v>
      </c>
      <c r="AY106" s="226" t="s">
        <v>151</v>
      </c>
    </row>
    <row r="107" s="1" customFormat="1" ht="16.5" customHeight="1">
      <c r="B107" s="35"/>
      <c r="C107" s="201" t="s">
        <v>158</v>
      </c>
      <c r="D107" s="201" t="s">
        <v>152</v>
      </c>
      <c r="E107" s="202" t="s">
        <v>1298</v>
      </c>
      <c r="F107" s="203" t="s">
        <v>1299</v>
      </c>
      <c r="G107" s="204" t="s">
        <v>178</v>
      </c>
      <c r="H107" s="205">
        <v>21.359999999999999</v>
      </c>
      <c r="I107" s="206"/>
      <c r="J107" s="207">
        <f>ROUND(I107*H107,0)</f>
        <v>0</v>
      </c>
      <c r="K107" s="203" t="s">
        <v>1076</v>
      </c>
      <c r="L107" s="40"/>
      <c r="M107" s="208" t="s">
        <v>1</v>
      </c>
      <c r="N107" s="209" t="s">
        <v>47</v>
      </c>
      <c r="O107" s="76"/>
      <c r="P107" s="210">
        <f>O107*H107</f>
        <v>0</v>
      </c>
      <c r="Q107" s="210">
        <v>0.0054599999999999996</v>
      </c>
      <c r="R107" s="210">
        <f>Q107*H107</f>
        <v>0.11662559999999998</v>
      </c>
      <c r="S107" s="210">
        <v>0</v>
      </c>
      <c r="T107" s="211">
        <f>S107*H107</f>
        <v>0</v>
      </c>
      <c r="AR107" s="14" t="s">
        <v>150</v>
      </c>
      <c r="AT107" s="14" t="s">
        <v>152</v>
      </c>
      <c r="AU107" s="14" t="s">
        <v>85</v>
      </c>
      <c r="AY107" s="14" t="s">
        <v>151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4" t="s">
        <v>8</v>
      </c>
      <c r="BK107" s="212">
        <f>ROUND(I107*H107,0)</f>
        <v>0</v>
      </c>
      <c r="BL107" s="14" t="s">
        <v>150</v>
      </c>
      <c r="BM107" s="14" t="s">
        <v>1300</v>
      </c>
    </row>
    <row r="108" s="11" customFormat="1">
      <c r="B108" s="215"/>
      <c r="C108" s="216"/>
      <c r="D108" s="217" t="s">
        <v>164</v>
      </c>
      <c r="E108" s="218" t="s">
        <v>1</v>
      </c>
      <c r="F108" s="219" t="s">
        <v>1301</v>
      </c>
      <c r="G108" s="216"/>
      <c r="H108" s="220">
        <v>21.359999999999999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164</v>
      </c>
      <c r="AU108" s="226" t="s">
        <v>85</v>
      </c>
      <c r="AV108" s="11" t="s">
        <v>85</v>
      </c>
      <c r="AW108" s="11" t="s">
        <v>38</v>
      </c>
      <c r="AX108" s="11" t="s">
        <v>8</v>
      </c>
      <c r="AY108" s="226" t="s">
        <v>151</v>
      </c>
    </row>
    <row r="109" s="1" customFormat="1" ht="16.5" customHeight="1">
      <c r="B109" s="35"/>
      <c r="C109" s="201" t="s">
        <v>150</v>
      </c>
      <c r="D109" s="201" t="s">
        <v>152</v>
      </c>
      <c r="E109" s="202" t="s">
        <v>1302</v>
      </c>
      <c r="F109" s="203" t="s">
        <v>1303</v>
      </c>
      <c r="G109" s="204" t="s">
        <v>178</v>
      </c>
      <c r="H109" s="205">
        <v>56.960000000000001</v>
      </c>
      <c r="I109" s="206"/>
      <c r="J109" s="207">
        <f>ROUND(I109*H109,0)</f>
        <v>0</v>
      </c>
      <c r="K109" s="203" t="s">
        <v>1076</v>
      </c>
      <c r="L109" s="40"/>
      <c r="M109" s="208" t="s">
        <v>1</v>
      </c>
      <c r="N109" s="209" t="s">
        <v>47</v>
      </c>
      <c r="O109" s="76"/>
      <c r="P109" s="210">
        <f>O109*H109</f>
        <v>0</v>
      </c>
      <c r="Q109" s="210">
        <v>0.00046999999999999999</v>
      </c>
      <c r="R109" s="210">
        <f>Q109*H109</f>
        <v>0.026771199999999998</v>
      </c>
      <c r="S109" s="210">
        <v>0</v>
      </c>
      <c r="T109" s="211">
        <f>S109*H109</f>
        <v>0</v>
      </c>
      <c r="AR109" s="14" t="s">
        <v>150</v>
      </c>
      <c r="AT109" s="14" t="s">
        <v>152</v>
      </c>
      <c r="AU109" s="14" t="s">
        <v>85</v>
      </c>
      <c r="AY109" s="14" t="s">
        <v>151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4" t="s">
        <v>8</v>
      </c>
      <c r="BK109" s="212">
        <f>ROUND(I109*H109,0)</f>
        <v>0</v>
      </c>
      <c r="BL109" s="14" t="s">
        <v>150</v>
      </c>
      <c r="BM109" s="14" t="s">
        <v>1304</v>
      </c>
    </row>
    <row r="110" s="1" customFormat="1" ht="16.5" customHeight="1">
      <c r="B110" s="35"/>
      <c r="C110" s="201" t="s">
        <v>185</v>
      </c>
      <c r="D110" s="201" t="s">
        <v>152</v>
      </c>
      <c r="E110" s="202" t="s">
        <v>1305</v>
      </c>
      <c r="F110" s="203" t="s">
        <v>1306</v>
      </c>
      <c r="G110" s="204" t="s">
        <v>178</v>
      </c>
      <c r="H110" s="205">
        <v>56.960000000000001</v>
      </c>
      <c r="I110" s="206"/>
      <c r="J110" s="207">
        <f>ROUND(I110*H110,0)</f>
        <v>0</v>
      </c>
      <c r="K110" s="203" t="s">
        <v>1076</v>
      </c>
      <c r="L110" s="40"/>
      <c r="M110" s="208" t="s">
        <v>1</v>
      </c>
      <c r="N110" s="209" t="s">
        <v>47</v>
      </c>
      <c r="O110" s="76"/>
      <c r="P110" s="210">
        <f>O110*H110</f>
        <v>0</v>
      </c>
      <c r="Q110" s="210">
        <v>0.0048900000000000002</v>
      </c>
      <c r="R110" s="210">
        <f>Q110*H110</f>
        <v>0.27853440000000002</v>
      </c>
      <c r="S110" s="210">
        <v>0</v>
      </c>
      <c r="T110" s="211">
        <f>S110*H110</f>
        <v>0</v>
      </c>
      <c r="AR110" s="14" t="s">
        <v>150</v>
      </c>
      <c r="AT110" s="14" t="s">
        <v>152</v>
      </c>
      <c r="AU110" s="14" t="s">
        <v>85</v>
      </c>
      <c r="AY110" s="14" t="s">
        <v>151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8</v>
      </c>
      <c r="BK110" s="212">
        <f>ROUND(I110*H110,0)</f>
        <v>0</v>
      </c>
      <c r="BL110" s="14" t="s">
        <v>150</v>
      </c>
      <c r="BM110" s="14" t="s">
        <v>1307</v>
      </c>
    </row>
    <row r="111" s="1" customFormat="1" ht="16.5" customHeight="1">
      <c r="B111" s="35"/>
      <c r="C111" s="201" t="s">
        <v>174</v>
      </c>
      <c r="D111" s="201" t="s">
        <v>152</v>
      </c>
      <c r="E111" s="202" t="s">
        <v>1308</v>
      </c>
      <c r="F111" s="203" t="s">
        <v>1309</v>
      </c>
      <c r="G111" s="204" t="s">
        <v>178</v>
      </c>
      <c r="H111" s="205">
        <v>56.960000000000001</v>
      </c>
      <c r="I111" s="206"/>
      <c r="J111" s="207">
        <f>ROUND(I111*H111,0)</f>
        <v>0</v>
      </c>
      <c r="K111" s="203" t="s">
        <v>1076</v>
      </c>
      <c r="L111" s="40"/>
      <c r="M111" s="208" t="s">
        <v>1</v>
      </c>
      <c r="N111" s="209" t="s">
        <v>47</v>
      </c>
      <c r="O111" s="76"/>
      <c r="P111" s="210">
        <f>O111*H111</f>
        <v>0</v>
      </c>
      <c r="Q111" s="210">
        <v>0.0030000000000000001</v>
      </c>
      <c r="R111" s="210">
        <f>Q111*H111</f>
        <v>0.17088</v>
      </c>
      <c r="S111" s="210">
        <v>0</v>
      </c>
      <c r="T111" s="211">
        <f>S111*H111</f>
        <v>0</v>
      </c>
      <c r="AR111" s="14" t="s">
        <v>150</v>
      </c>
      <c r="AT111" s="14" t="s">
        <v>152</v>
      </c>
      <c r="AU111" s="14" t="s">
        <v>85</v>
      </c>
      <c r="AY111" s="14" t="s">
        <v>151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4" t="s">
        <v>8</v>
      </c>
      <c r="BK111" s="212">
        <f>ROUND(I111*H111,0)</f>
        <v>0</v>
      </c>
      <c r="BL111" s="14" t="s">
        <v>150</v>
      </c>
      <c r="BM111" s="14" t="s">
        <v>1310</v>
      </c>
    </row>
    <row r="112" s="1" customFormat="1" ht="16.5" customHeight="1">
      <c r="B112" s="35"/>
      <c r="C112" s="201" t="s">
        <v>194</v>
      </c>
      <c r="D112" s="201" t="s">
        <v>152</v>
      </c>
      <c r="E112" s="202" t="s">
        <v>1311</v>
      </c>
      <c r="F112" s="203" t="s">
        <v>1312</v>
      </c>
      <c r="G112" s="204" t="s">
        <v>162</v>
      </c>
      <c r="H112" s="205">
        <v>3.948</v>
      </c>
      <c r="I112" s="206"/>
      <c r="J112" s="207">
        <f>ROUND(I112*H112,0)</f>
        <v>0</v>
      </c>
      <c r="K112" s="203" t="s">
        <v>1076</v>
      </c>
      <c r="L112" s="40"/>
      <c r="M112" s="208" t="s">
        <v>1</v>
      </c>
      <c r="N112" s="209" t="s">
        <v>47</v>
      </c>
      <c r="O112" s="76"/>
      <c r="P112" s="210">
        <f>O112*H112</f>
        <v>0</v>
      </c>
      <c r="Q112" s="210">
        <v>2.1600000000000001</v>
      </c>
      <c r="R112" s="210">
        <f>Q112*H112</f>
        <v>8.5276800000000001</v>
      </c>
      <c r="S112" s="210">
        <v>0</v>
      </c>
      <c r="T112" s="211">
        <f>S112*H112</f>
        <v>0</v>
      </c>
      <c r="AR112" s="14" t="s">
        <v>150</v>
      </c>
      <c r="AT112" s="14" t="s">
        <v>152</v>
      </c>
      <c r="AU112" s="14" t="s">
        <v>85</v>
      </c>
      <c r="AY112" s="14" t="s">
        <v>151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4" t="s">
        <v>8</v>
      </c>
      <c r="BK112" s="212">
        <f>ROUND(I112*H112,0)</f>
        <v>0</v>
      </c>
      <c r="BL112" s="14" t="s">
        <v>150</v>
      </c>
      <c r="BM112" s="14" t="s">
        <v>1313</v>
      </c>
    </row>
    <row r="113" s="11" customFormat="1">
      <c r="B113" s="215"/>
      <c r="C113" s="216"/>
      <c r="D113" s="217" t="s">
        <v>164</v>
      </c>
      <c r="E113" s="218" t="s">
        <v>1</v>
      </c>
      <c r="F113" s="219" t="s">
        <v>1314</v>
      </c>
      <c r="G113" s="216"/>
      <c r="H113" s="220">
        <v>3.948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164</v>
      </c>
      <c r="AU113" s="226" t="s">
        <v>85</v>
      </c>
      <c r="AV113" s="11" t="s">
        <v>85</v>
      </c>
      <c r="AW113" s="11" t="s">
        <v>38</v>
      </c>
      <c r="AX113" s="11" t="s">
        <v>8</v>
      </c>
      <c r="AY113" s="226" t="s">
        <v>151</v>
      </c>
    </row>
    <row r="114" s="1" customFormat="1" ht="16.5" customHeight="1">
      <c r="B114" s="35"/>
      <c r="C114" s="201" t="s">
        <v>198</v>
      </c>
      <c r="D114" s="201" t="s">
        <v>152</v>
      </c>
      <c r="E114" s="202" t="s">
        <v>1315</v>
      </c>
      <c r="F114" s="203" t="s">
        <v>1316</v>
      </c>
      <c r="G114" s="204" t="s">
        <v>162</v>
      </c>
      <c r="H114" s="205">
        <v>1.974</v>
      </c>
      <c r="I114" s="206"/>
      <c r="J114" s="207">
        <f>ROUND(I114*H114,0)</f>
        <v>0</v>
      </c>
      <c r="K114" s="203" t="s">
        <v>1076</v>
      </c>
      <c r="L114" s="40"/>
      <c r="M114" s="208" t="s">
        <v>1</v>
      </c>
      <c r="N114" s="209" t="s">
        <v>47</v>
      </c>
      <c r="O114" s="76"/>
      <c r="P114" s="210">
        <f>O114*H114</f>
        <v>0</v>
      </c>
      <c r="Q114" s="210">
        <v>2.45329</v>
      </c>
      <c r="R114" s="210">
        <f>Q114*H114</f>
        <v>4.8427944599999995</v>
      </c>
      <c r="S114" s="210">
        <v>0</v>
      </c>
      <c r="T114" s="211">
        <f>S114*H114</f>
        <v>0</v>
      </c>
      <c r="AR114" s="14" t="s">
        <v>150</v>
      </c>
      <c r="AT114" s="14" t="s">
        <v>152</v>
      </c>
      <c r="AU114" s="14" t="s">
        <v>85</v>
      </c>
      <c r="AY114" s="14" t="s">
        <v>151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8</v>
      </c>
      <c r="BK114" s="212">
        <f>ROUND(I114*H114,0)</f>
        <v>0</v>
      </c>
      <c r="BL114" s="14" t="s">
        <v>150</v>
      </c>
      <c r="BM114" s="14" t="s">
        <v>1317</v>
      </c>
    </row>
    <row r="115" s="11" customFormat="1">
      <c r="B115" s="215"/>
      <c r="C115" s="216"/>
      <c r="D115" s="217" t="s">
        <v>164</v>
      </c>
      <c r="E115" s="218" t="s">
        <v>1</v>
      </c>
      <c r="F115" s="219" t="s">
        <v>1318</v>
      </c>
      <c r="G115" s="216"/>
      <c r="H115" s="220">
        <v>1.974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164</v>
      </c>
      <c r="AU115" s="226" t="s">
        <v>85</v>
      </c>
      <c r="AV115" s="11" t="s">
        <v>85</v>
      </c>
      <c r="AW115" s="11" t="s">
        <v>38</v>
      </c>
      <c r="AX115" s="11" t="s">
        <v>8</v>
      </c>
      <c r="AY115" s="226" t="s">
        <v>151</v>
      </c>
    </row>
    <row r="116" s="1" customFormat="1" ht="16.5" customHeight="1">
      <c r="B116" s="35"/>
      <c r="C116" s="201" t="s">
        <v>203</v>
      </c>
      <c r="D116" s="201" t="s">
        <v>152</v>
      </c>
      <c r="E116" s="202" t="s">
        <v>1319</v>
      </c>
      <c r="F116" s="203" t="s">
        <v>1320</v>
      </c>
      <c r="G116" s="204" t="s">
        <v>162</v>
      </c>
      <c r="H116" s="205">
        <v>1.974</v>
      </c>
      <c r="I116" s="206"/>
      <c r="J116" s="207">
        <f>ROUND(I116*H116,0)</f>
        <v>0</v>
      </c>
      <c r="K116" s="203" t="s">
        <v>1076</v>
      </c>
      <c r="L116" s="40"/>
      <c r="M116" s="208" t="s">
        <v>1</v>
      </c>
      <c r="N116" s="209" t="s">
        <v>47</v>
      </c>
      <c r="O116" s="76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14" t="s">
        <v>150</v>
      </c>
      <c r="AT116" s="14" t="s">
        <v>152</v>
      </c>
      <c r="AU116" s="14" t="s">
        <v>85</v>
      </c>
      <c r="AY116" s="14" t="s">
        <v>151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4" t="s">
        <v>8</v>
      </c>
      <c r="BK116" s="212">
        <f>ROUND(I116*H116,0)</f>
        <v>0</v>
      </c>
      <c r="BL116" s="14" t="s">
        <v>150</v>
      </c>
      <c r="BM116" s="14" t="s">
        <v>1321</v>
      </c>
    </row>
    <row r="117" s="1" customFormat="1" ht="16.5" customHeight="1">
      <c r="B117" s="35"/>
      <c r="C117" s="201" t="s">
        <v>26</v>
      </c>
      <c r="D117" s="201" t="s">
        <v>152</v>
      </c>
      <c r="E117" s="202" t="s">
        <v>1322</v>
      </c>
      <c r="F117" s="203" t="s">
        <v>1323</v>
      </c>
      <c r="G117" s="204" t="s">
        <v>384</v>
      </c>
      <c r="H117" s="205">
        <v>0.098000000000000004</v>
      </c>
      <c r="I117" s="206"/>
      <c r="J117" s="207">
        <f>ROUND(I117*H117,0)</f>
        <v>0</v>
      </c>
      <c r="K117" s="203" t="s">
        <v>1076</v>
      </c>
      <c r="L117" s="40"/>
      <c r="M117" s="208" t="s">
        <v>1</v>
      </c>
      <c r="N117" s="209" t="s">
        <v>47</v>
      </c>
      <c r="O117" s="76"/>
      <c r="P117" s="210">
        <f>O117*H117</f>
        <v>0</v>
      </c>
      <c r="Q117" s="210">
        <v>1.0530600000000001</v>
      </c>
      <c r="R117" s="210">
        <f>Q117*H117</f>
        <v>0.10319988000000001</v>
      </c>
      <c r="S117" s="210">
        <v>0</v>
      </c>
      <c r="T117" s="211">
        <f>S117*H117</f>
        <v>0</v>
      </c>
      <c r="AR117" s="14" t="s">
        <v>150</v>
      </c>
      <c r="AT117" s="14" t="s">
        <v>152</v>
      </c>
      <c r="AU117" s="14" t="s">
        <v>85</v>
      </c>
      <c r="AY117" s="14" t="s">
        <v>151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4" t="s">
        <v>8</v>
      </c>
      <c r="BK117" s="212">
        <f>ROUND(I117*H117,0)</f>
        <v>0</v>
      </c>
      <c r="BL117" s="14" t="s">
        <v>150</v>
      </c>
      <c r="BM117" s="14" t="s">
        <v>1324</v>
      </c>
    </row>
    <row r="118" s="1" customFormat="1">
      <c r="B118" s="35"/>
      <c r="C118" s="36"/>
      <c r="D118" s="217" t="s">
        <v>170</v>
      </c>
      <c r="E118" s="36"/>
      <c r="F118" s="227" t="s">
        <v>1325</v>
      </c>
      <c r="G118" s="36"/>
      <c r="H118" s="36"/>
      <c r="I118" s="128"/>
      <c r="J118" s="36"/>
      <c r="K118" s="36"/>
      <c r="L118" s="40"/>
      <c r="M118" s="228"/>
      <c r="N118" s="76"/>
      <c r="O118" s="76"/>
      <c r="P118" s="76"/>
      <c r="Q118" s="76"/>
      <c r="R118" s="76"/>
      <c r="S118" s="76"/>
      <c r="T118" s="77"/>
      <c r="AT118" s="14" t="s">
        <v>170</v>
      </c>
      <c r="AU118" s="14" t="s">
        <v>85</v>
      </c>
    </row>
    <row r="119" s="1" customFormat="1" ht="16.5" customHeight="1">
      <c r="B119" s="35"/>
      <c r="C119" s="201" t="s">
        <v>210</v>
      </c>
      <c r="D119" s="201" t="s">
        <v>152</v>
      </c>
      <c r="E119" s="202" t="s">
        <v>1326</v>
      </c>
      <c r="F119" s="203" t="s">
        <v>1327</v>
      </c>
      <c r="G119" s="204" t="s">
        <v>222</v>
      </c>
      <c r="H119" s="205">
        <v>17.800000000000001</v>
      </c>
      <c r="I119" s="206"/>
      <c r="J119" s="207">
        <f>ROUND(I119*H119,0)</f>
        <v>0</v>
      </c>
      <c r="K119" s="203" t="s">
        <v>1076</v>
      </c>
      <c r="L119" s="40"/>
      <c r="M119" s="208" t="s">
        <v>1</v>
      </c>
      <c r="N119" s="209" t="s">
        <v>47</v>
      </c>
      <c r="O119" s="76"/>
      <c r="P119" s="210">
        <f>O119*H119</f>
        <v>0</v>
      </c>
      <c r="Q119" s="210">
        <v>8.0000000000000007E-05</v>
      </c>
      <c r="R119" s="210">
        <f>Q119*H119</f>
        <v>0.0014240000000000001</v>
      </c>
      <c r="S119" s="210">
        <v>0</v>
      </c>
      <c r="T119" s="211">
        <f>S119*H119</f>
        <v>0</v>
      </c>
      <c r="AR119" s="14" t="s">
        <v>150</v>
      </c>
      <c r="AT119" s="14" t="s">
        <v>152</v>
      </c>
      <c r="AU119" s="14" t="s">
        <v>85</v>
      </c>
      <c r="AY119" s="14" t="s">
        <v>151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8</v>
      </c>
      <c r="BK119" s="212">
        <f>ROUND(I119*H119,0)</f>
        <v>0</v>
      </c>
      <c r="BL119" s="14" t="s">
        <v>150</v>
      </c>
      <c r="BM119" s="14" t="s">
        <v>1328</v>
      </c>
    </row>
    <row r="120" s="11" customFormat="1">
      <c r="B120" s="215"/>
      <c r="C120" s="216"/>
      <c r="D120" s="217" t="s">
        <v>164</v>
      </c>
      <c r="E120" s="218" t="s">
        <v>1</v>
      </c>
      <c r="F120" s="219" t="s">
        <v>1329</v>
      </c>
      <c r="G120" s="216"/>
      <c r="H120" s="220">
        <v>17.800000000000001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164</v>
      </c>
      <c r="AU120" s="226" t="s">
        <v>85</v>
      </c>
      <c r="AV120" s="11" t="s">
        <v>85</v>
      </c>
      <c r="AW120" s="11" t="s">
        <v>38</v>
      </c>
      <c r="AX120" s="11" t="s">
        <v>8</v>
      </c>
      <c r="AY120" s="226" t="s">
        <v>151</v>
      </c>
    </row>
    <row r="121" s="1" customFormat="1" ht="16.5" customHeight="1">
      <c r="B121" s="35"/>
      <c r="C121" s="201" t="s">
        <v>215</v>
      </c>
      <c r="D121" s="201" t="s">
        <v>152</v>
      </c>
      <c r="E121" s="202" t="s">
        <v>1330</v>
      </c>
      <c r="F121" s="203" t="s">
        <v>1331</v>
      </c>
      <c r="G121" s="204" t="s">
        <v>162</v>
      </c>
      <c r="H121" s="205">
        <v>1.579</v>
      </c>
      <c r="I121" s="206"/>
      <c r="J121" s="207">
        <f>ROUND(I121*H121,0)</f>
        <v>0</v>
      </c>
      <c r="K121" s="203" t="s">
        <v>1076</v>
      </c>
      <c r="L121" s="40"/>
      <c r="M121" s="208" t="s">
        <v>1</v>
      </c>
      <c r="N121" s="209" t="s">
        <v>47</v>
      </c>
      <c r="O121" s="76"/>
      <c r="P121" s="210">
        <f>O121*H121</f>
        <v>0</v>
      </c>
      <c r="Q121" s="210">
        <v>2.45329</v>
      </c>
      <c r="R121" s="210">
        <f>Q121*H121</f>
        <v>3.8737449099999997</v>
      </c>
      <c r="S121" s="210">
        <v>0</v>
      </c>
      <c r="T121" s="211">
        <f>S121*H121</f>
        <v>0</v>
      </c>
      <c r="AR121" s="14" t="s">
        <v>150</v>
      </c>
      <c r="AT121" s="14" t="s">
        <v>152</v>
      </c>
      <c r="AU121" s="14" t="s">
        <v>85</v>
      </c>
      <c r="AY121" s="14" t="s">
        <v>151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8</v>
      </c>
      <c r="BK121" s="212">
        <f>ROUND(I121*H121,0)</f>
        <v>0</v>
      </c>
      <c r="BL121" s="14" t="s">
        <v>150</v>
      </c>
      <c r="BM121" s="14" t="s">
        <v>1332</v>
      </c>
    </row>
    <row r="122" s="11" customFormat="1">
      <c r="B122" s="215"/>
      <c r="C122" s="216"/>
      <c r="D122" s="217" t="s">
        <v>164</v>
      </c>
      <c r="E122" s="218" t="s">
        <v>1</v>
      </c>
      <c r="F122" s="219" t="s">
        <v>1333</v>
      </c>
      <c r="G122" s="216"/>
      <c r="H122" s="220">
        <v>1.579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164</v>
      </c>
      <c r="AU122" s="226" t="s">
        <v>85</v>
      </c>
      <c r="AV122" s="11" t="s">
        <v>85</v>
      </c>
      <c r="AW122" s="11" t="s">
        <v>38</v>
      </c>
      <c r="AX122" s="11" t="s">
        <v>8</v>
      </c>
      <c r="AY122" s="226" t="s">
        <v>151</v>
      </c>
    </row>
    <row r="123" s="1" customFormat="1" ht="16.5" customHeight="1">
      <c r="B123" s="35"/>
      <c r="C123" s="201" t="s">
        <v>219</v>
      </c>
      <c r="D123" s="201" t="s">
        <v>152</v>
      </c>
      <c r="E123" s="202" t="s">
        <v>1334</v>
      </c>
      <c r="F123" s="203" t="s">
        <v>1335</v>
      </c>
      <c r="G123" s="204" t="s">
        <v>222</v>
      </c>
      <c r="H123" s="205">
        <v>17.800000000000001</v>
      </c>
      <c r="I123" s="206"/>
      <c r="J123" s="207">
        <f>ROUND(I123*H123,0)</f>
        <v>0</v>
      </c>
      <c r="K123" s="203" t="s">
        <v>1076</v>
      </c>
      <c r="L123" s="40"/>
      <c r="M123" s="208" t="s">
        <v>1</v>
      </c>
      <c r="N123" s="209" t="s">
        <v>47</v>
      </c>
      <c r="O123" s="76"/>
      <c r="P123" s="210">
        <f>O123*H123</f>
        <v>0</v>
      </c>
      <c r="Q123" s="210">
        <v>6.0000000000000002E-05</v>
      </c>
      <c r="R123" s="210">
        <f>Q123*H123</f>
        <v>0.0010680000000000002</v>
      </c>
      <c r="S123" s="210">
        <v>0</v>
      </c>
      <c r="T123" s="211">
        <f>S123*H123</f>
        <v>0</v>
      </c>
      <c r="AR123" s="14" t="s">
        <v>150</v>
      </c>
      <c r="AT123" s="14" t="s">
        <v>152</v>
      </c>
      <c r="AU123" s="14" t="s">
        <v>85</v>
      </c>
      <c r="AY123" s="14" t="s">
        <v>151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8</v>
      </c>
      <c r="BK123" s="212">
        <f>ROUND(I123*H123,0)</f>
        <v>0</v>
      </c>
      <c r="BL123" s="14" t="s">
        <v>150</v>
      </c>
      <c r="BM123" s="14" t="s">
        <v>1336</v>
      </c>
    </row>
    <row r="124" s="10" customFormat="1" ht="22.8" customHeight="1">
      <c r="B124" s="187"/>
      <c r="C124" s="188"/>
      <c r="D124" s="189" t="s">
        <v>75</v>
      </c>
      <c r="E124" s="213" t="s">
        <v>203</v>
      </c>
      <c r="F124" s="213" t="s">
        <v>697</v>
      </c>
      <c r="G124" s="188"/>
      <c r="H124" s="188"/>
      <c r="I124" s="191"/>
      <c r="J124" s="214">
        <f>BK124</f>
        <v>0</v>
      </c>
      <c r="K124" s="188"/>
      <c r="L124" s="193"/>
      <c r="M124" s="194"/>
      <c r="N124" s="195"/>
      <c r="O124" s="195"/>
      <c r="P124" s="196">
        <f>SUM(P125:P133)</f>
        <v>0</v>
      </c>
      <c r="Q124" s="195"/>
      <c r="R124" s="196">
        <f>SUM(R125:R133)</f>
        <v>0.0033557999999999995</v>
      </c>
      <c r="S124" s="195"/>
      <c r="T124" s="197">
        <f>SUM(T125:T133)</f>
        <v>13.316599999999999</v>
      </c>
      <c r="AR124" s="198" t="s">
        <v>8</v>
      </c>
      <c r="AT124" s="199" t="s">
        <v>75</v>
      </c>
      <c r="AU124" s="199" t="s">
        <v>8</v>
      </c>
      <c r="AY124" s="198" t="s">
        <v>151</v>
      </c>
      <c r="BK124" s="200">
        <f>SUM(BK125:BK133)</f>
        <v>0</v>
      </c>
    </row>
    <row r="125" s="1" customFormat="1" ht="22.5" customHeight="1">
      <c r="B125" s="35"/>
      <c r="C125" s="201" t="s">
        <v>226</v>
      </c>
      <c r="D125" s="201" t="s">
        <v>152</v>
      </c>
      <c r="E125" s="202" t="s">
        <v>1337</v>
      </c>
      <c r="F125" s="203" t="s">
        <v>1338</v>
      </c>
      <c r="G125" s="204" t="s">
        <v>290</v>
      </c>
      <c r="H125" s="205">
        <v>1</v>
      </c>
      <c r="I125" s="206"/>
      <c r="J125" s="207">
        <f>ROUND(I125*H125,0)</f>
        <v>0</v>
      </c>
      <c r="K125" s="203" t="s">
        <v>1</v>
      </c>
      <c r="L125" s="40"/>
      <c r="M125" s="208" t="s">
        <v>1</v>
      </c>
      <c r="N125" s="209" t="s">
        <v>47</v>
      </c>
      <c r="O125" s="76"/>
      <c r="P125" s="210">
        <f>O125*H125</f>
        <v>0</v>
      </c>
      <c r="Q125" s="210">
        <v>0</v>
      </c>
      <c r="R125" s="210">
        <f>Q125*H125</f>
        <v>0</v>
      </c>
      <c r="S125" s="210">
        <v>0.068000000000000005</v>
      </c>
      <c r="T125" s="211">
        <f>S125*H125</f>
        <v>0.068000000000000005</v>
      </c>
      <c r="AR125" s="14" t="s">
        <v>150</v>
      </c>
      <c r="AT125" s="14" t="s">
        <v>152</v>
      </c>
      <c r="AU125" s="14" t="s">
        <v>85</v>
      </c>
      <c r="AY125" s="14" t="s">
        <v>151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8</v>
      </c>
      <c r="BK125" s="212">
        <f>ROUND(I125*H125,0)</f>
        <v>0</v>
      </c>
      <c r="BL125" s="14" t="s">
        <v>150</v>
      </c>
      <c r="BM125" s="14" t="s">
        <v>1339</v>
      </c>
    </row>
    <row r="126" s="1" customFormat="1" ht="16.5" customHeight="1">
      <c r="B126" s="35"/>
      <c r="C126" s="201" t="s">
        <v>9</v>
      </c>
      <c r="D126" s="201" t="s">
        <v>152</v>
      </c>
      <c r="E126" s="202" t="s">
        <v>1340</v>
      </c>
      <c r="F126" s="203" t="s">
        <v>1341</v>
      </c>
      <c r="G126" s="204" t="s">
        <v>162</v>
      </c>
      <c r="H126" s="205">
        <v>7.8959999999999999</v>
      </c>
      <c r="I126" s="206"/>
      <c r="J126" s="207">
        <f>ROUND(I126*H126,0)</f>
        <v>0</v>
      </c>
      <c r="K126" s="203" t="s">
        <v>1076</v>
      </c>
      <c r="L126" s="40"/>
      <c r="M126" s="208" t="s">
        <v>1</v>
      </c>
      <c r="N126" s="209" t="s">
        <v>47</v>
      </c>
      <c r="O126" s="76"/>
      <c r="P126" s="210">
        <f>O126*H126</f>
        <v>0</v>
      </c>
      <c r="Q126" s="210">
        <v>0</v>
      </c>
      <c r="R126" s="210">
        <f>Q126*H126</f>
        <v>0</v>
      </c>
      <c r="S126" s="210">
        <v>1.3999999999999999</v>
      </c>
      <c r="T126" s="211">
        <f>S126*H126</f>
        <v>11.054399999999999</v>
      </c>
      <c r="AR126" s="14" t="s">
        <v>150</v>
      </c>
      <c r="AT126" s="14" t="s">
        <v>152</v>
      </c>
      <c r="AU126" s="14" t="s">
        <v>85</v>
      </c>
      <c r="AY126" s="14" t="s">
        <v>151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8</v>
      </c>
      <c r="BK126" s="212">
        <f>ROUND(I126*H126,0)</f>
        <v>0</v>
      </c>
      <c r="BL126" s="14" t="s">
        <v>150</v>
      </c>
      <c r="BM126" s="14" t="s">
        <v>1342</v>
      </c>
    </row>
    <row r="127" s="11" customFormat="1">
      <c r="B127" s="215"/>
      <c r="C127" s="216"/>
      <c r="D127" s="217" t="s">
        <v>164</v>
      </c>
      <c r="E127" s="218" t="s">
        <v>1</v>
      </c>
      <c r="F127" s="219" t="s">
        <v>1343</v>
      </c>
      <c r="G127" s="216"/>
      <c r="H127" s="220">
        <v>7.8959999999999999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164</v>
      </c>
      <c r="AU127" s="226" t="s">
        <v>85</v>
      </c>
      <c r="AV127" s="11" t="s">
        <v>85</v>
      </c>
      <c r="AW127" s="11" t="s">
        <v>38</v>
      </c>
      <c r="AX127" s="11" t="s">
        <v>8</v>
      </c>
      <c r="AY127" s="226" t="s">
        <v>151</v>
      </c>
    </row>
    <row r="128" s="1" customFormat="1" ht="16.5" customHeight="1">
      <c r="B128" s="35"/>
      <c r="C128" s="201" t="s">
        <v>235</v>
      </c>
      <c r="D128" s="201" t="s">
        <v>152</v>
      </c>
      <c r="E128" s="202" t="s">
        <v>1344</v>
      </c>
      <c r="F128" s="203" t="s">
        <v>1345</v>
      </c>
      <c r="G128" s="204" t="s">
        <v>178</v>
      </c>
      <c r="H128" s="205">
        <v>19.739999999999998</v>
      </c>
      <c r="I128" s="206"/>
      <c r="J128" s="207">
        <f>ROUND(I128*H128,0)</f>
        <v>0</v>
      </c>
      <c r="K128" s="203" t="s">
        <v>1076</v>
      </c>
      <c r="L128" s="40"/>
      <c r="M128" s="208" t="s">
        <v>1</v>
      </c>
      <c r="N128" s="209" t="s">
        <v>47</v>
      </c>
      <c r="O128" s="76"/>
      <c r="P128" s="210">
        <f>O128*H128</f>
        <v>0</v>
      </c>
      <c r="Q128" s="210">
        <v>0</v>
      </c>
      <c r="R128" s="210">
        <f>Q128*H128</f>
        <v>0</v>
      </c>
      <c r="S128" s="210">
        <v>0.050000000000000003</v>
      </c>
      <c r="T128" s="211">
        <f>S128*H128</f>
        <v>0.98699999999999999</v>
      </c>
      <c r="AR128" s="14" t="s">
        <v>150</v>
      </c>
      <c r="AT128" s="14" t="s">
        <v>152</v>
      </c>
      <c r="AU128" s="14" t="s">
        <v>85</v>
      </c>
      <c r="AY128" s="14" t="s">
        <v>151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8</v>
      </c>
      <c r="BK128" s="212">
        <f>ROUND(I128*H128,0)</f>
        <v>0</v>
      </c>
      <c r="BL128" s="14" t="s">
        <v>150</v>
      </c>
      <c r="BM128" s="14" t="s">
        <v>1346</v>
      </c>
    </row>
    <row r="129" s="11" customFormat="1">
      <c r="B129" s="215"/>
      <c r="C129" s="216"/>
      <c r="D129" s="217" t="s">
        <v>164</v>
      </c>
      <c r="E129" s="218" t="s">
        <v>1</v>
      </c>
      <c r="F129" s="219" t="s">
        <v>1347</v>
      </c>
      <c r="G129" s="216"/>
      <c r="H129" s="220">
        <v>19.739999999999998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164</v>
      </c>
      <c r="AU129" s="226" t="s">
        <v>85</v>
      </c>
      <c r="AV129" s="11" t="s">
        <v>85</v>
      </c>
      <c r="AW129" s="11" t="s">
        <v>38</v>
      </c>
      <c r="AX129" s="11" t="s">
        <v>8</v>
      </c>
      <c r="AY129" s="226" t="s">
        <v>151</v>
      </c>
    </row>
    <row r="130" s="1" customFormat="1" ht="16.5" customHeight="1">
      <c r="B130" s="35"/>
      <c r="C130" s="201" t="s">
        <v>241</v>
      </c>
      <c r="D130" s="201" t="s">
        <v>152</v>
      </c>
      <c r="E130" s="202" t="s">
        <v>1348</v>
      </c>
      <c r="F130" s="203" t="s">
        <v>1349</v>
      </c>
      <c r="G130" s="204" t="s">
        <v>178</v>
      </c>
      <c r="H130" s="205">
        <v>56.960000000000001</v>
      </c>
      <c r="I130" s="206"/>
      <c r="J130" s="207">
        <f>ROUND(I130*H130,0)</f>
        <v>0</v>
      </c>
      <c r="K130" s="203" t="s">
        <v>1076</v>
      </c>
      <c r="L130" s="40"/>
      <c r="M130" s="208" t="s">
        <v>1</v>
      </c>
      <c r="N130" s="209" t="s">
        <v>47</v>
      </c>
      <c r="O130" s="76"/>
      <c r="P130" s="210">
        <f>O130*H130</f>
        <v>0</v>
      </c>
      <c r="Q130" s="210">
        <v>0</v>
      </c>
      <c r="R130" s="210">
        <f>Q130*H130</f>
        <v>0</v>
      </c>
      <c r="S130" s="210">
        <v>0.02</v>
      </c>
      <c r="T130" s="211">
        <f>S130*H130</f>
        <v>1.1392</v>
      </c>
      <c r="AR130" s="14" t="s">
        <v>150</v>
      </c>
      <c r="AT130" s="14" t="s">
        <v>152</v>
      </c>
      <c r="AU130" s="14" t="s">
        <v>85</v>
      </c>
      <c r="AY130" s="14" t="s">
        <v>151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8</v>
      </c>
      <c r="BK130" s="212">
        <f>ROUND(I130*H130,0)</f>
        <v>0</v>
      </c>
      <c r="BL130" s="14" t="s">
        <v>150</v>
      </c>
      <c r="BM130" s="14" t="s">
        <v>1350</v>
      </c>
    </row>
    <row r="131" s="1" customFormat="1" ht="16.5" customHeight="1">
      <c r="B131" s="35"/>
      <c r="C131" s="201" t="s">
        <v>245</v>
      </c>
      <c r="D131" s="201" t="s">
        <v>152</v>
      </c>
      <c r="E131" s="202" t="s">
        <v>1351</v>
      </c>
      <c r="F131" s="203" t="s">
        <v>1352</v>
      </c>
      <c r="G131" s="204" t="s">
        <v>290</v>
      </c>
      <c r="H131" s="205">
        <v>1</v>
      </c>
      <c r="I131" s="206"/>
      <c r="J131" s="207">
        <f>ROUND(I131*H131,0)</f>
        <v>0</v>
      </c>
      <c r="K131" s="203" t="s">
        <v>1</v>
      </c>
      <c r="L131" s="40"/>
      <c r="M131" s="208" t="s">
        <v>1</v>
      </c>
      <c r="N131" s="209" t="s">
        <v>47</v>
      </c>
      <c r="O131" s="76"/>
      <c r="P131" s="210">
        <f>O131*H131</f>
        <v>0</v>
      </c>
      <c r="Q131" s="210">
        <v>0</v>
      </c>
      <c r="R131" s="210">
        <f>Q131*H131</f>
        <v>0</v>
      </c>
      <c r="S131" s="210">
        <v>0.068000000000000005</v>
      </c>
      <c r="T131" s="211">
        <f>S131*H131</f>
        <v>0.068000000000000005</v>
      </c>
      <c r="AR131" s="14" t="s">
        <v>150</v>
      </c>
      <c r="AT131" s="14" t="s">
        <v>152</v>
      </c>
      <c r="AU131" s="14" t="s">
        <v>85</v>
      </c>
      <c r="AY131" s="14" t="s">
        <v>151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8</v>
      </c>
      <c r="BK131" s="212">
        <f>ROUND(I131*H131,0)</f>
        <v>0</v>
      </c>
      <c r="BL131" s="14" t="s">
        <v>150</v>
      </c>
      <c r="BM131" s="14" t="s">
        <v>1353</v>
      </c>
    </row>
    <row r="132" s="1" customFormat="1" ht="16.5" customHeight="1">
      <c r="B132" s="35"/>
      <c r="C132" s="201" t="s">
        <v>249</v>
      </c>
      <c r="D132" s="201" t="s">
        <v>152</v>
      </c>
      <c r="E132" s="202" t="s">
        <v>1354</v>
      </c>
      <c r="F132" s="203" t="s">
        <v>1355</v>
      </c>
      <c r="G132" s="204" t="s">
        <v>178</v>
      </c>
      <c r="H132" s="205">
        <v>19.739999999999998</v>
      </c>
      <c r="I132" s="206"/>
      <c r="J132" s="207">
        <f>ROUND(I132*H132,0)</f>
        <v>0</v>
      </c>
      <c r="K132" s="203" t="s">
        <v>1076</v>
      </c>
      <c r="L132" s="40"/>
      <c r="M132" s="208" t="s">
        <v>1</v>
      </c>
      <c r="N132" s="209" t="s">
        <v>47</v>
      </c>
      <c r="O132" s="76"/>
      <c r="P132" s="210">
        <f>O132*H132</f>
        <v>0</v>
      </c>
      <c r="Q132" s="210">
        <v>0.00012999999999999999</v>
      </c>
      <c r="R132" s="210">
        <f>Q132*H132</f>
        <v>0.0025661999999999994</v>
      </c>
      <c r="S132" s="210">
        <v>0</v>
      </c>
      <c r="T132" s="211">
        <f>S132*H132</f>
        <v>0</v>
      </c>
      <c r="AR132" s="14" t="s">
        <v>150</v>
      </c>
      <c r="AT132" s="14" t="s">
        <v>152</v>
      </c>
      <c r="AU132" s="14" t="s">
        <v>85</v>
      </c>
      <c r="AY132" s="14" t="s">
        <v>151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8</v>
      </c>
      <c r="BK132" s="212">
        <f>ROUND(I132*H132,0)</f>
        <v>0</v>
      </c>
      <c r="BL132" s="14" t="s">
        <v>150</v>
      </c>
      <c r="BM132" s="14" t="s">
        <v>1356</v>
      </c>
    </row>
    <row r="133" s="1" customFormat="1" ht="16.5" customHeight="1">
      <c r="B133" s="35"/>
      <c r="C133" s="201" t="s">
        <v>253</v>
      </c>
      <c r="D133" s="201" t="s">
        <v>152</v>
      </c>
      <c r="E133" s="202" t="s">
        <v>1357</v>
      </c>
      <c r="F133" s="203" t="s">
        <v>1358</v>
      </c>
      <c r="G133" s="204" t="s">
        <v>178</v>
      </c>
      <c r="H133" s="205">
        <v>19.739999999999998</v>
      </c>
      <c r="I133" s="206"/>
      <c r="J133" s="207">
        <f>ROUND(I133*H133,0)</f>
        <v>0</v>
      </c>
      <c r="K133" s="203" t="s">
        <v>1076</v>
      </c>
      <c r="L133" s="40"/>
      <c r="M133" s="208" t="s">
        <v>1</v>
      </c>
      <c r="N133" s="209" t="s">
        <v>47</v>
      </c>
      <c r="O133" s="76"/>
      <c r="P133" s="210">
        <f>O133*H133</f>
        <v>0</v>
      </c>
      <c r="Q133" s="210">
        <v>4.0000000000000003E-05</v>
      </c>
      <c r="R133" s="210">
        <f>Q133*H133</f>
        <v>0.0007896</v>
      </c>
      <c r="S133" s="210">
        <v>0</v>
      </c>
      <c r="T133" s="211">
        <f>S133*H133</f>
        <v>0</v>
      </c>
      <c r="AR133" s="14" t="s">
        <v>150</v>
      </c>
      <c r="AT133" s="14" t="s">
        <v>152</v>
      </c>
      <c r="AU133" s="14" t="s">
        <v>85</v>
      </c>
      <c r="AY133" s="14" t="s">
        <v>151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8</v>
      </c>
      <c r="BK133" s="212">
        <f>ROUND(I133*H133,0)</f>
        <v>0</v>
      </c>
      <c r="BL133" s="14" t="s">
        <v>150</v>
      </c>
      <c r="BM133" s="14" t="s">
        <v>1359</v>
      </c>
    </row>
    <row r="134" s="10" customFormat="1" ht="22.8" customHeight="1">
      <c r="B134" s="187"/>
      <c r="C134" s="188"/>
      <c r="D134" s="189" t="s">
        <v>75</v>
      </c>
      <c r="E134" s="213" t="s">
        <v>386</v>
      </c>
      <c r="F134" s="213" t="s">
        <v>387</v>
      </c>
      <c r="G134" s="188"/>
      <c r="H134" s="188"/>
      <c r="I134" s="191"/>
      <c r="J134" s="214">
        <f>BK134</f>
        <v>0</v>
      </c>
      <c r="K134" s="188"/>
      <c r="L134" s="193"/>
      <c r="M134" s="194"/>
      <c r="N134" s="195"/>
      <c r="O134" s="195"/>
      <c r="P134" s="196">
        <f>SUM(P135:P142)</f>
        <v>0</v>
      </c>
      <c r="Q134" s="195"/>
      <c r="R134" s="196">
        <f>SUM(R135:R142)</f>
        <v>0</v>
      </c>
      <c r="S134" s="195"/>
      <c r="T134" s="197">
        <f>SUM(T135:T142)</f>
        <v>0</v>
      </c>
      <c r="AR134" s="198" t="s">
        <v>8</v>
      </c>
      <c r="AT134" s="199" t="s">
        <v>75</v>
      </c>
      <c r="AU134" s="199" t="s">
        <v>8</v>
      </c>
      <c r="AY134" s="198" t="s">
        <v>151</v>
      </c>
      <c r="BK134" s="200">
        <f>SUM(BK135:BK142)</f>
        <v>0</v>
      </c>
    </row>
    <row r="135" s="1" customFormat="1" ht="16.5" customHeight="1">
      <c r="B135" s="35"/>
      <c r="C135" s="201" t="s">
        <v>7</v>
      </c>
      <c r="D135" s="201" t="s">
        <v>152</v>
      </c>
      <c r="E135" s="202" t="s">
        <v>1360</v>
      </c>
      <c r="F135" s="203" t="s">
        <v>1361</v>
      </c>
      <c r="G135" s="204" t="s">
        <v>384</v>
      </c>
      <c r="H135" s="205">
        <v>14.242000000000001</v>
      </c>
      <c r="I135" s="206"/>
      <c r="J135" s="207">
        <f>ROUND(I135*H135,0)</f>
        <v>0</v>
      </c>
      <c r="K135" s="203" t="s">
        <v>1076</v>
      </c>
      <c r="L135" s="40"/>
      <c r="M135" s="208" t="s">
        <v>1</v>
      </c>
      <c r="N135" s="209" t="s">
        <v>47</v>
      </c>
      <c r="O135" s="76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14" t="s">
        <v>150</v>
      </c>
      <c r="AT135" s="14" t="s">
        <v>152</v>
      </c>
      <c r="AU135" s="14" t="s">
        <v>85</v>
      </c>
      <c r="AY135" s="14" t="s">
        <v>151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8</v>
      </c>
      <c r="BK135" s="212">
        <f>ROUND(I135*H135,0)</f>
        <v>0</v>
      </c>
      <c r="BL135" s="14" t="s">
        <v>150</v>
      </c>
      <c r="BM135" s="14" t="s">
        <v>1362</v>
      </c>
    </row>
    <row r="136" s="1" customFormat="1" ht="16.5" customHeight="1">
      <c r="B136" s="35"/>
      <c r="C136" s="201" t="s">
        <v>264</v>
      </c>
      <c r="D136" s="201" t="s">
        <v>152</v>
      </c>
      <c r="E136" s="202" t="s">
        <v>393</v>
      </c>
      <c r="F136" s="203" t="s">
        <v>394</v>
      </c>
      <c r="G136" s="204" t="s">
        <v>384</v>
      </c>
      <c r="H136" s="205">
        <v>14.242000000000001</v>
      </c>
      <c r="I136" s="206"/>
      <c r="J136" s="207">
        <f>ROUND(I136*H136,0)</f>
        <v>0</v>
      </c>
      <c r="K136" s="203" t="s">
        <v>1076</v>
      </c>
      <c r="L136" s="40"/>
      <c r="M136" s="208" t="s">
        <v>1</v>
      </c>
      <c r="N136" s="209" t="s">
        <v>47</v>
      </c>
      <c r="O136" s="76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14" t="s">
        <v>150</v>
      </c>
      <c r="AT136" s="14" t="s">
        <v>152</v>
      </c>
      <c r="AU136" s="14" t="s">
        <v>85</v>
      </c>
      <c r="AY136" s="14" t="s">
        <v>151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8</v>
      </c>
      <c r="BK136" s="212">
        <f>ROUND(I136*H136,0)</f>
        <v>0</v>
      </c>
      <c r="BL136" s="14" t="s">
        <v>150</v>
      </c>
      <c r="BM136" s="14" t="s">
        <v>1363</v>
      </c>
    </row>
    <row r="137" s="1" customFormat="1" ht="16.5" customHeight="1">
      <c r="B137" s="35"/>
      <c r="C137" s="201" t="s">
        <v>269</v>
      </c>
      <c r="D137" s="201" t="s">
        <v>152</v>
      </c>
      <c r="E137" s="202" t="s">
        <v>397</v>
      </c>
      <c r="F137" s="203" t="s">
        <v>398</v>
      </c>
      <c r="G137" s="204" t="s">
        <v>384</v>
      </c>
      <c r="H137" s="205">
        <v>270.59800000000001</v>
      </c>
      <c r="I137" s="206"/>
      <c r="J137" s="207">
        <f>ROUND(I137*H137,0)</f>
        <v>0</v>
      </c>
      <c r="K137" s="203" t="s">
        <v>1076</v>
      </c>
      <c r="L137" s="40"/>
      <c r="M137" s="208" t="s">
        <v>1</v>
      </c>
      <c r="N137" s="209" t="s">
        <v>47</v>
      </c>
      <c r="O137" s="76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14" t="s">
        <v>150</v>
      </c>
      <c r="AT137" s="14" t="s">
        <v>152</v>
      </c>
      <c r="AU137" s="14" t="s">
        <v>85</v>
      </c>
      <c r="AY137" s="14" t="s">
        <v>151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8</v>
      </c>
      <c r="BK137" s="212">
        <f>ROUND(I137*H137,0)</f>
        <v>0</v>
      </c>
      <c r="BL137" s="14" t="s">
        <v>150</v>
      </c>
      <c r="BM137" s="14" t="s">
        <v>1364</v>
      </c>
    </row>
    <row r="138" s="11" customFormat="1">
      <c r="B138" s="215"/>
      <c r="C138" s="216"/>
      <c r="D138" s="217" t="s">
        <v>164</v>
      </c>
      <c r="E138" s="216"/>
      <c r="F138" s="219" t="s">
        <v>1365</v>
      </c>
      <c r="G138" s="216"/>
      <c r="H138" s="220">
        <v>270.59800000000001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164</v>
      </c>
      <c r="AU138" s="226" t="s">
        <v>85</v>
      </c>
      <c r="AV138" s="11" t="s">
        <v>85</v>
      </c>
      <c r="AW138" s="11" t="s">
        <v>4</v>
      </c>
      <c r="AX138" s="11" t="s">
        <v>8</v>
      </c>
      <c r="AY138" s="226" t="s">
        <v>151</v>
      </c>
    </row>
    <row r="139" s="1" customFormat="1" ht="16.5" customHeight="1">
      <c r="B139" s="35"/>
      <c r="C139" s="201" t="s">
        <v>273</v>
      </c>
      <c r="D139" s="201" t="s">
        <v>152</v>
      </c>
      <c r="E139" s="202" t="s">
        <v>408</v>
      </c>
      <c r="F139" s="203" t="s">
        <v>1039</v>
      </c>
      <c r="G139" s="204" t="s">
        <v>384</v>
      </c>
      <c r="H139" s="205">
        <v>11.054</v>
      </c>
      <c r="I139" s="206"/>
      <c r="J139" s="207">
        <f>ROUND(I139*H139,0)</f>
        <v>0</v>
      </c>
      <c r="K139" s="203" t="s">
        <v>1366</v>
      </c>
      <c r="L139" s="40"/>
      <c r="M139" s="208" t="s">
        <v>1</v>
      </c>
      <c r="N139" s="209" t="s">
        <v>47</v>
      </c>
      <c r="O139" s="76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14" t="s">
        <v>150</v>
      </c>
      <c r="AT139" s="14" t="s">
        <v>152</v>
      </c>
      <c r="AU139" s="14" t="s">
        <v>85</v>
      </c>
      <c r="AY139" s="14" t="s">
        <v>151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8</v>
      </c>
      <c r="BK139" s="212">
        <f>ROUND(I139*H139,0)</f>
        <v>0</v>
      </c>
      <c r="BL139" s="14" t="s">
        <v>150</v>
      </c>
      <c r="BM139" s="14" t="s">
        <v>1367</v>
      </c>
    </row>
    <row r="140" s="1" customFormat="1" ht="16.5" customHeight="1">
      <c r="B140" s="35"/>
      <c r="C140" s="201" t="s">
        <v>277</v>
      </c>
      <c r="D140" s="201" t="s">
        <v>152</v>
      </c>
      <c r="E140" s="202" t="s">
        <v>729</v>
      </c>
      <c r="F140" s="203" t="s">
        <v>730</v>
      </c>
      <c r="G140" s="204" t="s">
        <v>384</v>
      </c>
      <c r="H140" s="205">
        <v>0.35499999999999998</v>
      </c>
      <c r="I140" s="206"/>
      <c r="J140" s="207">
        <f>ROUND(I140*H140,0)</f>
        <v>0</v>
      </c>
      <c r="K140" s="203" t="s">
        <v>1366</v>
      </c>
      <c r="L140" s="40"/>
      <c r="M140" s="208" t="s">
        <v>1</v>
      </c>
      <c r="N140" s="209" t="s">
        <v>47</v>
      </c>
      <c r="O140" s="76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AR140" s="14" t="s">
        <v>150</v>
      </c>
      <c r="AT140" s="14" t="s">
        <v>152</v>
      </c>
      <c r="AU140" s="14" t="s">
        <v>85</v>
      </c>
      <c r="AY140" s="14" t="s">
        <v>151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8</v>
      </c>
      <c r="BK140" s="212">
        <f>ROUND(I140*H140,0)</f>
        <v>0</v>
      </c>
      <c r="BL140" s="14" t="s">
        <v>150</v>
      </c>
      <c r="BM140" s="14" t="s">
        <v>1368</v>
      </c>
    </row>
    <row r="141" s="1" customFormat="1" ht="16.5" customHeight="1">
      <c r="B141" s="35"/>
      <c r="C141" s="201" t="s">
        <v>281</v>
      </c>
      <c r="D141" s="201" t="s">
        <v>152</v>
      </c>
      <c r="E141" s="202" t="s">
        <v>412</v>
      </c>
      <c r="F141" s="203" t="s">
        <v>413</v>
      </c>
      <c r="G141" s="204" t="s">
        <v>384</v>
      </c>
      <c r="H141" s="205">
        <v>2.8690000000000002</v>
      </c>
      <c r="I141" s="206"/>
      <c r="J141" s="207">
        <f>ROUND(I141*H141,0)</f>
        <v>0</v>
      </c>
      <c r="K141" s="203" t="s">
        <v>1076</v>
      </c>
      <c r="L141" s="40"/>
      <c r="M141" s="208" t="s">
        <v>1</v>
      </c>
      <c r="N141" s="209" t="s">
        <v>47</v>
      </c>
      <c r="O141" s="76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14" t="s">
        <v>150</v>
      </c>
      <c r="AT141" s="14" t="s">
        <v>152</v>
      </c>
      <c r="AU141" s="14" t="s">
        <v>85</v>
      </c>
      <c r="AY141" s="14" t="s">
        <v>151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8</v>
      </c>
      <c r="BK141" s="212">
        <f>ROUND(I141*H141,0)</f>
        <v>0</v>
      </c>
      <c r="BL141" s="14" t="s">
        <v>150</v>
      </c>
      <c r="BM141" s="14" t="s">
        <v>1369</v>
      </c>
    </row>
    <row r="142" s="11" customFormat="1">
      <c r="B142" s="215"/>
      <c r="C142" s="216"/>
      <c r="D142" s="217" t="s">
        <v>164</v>
      </c>
      <c r="E142" s="218" t="s">
        <v>1</v>
      </c>
      <c r="F142" s="219" t="s">
        <v>1370</v>
      </c>
      <c r="G142" s="216"/>
      <c r="H142" s="220">
        <v>2.8690000000000002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164</v>
      </c>
      <c r="AU142" s="226" t="s">
        <v>85</v>
      </c>
      <c r="AV142" s="11" t="s">
        <v>85</v>
      </c>
      <c r="AW142" s="11" t="s">
        <v>38</v>
      </c>
      <c r="AX142" s="11" t="s">
        <v>8</v>
      </c>
      <c r="AY142" s="226" t="s">
        <v>151</v>
      </c>
    </row>
    <row r="143" s="10" customFormat="1" ht="22.8" customHeight="1">
      <c r="B143" s="187"/>
      <c r="C143" s="188"/>
      <c r="D143" s="189" t="s">
        <v>75</v>
      </c>
      <c r="E143" s="213" t="s">
        <v>736</v>
      </c>
      <c r="F143" s="213" t="s">
        <v>380</v>
      </c>
      <c r="G143" s="188"/>
      <c r="H143" s="188"/>
      <c r="I143" s="191"/>
      <c r="J143" s="214">
        <f>BK143</f>
        <v>0</v>
      </c>
      <c r="K143" s="188"/>
      <c r="L143" s="193"/>
      <c r="M143" s="194"/>
      <c r="N143" s="195"/>
      <c r="O143" s="195"/>
      <c r="P143" s="196">
        <f>P144</f>
        <v>0</v>
      </c>
      <c r="Q143" s="195"/>
      <c r="R143" s="196">
        <f>R144</f>
        <v>0</v>
      </c>
      <c r="S143" s="195"/>
      <c r="T143" s="197">
        <f>T144</f>
        <v>0</v>
      </c>
      <c r="AR143" s="198" t="s">
        <v>8</v>
      </c>
      <c r="AT143" s="199" t="s">
        <v>75</v>
      </c>
      <c r="AU143" s="199" t="s">
        <v>8</v>
      </c>
      <c r="AY143" s="198" t="s">
        <v>151</v>
      </c>
      <c r="BK143" s="200">
        <f>BK144</f>
        <v>0</v>
      </c>
    </row>
    <row r="144" s="1" customFormat="1" ht="16.5" customHeight="1">
      <c r="B144" s="35"/>
      <c r="C144" s="201" t="s">
        <v>287</v>
      </c>
      <c r="D144" s="201" t="s">
        <v>152</v>
      </c>
      <c r="E144" s="202" t="s">
        <v>1371</v>
      </c>
      <c r="F144" s="203" t="s">
        <v>1372</v>
      </c>
      <c r="G144" s="204" t="s">
        <v>384</v>
      </c>
      <c r="H144" s="205">
        <v>19.736000000000001</v>
      </c>
      <c r="I144" s="206"/>
      <c r="J144" s="207">
        <f>ROUND(I144*H144,0)</f>
        <v>0</v>
      </c>
      <c r="K144" s="203" t="s">
        <v>1076</v>
      </c>
      <c r="L144" s="40"/>
      <c r="M144" s="208" t="s">
        <v>1</v>
      </c>
      <c r="N144" s="209" t="s">
        <v>47</v>
      </c>
      <c r="O144" s="76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AR144" s="14" t="s">
        <v>150</v>
      </c>
      <c r="AT144" s="14" t="s">
        <v>152</v>
      </c>
      <c r="AU144" s="14" t="s">
        <v>85</v>
      </c>
      <c r="AY144" s="14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8</v>
      </c>
      <c r="BK144" s="212">
        <f>ROUND(I144*H144,0)</f>
        <v>0</v>
      </c>
      <c r="BL144" s="14" t="s">
        <v>150</v>
      </c>
      <c r="BM144" s="14" t="s">
        <v>1373</v>
      </c>
    </row>
    <row r="145" s="10" customFormat="1" ht="25.92" customHeight="1">
      <c r="B145" s="187"/>
      <c r="C145" s="188"/>
      <c r="D145" s="189" t="s">
        <v>75</v>
      </c>
      <c r="E145" s="190" t="s">
        <v>416</v>
      </c>
      <c r="F145" s="190" t="s">
        <v>417</v>
      </c>
      <c r="G145" s="188"/>
      <c r="H145" s="188"/>
      <c r="I145" s="191"/>
      <c r="J145" s="192">
        <f>BK145</f>
        <v>0</v>
      </c>
      <c r="K145" s="188"/>
      <c r="L145" s="193"/>
      <c r="M145" s="194"/>
      <c r="N145" s="195"/>
      <c r="O145" s="195"/>
      <c r="P145" s="196">
        <f>P146+P152+P170+P173+P178+P184+P190+P204+P207+P211+P216+P224</f>
        <v>0</v>
      </c>
      <c r="Q145" s="195"/>
      <c r="R145" s="196">
        <f>R146+R152+R170+R173+R178+R184+R190+R204+R207+R211+R216+R224</f>
        <v>1.2610873199999997</v>
      </c>
      <c r="S145" s="195"/>
      <c r="T145" s="197">
        <f>T146+T152+T170+T173+T178+T184+T190+T204+T207+T211+T216+T224</f>
        <v>0.92582759999999997</v>
      </c>
      <c r="AR145" s="198" t="s">
        <v>85</v>
      </c>
      <c r="AT145" s="199" t="s">
        <v>75</v>
      </c>
      <c r="AU145" s="199" t="s">
        <v>76</v>
      </c>
      <c r="AY145" s="198" t="s">
        <v>151</v>
      </c>
      <c r="BK145" s="200">
        <f>BK146+BK152+BK170+BK173+BK178+BK184+BK190+BK204+BK207+BK211+BK216+BK224</f>
        <v>0</v>
      </c>
    </row>
    <row r="146" s="10" customFormat="1" ht="22.8" customHeight="1">
      <c r="B146" s="187"/>
      <c r="C146" s="188"/>
      <c r="D146" s="189" t="s">
        <v>75</v>
      </c>
      <c r="E146" s="213" t="s">
        <v>664</v>
      </c>
      <c r="F146" s="213" t="s">
        <v>665</v>
      </c>
      <c r="G146" s="188"/>
      <c r="H146" s="188"/>
      <c r="I146" s="191"/>
      <c r="J146" s="214">
        <f>BK146</f>
        <v>0</v>
      </c>
      <c r="K146" s="188"/>
      <c r="L146" s="193"/>
      <c r="M146" s="194"/>
      <c r="N146" s="195"/>
      <c r="O146" s="195"/>
      <c r="P146" s="196">
        <f>SUM(P147:P151)</f>
        <v>0</v>
      </c>
      <c r="Q146" s="195"/>
      <c r="R146" s="196">
        <f>SUM(R147:R151)</f>
        <v>0</v>
      </c>
      <c r="S146" s="195"/>
      <c r="T146" s="197">
        <f>SUM(T147:T151)</f>
        <v>0</v>
      </c>
      <c r="AR146" s="198" t="s">
        <v>8</v>
      </c>
      <c r="AT146" s="199" t="s">
        <v>75</v>
      </c>
      <c r="AU146" s="199" t="s">
        <v>8</v>
      </c>
      <c r="AY146" s="198" t="s">
        <v>151</v>
      </c>
      <c r="BK146" s="200">
        <f>SUM(BK147:BK151)</f>
        <v>0</v>
      </c>
    </row>
    <row r="147" s="1" customFormat="1" ht="16.5" customHeight="1">
      <c r="B147" s="35"/>
      <c r="C147" s="201" t="s">
        <v>292</v>
      </c>
      <c r="D147" s="201" t="s">
        <v>152</v>
      </c>
      <c r="E147" s="202" t="s">
        <v>1374</v>
      </c>
      <c r="F147" s="203" t="s">
        <v>1375</v>
      </c>
      <c r="G147" s="204" t="s">
        <v>168</v>
      </c>
      <c r="H147" s="205">
        <v>4</v>
      </c>
      <c r="I147" s="206"/>
      <c r="J147" s="207">
        <f>ROUND(I147*H147,0)</f>
        <v>0</v>
      </c>
      <c r="K147" s="203" t="s">
        <v>1</v>
      </c>
      <c r="L147" s="40"/>
      <c r="M147" s="208" t="s">
        <v>1</v>
      </c>
      <c r="N147" s="209" t="s">
        <v>47</v>
      </c>
      <c r="O147" s="76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14" t="s">
        <v>150</v>
      </c>
      <c r="AT147" s="14" t="s">
        <v>152</v>
      </c>
      <c r="AU147" s="14" t="s">
        <v>85</v>
      </c>
      <c r="AY147" s="14" t="s">
        <v>151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8</v>
      </c>
      <c r="BK147" s="212">
        <f>ROUND(I147*H147,0)</f>
        <v>0</v>
      </c>
      <c r="BL147" s="14" t="s">
        <v>150</v>
      </c>
      <c r="BM147" s="14" t="s">
        <v>1376</v>
      </c>
    </row>
    <row r="148" s="1" customFormat="1">
      <c r="B148" s="35"/>
      <c r="C148" s="36"/>
      <c r="D148" s="217" t="s">
        <v>170</v>
      </c>
      <c r="E148" s="36"/>
      <c r="F148" s="227" t="s">
        <v>1377</v>
      </c>
      <c r="G148" s="36"/>
      <c r="H148" s="36"/>
      <c r="I148" s="128"/>
      <c r="J148" s="36"/>
      <c r="K148" s="36"/>
      <c r="L148" s="40"/>
      <c r="M148" s="228"/>
      <c r="N148" s="76"/>
      <c r="O148" s="76"/>
      <c r="P148" s="76"/>
      <c r="Q148" s="76"/>
      <c r="R148" s="76"/>
      <c r="S148" s="76"/>
      <c r="T148" s="77"/>
      <c r="AT148" s="14" t="s">
        <v>170</v>
      </c>
      <c r="AU148" s="14" t="s">
        <v>85</v>
      </c>
    </row>
    <row r="149" s="1" customFormat="1" ht="16.5" customHeight="1">
      <c r="B149" s="35"/>
      <c r="C149" s="201" t="s">
        <v>296</v>
      </c>
      <c r="D149" s="201" t="s">
        <v>152</v>
      </c>
      <c r="E149" s="202" t="s">
        <v>1378</v>
      </c>
      <c r="F149" s="203" t="s">
        <v>1379</v>
      </c>
      <c r="G149" s="204" t="s">
        <v>168</v>
      </c>
      <c r="H149" s="205">
        <v>1</v>
      </c>
      <c r="I149" s="206"/>
      <c r="J149" s="207">
        <f>ROUND(I149*H149,0)</f>
        <v>0</v>
      </c>
      <c r="K149" s="203" t="s">
        <v>1</v>
      </c>
      <c r="L149" s="40"/>
      <c r="M149" s="208" t="s">
        <v>1</v>
      </c>
      <c r="N149" s="209" t="s">
        <v>47</v>
      </c>
      <c r="O149" s="76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4" t="s">
        <v>150</v>
      </c>
      <c r="AT149" s="14" t="s">
        <v>152</v>
      </c>
      <c r="AU149" s="14" t="s">
        <v>85</v>
      </c>
      <c r="AY149" s="14" t="s">
        <v>151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8</v>
      </c>
      <c r="BK149" s="212">
        <f>ROUND(I149*H149,0)</f>
        <v>0</v>
      </c>
      <c r="BL149" s="14" t="s">
        <v>150</v>
      </c>
      <c r="BM149" s="14" t="s">
        <v>1380</v>
      </c>
    </row>
    <row r="150" s="1" customFormat="1">
      <c r="B150" s="35"/>
      <c r="C150" s="36"/>
      <c r="D150" s="217" t="s">
        <v>170</v>
      </c>
      <c r="E150" s="36"/>
      <c r="F150" s="227" t="s">
        <v>1381</v>
      </c>
      <c r="G150" s="36"/>
      <c r="H150" s="36"/>
      <c r="I150" s="128"/>
      <c r="J150" s="36"/>
      <c r="K150" s="36"/>
      <c r="L150" s="40"/>
      <c r="M150" s="228"/>
      <c r="N150" s="76"/>
      <c r="O150" s="76"/>
      <c r="P150" s="76"/>
      <c r="Q150" s="76"/>
      <c r="R150" s="76"/>
      <c r="S150" s="76"/>
      <c r="T150" s="77"/>
      <c r="AT150" s="14" t="s">
        <v>170</v>
      </c>
      <c r="AU150" s="14" t="s">
        <v>85</v>
      </c>
    </row>
    <row r="151" s="1" customFormat="1" ht="16.5" customHeight="1">
      <c r="B151" s="35"/>
      <c r="C151" s="201" t="s">
        <v>300</v>
      </c>
      <c r="D151" s="201" t="s">
        <v>152</v>
      </c>
      <c r="E151" s="202" t="s">
        <v>677</v>
      </c>
      <c r="F151" s="203" t="s">
        <v>1382</v>
      </c>
      <c r="G151" s="204" t="s">
        <v>290</v>
      </c>
      <c r="H151" s="205">
        <v>1</v>
      </c>
      <c r="I151" s="206"/>
      <c r="J151" s="207">
        <f>ROUND(I151*H151,0)</f>
        <v>0</v>
      </c>
      <c r="K151" s="203" t="s">
        <v>1</v>
      </c>
      <c r="L151" s="40"/>
      <c r="M151" s="208" t="s">
        <v>1</v>
      </c>
      <c r="N151" s="209" t="s">
        <v>47</v>
      </c>
      <c r="O151" s="76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AR151" s="14" t="s">
        <v>150</v>
      </c>
      <c r="AT151" s="14" t="s">
        <v>152</v>
      </c>
      <c r="AU151" s="14" t="s">
        <v>85</v>
      </c>
      <c r="AY151" s="14" t="s">
        <v>151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4" t="s">
        <v>8</v>
      </c>
      <c r="BK151" s="212">
        <f>ROUND(I151*H151,0)</f>
        <v>0</v>
      </c>
      <c r="BL151" s="14" t="s">
        <v>150</v>
      </c>
      <c r="BM151" s="14" t="s">
        <v>1383</v>
      </c>
    </row>
    <row r="152" s="10" customFormat="1" ht="22.8" customHeight="1">
      <c r="B152" s="187"/>
      <c r="C152" s="188"/>
      <c r="D152" s="189" t="s">
        <v>75</v>
      </c>
      <c r="E152" s="213" t="s">
        <v>1273</v>
      </c>
      <c r="F152" s="213" t="s">
        <v>1274</v>
      </c>
      <c r="G152" s="188"/>
      <c r="H152" s="188"/>
      <c r="I152" s="191"/>
      <c r="J152" s="214">
        <f>BK152</f>
        <v>0</v>
      </c>
      <c r="K152" s="188"/>
      <c r="L152" s="193"/>
      <c r="M152" s="194"/>
      <c r="N152" s="195"/>
      <c r="O152" s="195"/>
      <c r="P152" s="196">
        <f>SUM(P153:P169)</f>
        <v>0</v>
      </c>
      <c r="Q152" s="195"/>
      <c r="R152" s="196">
        <f>SUM(R153:R169)</f>
        <v>0.12030496</v>
      </c>
      <c r="S152" s="195"/>
      <c r="T152" s="197">
        <f>SUM(T153:T169)</f>
        <v>0</v>
      </c>
      <c r="AR152" s="198" t="s">
        <v>85</v>
      </c>
      <c r="AT152" s="199" t="s">
        <v>75</v>
      </c>
      <c r="AU152" s="199" t="s">
        <v>8</v>
      </c>
      <c r="AY152" s="198" t="s">
        <v>151</v>
      </c>
      <c r="BK152" s="200">
        <f>SUM(BK153:BK169)</f>
        <v>0</v>
      </c>
    </row>
    <row r="153" s="1" customFormat="1" ht="16.5" customHeight="1">
      <c r="B153" s="35"/>
      <c r="C153" s="201" t="s">
        <v>304</v>
      </c>
      <c r="D153" s="201" t="s">
        <v>152</v>
      </c>
      <c r="E153" s="202" t="s">
        <v>1384</v>
      </c>
      <c r="F153" s="203" t="s">
        <v>1385</v>
      </c>
      <c r="G153" s="204" t="s">
        <v>178</v>
      </c>
      <c r="H153" s="205">
        <v>19.739999999999998</v>
      </c>
      <c r="I153" s="206"/>
      <c r="J153" s="207">
        <f>ROUND(I153*H153,0)</f>
        <v>0</v>
      </c>
      <c r="K153" s="203" t="s">
        <v>1076</v>
      </c>
      <c r="L153" s="40"/>
      <c r="M153" s="208" t="s">
        <v>1</v>
      </c>
      <c r="N153" s="209" t="s">
        <v>47</v>
      </c>
      <c r="O153" s="76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14" t="s">
        <v>235</v>
      </c>
      <c r="AT153" s="14" t="s">
        <v>152</v>
      </c>
      <c r="AU153" s="14" t="s">
        <v>85</v>
      </c>
      <c r="AY153" s="14" t="s">
        <v>151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8</v>
      </c>
      <c r="BK153" s="212">
        <f>ROUND(I153*H153,0)</f>
        <v>0</v>
      </c>
      <c r="BL153" s="14" t="s">
        <v>235</v>
      </c>
      <c r="BM153" s="14" t="s">
        <v>1386</v>
      </c>
    </row>
    <row r="154" s="11" customFormat="1">
      <c r="B154" s="215"/>
      <c r="C154" s="216"/>
      <c r="D154" s="217" t="s">
        <v>164</v>
      </c>
      <c r="E154" s="218" t="s">
        <v>1</v>
      </c>
      <c r="F154" s="219" t="s">
        <v>1347</v>
      </c>
      <c r="G154" s="216"/>
      <c r="H154" s="220">
        <v>19.739999999999998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164</v>
      </c>
      <c r="AU154" s="226" t="s">
        <v>85</v>
      </c>
      <c r="AV154" s="11" t="s">
        <v>85</v>
      </c>
      <c r="AW154" s="11" t="s">
        <v>38</v>
      </c>
      <c r="AX154" s="11" t="s">
        <v>8</v>
      </c>
      <c r="AY154" s="226" t="s">
        <v>151</v>
      </c>
    </row>
    <row r="155" s="1" customFormat="1" ht="16.5" customHeight="1">
      <c r="B155" s="35"/>
      <c r="C155" s="240" t="s">
        <v>308</v>
      </c>
      <c r="D155" s="240" t="s">
        <v>282</v>
      </c>
      <c r="E155" s="241" t="s">
        <v>1387</v>
      </c>
      <c r="F155" s="242" t="s">
        <v>1388</v>
      </c>
      <c r="G155" s="243" t="s">
        <v>384</v>
      </c>
      <c r="H155" s="244">
        <v>0.0060000000000000001</v>
      </c>
      <c r="I155" s="245"/>
      <c r="J155" s="246">
        <f>ROUND(I155*H155,0)</f>
        <v>0</v>
      </c>
      <c r="K155" s="242" t="s">
        <v>1076</v>
      </c>
      <c r="L155" s="247"/>
      <c r="M155" s="248" t="s">
        <v>1</v>
      </c>
      <c r="N155" s="249" t="s">
        <v>47</v>
      </c>
      <c r="O155" s="76"/>
      <c r="P155" s="210">
        <f>O155*H155</f>
        <v>0</v>
      </c>
      <c r="Q155" s="210">
        <v>1</v>
      </c>
      <c r="R155" s="210">
        <f>Q155*H155</f>
        <v>0.0060000000000000001</v>
      </c>
      <c r="S155" s="210">
        <v>0</v>
      </c>
      <c r="T155" s="211">
        <f>S155*H155</f>
        <v>0</v>
      </c>
      <c r="AR155" s="14" t="s">
        <v>308</v>
      </c>
      <c r="AT155" s="14" t="s">
        <v>282</v>
      </c>
      <c r="AU155" s="14" t="s">
        <v>85</v>
      </c>
      <c r="AY155" s="14" t="s">
        <v>151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8</v>
      </c>
      <c r="BK155" s="212">
        <f>ROUND(I155*H155,0)</f>
        <v>0</v>
      </c>
      <c r="BL155" s="14" t="s">
        <v>235</v>
      </c>
      <c r="BM155" s="14" t="s">
        <v>1389</v>
      </c>
    </row>
    <row r="156" s="1" customFormat="1">
      <c r="B156" s="35"/>
      <c r="C156" s="36"/>
      <c r="D156" s="217" t="s">
        <v>170</v>
      </c>
      <c r="E156" s="36"/>
      <c r="F156" s="227" t="s">
        <v>1390</v>
      </c>
      <c r="G156" s="36"/>
      <c r="H156" s="36"/>
      <c r="I156" s="128"/>
      <c r="J156" s="36"/>
      <c r="K156" s="36"/>
      <c r="L156" s="40"/>
      <c r="M156" s="228"/>
      <c r="N156" s="76"/>
      <c r="O156" s="76"/>
      <c r="P156" s="76"/>
      <c r="Q156" s="76"/>
      <c r="R156" s="76"/>
      <c r="S156" s="76"/>
      <c r="T156" s="77"/>
      <c r="AT156" s="14" t="s">
        <v>170</v>
      </c>
      <c r="AU156" s="14" t="s">
        <v>85</v>
      </c>
    </row>
    <row r="157" s="11" customFormat="1">
      <c r="B157" s="215"/>
      <c r="C157" s="216"/>
      <c r="D157" s="217" t="s">
        <v>164</v>
      </c>
      <c r="E157" s="216"/>
      <c r="F157" s="219" t="s">
        <v>1391</v>
      </c>
      <c r="G157" s="216"/>
      <c r="H157" s="220">
        <v>0.0060000000000000001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164</v>
      </c>
      <c r="AU157" s="226" t="s">
        <v>85</v>
      </c>
      <c r="AV157" s="11" t="s">
        <v>85</v>
      </c>
      <c r="AW157" s="11" t="s">
        <v>4</v>
      </c>
      <c r="AX157" s="11" t="s">
        <v>8</v>
      </c>
      <c r="AY157" s="226" t="s">
        <v>151</v>
      </c>
    </row>
    <row r="158" s="1" customFormat="1" ht="16.5" customHeight="1">
      <c r="B158" s="35"/>
      <c r="C158" s="201" t="s">
        <v>312</v>
      </c>
      <c r="D158" s="201" t="s">
        <v>152</v>
      </c>
      <c r="E158" s="202" t="s">
        <v>1392</v>
      </c>
      <c r="F158" s="203" t="s">
        <v>1393</v>
      </c>
      <c r="G158" s="204" t="s">
        <v>178</v>
      </c>
      <c r="H158" s="205">
        <v>2.6699999999999999</v>
      </c>
      <c r="I158" s="206"/>
      <c r="J158" s="207">
        <f>ROUND(I158*H158,0)</f>
        <v>0</v>
      </c>
      <c r="K158" s="203" t="s">
        <v>1076</v>
      </c>
      <c r="L158" s="40"/>
      <c r="M158" s="208" t="s">
        <v>1</v>
      </c>
      <c r="N158" s="209" t="s">
        <v>47</v>
      </c>
      <c r="O158" s="76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14" t="s">
        <v>235</v>
      </c>
      <c r="AT158" s="14" t="s">
        <v>152</v>
      </c>
      <c r="AU158" s="14" t="s">
        <v>85</v>
      </c>
      <c r="AY158" s="14" t="s">
        <v>151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8</v>
      </c>
      <c r="BK158" s="212">
        <f>ROUND(I158*H158,0)</f>
        <v>0</v>
      </c>
      <c r="BL158" s="14" t="s">
        <v>235</v>
      </c>
      <c r="BM158" s="14" t="s">
        <v>1394</v>
      </c>
    </row>
    <row r="159" s="11" customFormat="1">
      <c r="B159" s="215"/>
      <c r="C159" s="216"/>
      <c r="D159" s="217" t="s">
        <v>164</v>
      </c>
      <c r="E159" s="218" t="s">
        <v>1</v>
      </c>
      <c r="F159" s="219" t="s">
        <v>1395</v>
      </c>
      <c r="G159" s="216"/>
      <c r="H159" s="220">
        <v>2.6699999999999999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164</v>
      </c>
      <c r="AU159" s="226" t="s">
        <v>85</v>
      </c>
      <c r="AV159" s="11" t="s">
        <v>85</v>
      </c>
      <c r="AW159" s="11" t="s">
        <v>38</v>
      </c>
      <c r="AX159" s="11" t="s">
        <v>8</v>
      </c>
      <c r="AY159" s="226" t="s">
        <v>151</v>
      </c>
    </row>
    <row r="160" s="1" customFormat="1" ht="16.5" customHeight="1">
      <c r="B160" s="35"/>
      <c r="C160" s="240" t="s">
        <v>317</v>
      </c>
      <c r="D160" s="240" t="s">
        <v>282</v>
      </c>
      <c r="E160" s="241" t="s">
        <v>1387</v>
      </c>
      <c r="F160" s="242" t="s">
        <v>1388</v>
      </c>
      <c r="G160" s="243" t="s">
        <v>384</v>
      </c>
      <c r="H160" s="244">
        <v>0.001</v>
      </c>
      <c r="I160" s="245"/>
      <c r="J160" s="246">
        <f>ROUND(I160*H160,0)</f>
        <v>0</v>
      </c>
      <c r="K160" s="242" t="s">
        <v>1076</v>
      </c>
      <c r="L160" s="247"/>
      <c r="M160" s="248" t="s">
        <v>1</v>
      </c>
      <c r="N160" s="249" t="s">
        <v>47</v>
      </c>
      <c r="O160" s="76"/>
      <c r="P160" s="210">
        <f>O160*H160</f>
        <v>0</v>
      </c>
      <c r="Q160" s="210">
        <v>1</v>
      </c>
      <c r="R160" s="210">
        <f>Q160*H160</f>
        <v>0.001</v>
      </c>
      <c r="S160" s="210">
        <v>0</v>
      </c>
      <c r="T160" s="211">
        <f>S160*H160</f>
        <v>0</v>
      </c>
      <c r="AR160" s="14" t="s">
        <v>308</v>
      </c>
      <c r="AT160" s="14" t="s">
        <v>282</v>
      </c>
      <c r="AU160" s="14" t="s">
        <v>85</v>
      </c>
      <c r="AY160" s="14" t="s">
        <v>151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8</v>
      </c>
      <c r="BK160" s="212">
        <f>ROUND(I160*H160,0)</f>
        <v>0</v>
      </c>
      <c r="BL160" s="14" t="s">
        <v>235</v>
      </c>
      <c r="BM160" s="14" t="s">
        <v>1396</v>
      </c>
    </row>
    <row r="161" s="1" customFormat="1">
      <c r="B161" s="35"/>
      <c r="C161" s="36"/>
      <c r="D161" s="217" t="s">
        <v>170</v>
      </c>
      <c r="E161" s="36"/>
      <c r="F161" s="227" t="s">
        <v>1390</v>
      </c>
      <c r="G161" s="36"/>
      <c r="H161" s="36"/>
      <c r="I161" s="128"/>
      <c r="J161" s="36"/>
      <c r="K161" s="36"/>
      <c r="L161" s="40"/>
      <c r="M161" s="228"/>
      <c r="N161" s="76"/>
      <c r="O161" s="76"/>
      <c r="P161" s="76"/>
      <c r="Q161" s="76"/>
      <c r="R161" s="76"/>
      <c r="S161" s="76"/>
      <c r="T161" s="77"/>
      <c r="AT161" s="14" t="s">
        <v>170</v>
      </c>
      <c r="AU161" s="14" t="s">
        <v>85</v>
      </c>
    </row>
    <row r="162" s="11" customFormat="1">
      <c r="B162" s="215"/>
      <c r="C162" s="216"/>
      <c r="D162" s="217" t="s">
        <v>164</v>
      </c>
      <c r="E162" s="216"/>
      <c r="F162" s="219" t="s">
        <v>1397</v>
      </c>
      <c r="G162" s="216"/>
      <c r="H162" s="220">
        <v>0.001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164</v>
      </c>
      <c r="AU162" s="226" t="s">
        <v>85</v>
      </c>
      <c r="AV162" s="11" t="s">
        <v>85</v>
      </c>
      <c r="AW162" s="11" t="s">
        <v>4</v>
      </c>
      <c r="AX162" s="11" t="s">
        <v>8</v>
      </c>
      <c r="AY162" s="226" t="s">
        <v>151</v>
      </c>
    </row>
    <row r="163" s="1" customFormat="1" ht="16.5" customHeight="1">
      <c r="B163" s="35"/>
      <c r="C163" s="201" t="s">
        <v>321</v>
      </c>
      <c r="D163" s="201" t="s">
        <v>152</v>
      </c>
      <c r="E163" s="202" t="s">
        <v>1398</v>
      </c>
      <c r="F163" s="203" t="s">
        <v>1399</v>
      </c>
      <c r="G163" s="204" t="s">
        <v>178</v>
      </c>
      <c r="H163" s="205">
        <v>19.739999999999998</v>
      </c>
      <c r="I163" s="206"/>
      <c r="J163" s="207">
        <f>ROUND(I163*H163,0)</f>
        <v>0</v>
      </c>
      <c r="K163" s="203" t="s">
        <v>1076</v>
      </c>
      <c r="L163" s="40"/>
      <c r="M163" s="208" t="s">
        <v>1</v>
      </c>
      <c r="N163" s="209" t="s">
        <v>47</v>
      </c>
      <c r="O163" s="76"/>
      <c r="P163" s="210">
        <f>O163*H163</f>
        <v>0</v>
      </c>
      <c r="Q163" s="210">
        <v>0.00040000000000000002</v>
      </c>
      <c r="R163" s="210">
        <f>Q163*H163</f>
        <v>0.0078960000000000002</v>
      </c>
      <c r="S163" s="210">
        <v>0</v>
      </c>
      <c r="T163" s="211">
        <f>S163*H163</f>
        <v>0</v>
      </c>
      <c r="AR163" s="14" t="s">
        <v>235</v>
      </c>
      <c r="AT163" s="14" t="s">
        <v>152</v>
      </c>
      <c r="AU163" s="14" t="s">
        <v>85</v>
      </c>
      <c r="AY163" s="14" t="s">
        <v>151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4" t="s">
        <v>8</v>
      </c>
      <c r="BK163" s="212">
        <f>ROUND(I163*H163,0)</f>
        <v>0</v>
      </c>
      <c r="BL163" s="14" t="s">
        <v>235</v>
      </c>
      <c r="BM163" s="14" t="s">
        <v>1400</v>
      </c>
    </row>
    <row r="164" s="1" customFormat="1" ht="16.5" customHeight="1">
      <c r="B164" s="35"/>
      <c r="C164" s="240" t="s">
        <v>325</v>
      </c>
      <c r="D164" s="240" t="s">
        <v>282</v>
      </c>
      <c r="E164" s="241" t="s">
        <v>1401</v>
      </c>
      <c r="F164" s="242" t="s">
        <v>1402</v>
      </c>
      <c r="G164" s="243" t="s">
        <v>178</v>
      </c>
      <c r="H164" s="244">
        <v>23.687999999999999</v>
      </c>
      <c r="I164" s="245"/>
      <c r="J164" s="246">
        <f>ROUND(I164*H164,0)</f>
        <v>0</v>
      </c>
      <c r="K164" s="242" t="s">
        <v>1076</v>
      </c>
      <c r="L164" s="247"/>
      <c r="M164" s="248" t="s">
        <v>1</v>
      </c>
      <c r="N164" s="249" t="s">
        <v>47</v>
      </c>
      <c r="O164" s="76"/>
      <c r="P164" s="210">
        <f>O164*H164</f>
        <v>0</v>
      </c>
      <c r="Q164" s="210">
        <v>0.0038800000000000002</v>
      </c>
      <c r="R164" s="210">
        <f>Q164*H164</f>
        <v>0.091909439999999995</v>
      </c>
      <c r="S164" s="210">
        <v>0</v>
      </c>
      <c r="T164" s="211">
        <f>S164*H164</f>
        <v>0</v>
      </c>
      <c r="AR164" s="14" t="s">
        <v>308</v>
      </c>
      <c r="AT164" s="14" t="s">
        <v>282</v>
      </c>
      <c r="AU164" s="14" t="s">
        <v>85</v>
      </c>
      <c r="AY164" s="14" t="s">
        <v>151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4" t="s">
        <v>8</v>
      </c>
      <c r="BK164" s="212">
        <f>ROUND(I164*H164,0)</f>
        <v>0</v>
      </c>
      <c r="BL164" s="14" t="s">
        <v>235</v>
      </c>
      <c r="BM164" s="14" t="s">
        <v>1403</v>
      </c>
    </row>
    <row r="165" s="11" customFormat="1">
      <c r="B165" s="215"/>
      <c r="C165" s="216"/>
      <c r="D165" s="217" t="s">
        <v>164</v>
      </c>
      <c r="E165" s="216"/>
      <c r="F165" s="219" t="s">
        <v>1404</v>
      </c>
      <c r="G165" s="216"/>
      <c r="H165" s="220">
        <v>23.687999999999999</v>
      </c>
      <c r="I165" s="221"/>
      <c r="J165" s="216"/>
      <c r="K165" s="216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164</v>
      </c>
      <c r="AU165" s="226" t="s">
        <v>85</v>
      </c>
      <c r="AV165" s="11" t="s">
        <v>85</v>
      </c>
      <c r="AW165" s="11" t="s">
        <v>4</v>
      </c>
      <c r="AX165" s="11" t="s">
        <v>8</v>
      </c>
      <c r="AY165" s="226" t="s">
        <v>151</v>
      </c>
    </row>
    <row r="166" s="1" customFormat="1" ht="16.5" customHeight="1">
      <c r="B166" s="35"/>
      <c r="C166" s="201" t="s">
        <v>330</v>
      </c>
      <c r="D166" s="201" t="s">
        <v>152</v>
      </c>
      <c r="E166" s="202" t="s">
        <v>1405</v>
      </c>
      <c r="F166" s="203" t="s">
        <v>1406</v>
      </c>
      <c r="G166" s="204" t="s">
        <v>178</v>
      </c>
      <c r="H166" s="205">
        <v>2.6699999999999999</v>
      </c>
      <c r="I166" s="206"/>
      <c r="J166" s="207">
        <f>ROUND(I166*H166,0)</f>
        <v>0</v>
      </c>
      <c r="K166" s="203" t="s">
        <v>1076</v>
      </c>
      <c r="L166" s="40"/>
      <c r="M166" s="208" t="s">
        <v>1</v>
      </c>
      <c r="N166" s="209" t="s">
        <v>47</v>
      </c>
      <c r="O166" s="76"/>
      <c r="P166" s="210">
        <f>O166*H166</f>
        <v>0</v>
      </c>
      <c r="Q166" s="210">
        <v>0.00040000000000000002</v>
      </c>
      <c r="R166" s="210">
        <f>Q166*H166</f>
        <v>0.0010679999999999999</v>
      </c>
      <c r="S166" s="210">
        <v>0</v>
      </c>
      <c r="T166" s="211">
        <f>S166*H166</f>
        <v>0</v>
      </c>
      <c r="AR166" s="14" t="s">
        <v>235</v>
      </c>
      <c r="AT166" s="14" t="s">
        <v>152</v>
      </c>
      <c r="AU166" s="14" t="s">
        <v>85</v>
      </c>
      <c r="AY166" s="14" t="s">
        <v>151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4" t="s">
        <v>8</v>
      </c>
      <c r="BK166" s="212">
        <f>ROUND(I166*H166,0)</f>
        <v>0</v>
      </c>
      <c r="BL166" s="14" t="s">
        <v>235</v>
      </c>
      <c r="BM166" s="14" t="s">
        <v>1407</v>
      </c>
    </row>
    <row r="167" s="1" customFormat="1" ht="16.5" customHeight="1">
      <c r="B167" s="35"/>
      <c r="C167" s="240" t="s">
        <v>335</v>
      </c>
      <c r="D167" s="240" t="s">
        <v>282</v>
      </c>
      <c r="E167" s="241" t="s">
        <v>1401</v>
      </c>
      <c r="F167" s="242" t="s">
        <v>1402</v>
      </c>
      <c r="G167" s="243" t="s">
        <v>178</v>
      </c>
      <c r="H167" s="244">
        <v>3.2040000000000002</v>
      </c>
      <c r="I167" s="245"/>
      <c r="J167" s="246">
        <f>ROUND(I167*H167,0)</f>
        <v>0</v>
      </c>
      <c r="K167" s="242" t="s">
        <v>1076</v>
      </c>
      <c r="L167" s="247"/>
      <c r="M167" s="248" t="s">
        <v>1</v>
      </c>
      <c r="N167" s="249" t="s">
        <v>47</v>
      </c>
      <c r="O167" s="76"/>
      <c r="P167" s="210">
        <f>O167*H167</f>
        <v>0</v>
      </c>
      <c r="Q167" s="210">
        <v>0.0038800000000000002</v>
      </c>
      <c r="R167" s="210">
        <f>Q167*H167</f>
        <v>0.012431520000000002</v>
      </c>
      <c r="S167" s="210">
        <v>0</v>
      </c>
      <c r="T167" s="211">
        <f>S167*H167</f>
        <v>0</v>
      </c>
      <c r="AR167" s="14" t="s">
        <v>308</v>
      </c>
      <c r="AT167" s="14" t="s">
        <v>282</v>
      </c>
      <c r="AU167" s="14" t="s">
        <v>85</v>
      </c>
      <c r="AY167" s="14" t="s">
        <v>151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4" t="s">
        <v>8</v>
      </c>
      <c r="BK167" s="212">
        <f>ROUND(I167*H167,0)</f>
        <v>0</v>
      </c>
      <c r="BL167" s="14" t="s">
        <v>235</v>
      </c>
      <c r="BM167" s="14" t="s">
        <v>1408</v>
      </c>
    </row>
    <row r="168" s="11" customFormat="1">
      <c r="B168" s="215"/>
      <c r="C168" s="216"/>
      <c r="D168" s="217" t="s">
        <v>164</v>
      </c>
      <c r="E168" s="216"/>
      <c r="F168" s="219" t="s">
        <v>1409</v>
      </c>
      <c r="G168" s="216"/>
      <c r="H168" s="220">
        <v>3.2040000000000002</v>
      </c>
      <c r="I168" s="221"/>
      <c r="J168" s="216"/>
      <c r="K168" s="216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164</v>
      </c>
      <c r="AU168" s="226" t="s">
        <v>85</v>
      </c>
      <c r="AV168" s="11" t="s">
        <v>85</v>
      </c>
      <c r="AW168" s="11" t="s">
        <v>4</v>
      </c>
      <c r="AX168" s="11" t="s">
        <v>8</v>
      </c>
      <c r="AY168" s="226" t="s">
        <v>151</v>
      </c>
    </row>
    <row r="169" s="1" customFormat="1" ht="16.5" customHeight="1">
      <c r="B169" s="35"/>
      <c r="C169" s="201" t="s">
        <v>339</v>
      </c>
      <c r="D169" s="201" t="s">
        <v>152</v>
      </c>
      <c r="E169" s="202" t="s">
        <v>1279</v>
      </c>
      <c r="F169" s="203" t="s">
        <v>1280</v>
      </c>
      <c r="G169" s="204" t="s">
        <v>468</v>
      </c>
      <c r="H169" s="250"/>
      <c r="I169" s="206"/>
      <c r="J169" s="207">
        <f>ROUND(I169*H169,0)</f>
        <v>0</v>
      </c>
      <c r="K169" s="203" t="s">
        <v>1076</v>
      </c>
      <c r="L169" s="40"/>
      <c r="M169" s="208" t="s">
        <v>1</v>
      </c>
      <c r="N169" s="209" t="s">
        <v>47</v>
      </c>
      <c r="O169" s="76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AR169" s="14" t="s">
        <v>235</v>
      </c>
      <c r="AT169" s="14" t="s">
        <v>152</v>
      </c>
      <c r="AU169" s="14" t="s">
        <v>85</v>
      </c>
      <c r="AY169" s="14" t="s">
        <v>151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4" t="s">
        <v>8</v>
      </c>
      <c r="BK169" s="212">
        <f>ROUND(I169*H169,0)</f>
        <v>0</v>
      </c>
      <c r="BL169" s="14" t="s">
        <v>235</v>
      </c>
      <c r="BM169" s="14" t="s">
        <v>1410</v>
      </c>
    </row>
    <row r="170" s="10" customFormat="1" ht="22.8" customHeight="1">
      <c r="B170" s="187"/>
      <c r="C170" s="188"/>
      <c r="D170" s="189" t="s">
        <v>75</v>
      </c>
      <c r="E170" s="213" t="s">
        <v>746</v>
      </c>
      <c r="F170" s="213" t="s">
        <v>747</v>
      </c>
      <c r="G170" s="188"/>
      <c r="H170" s="188"/>
      <c r="I170" s="191"/>
      <c r="J170" s="214">
        <f>BK170</f>
        <v>0</v>
      </c>
      <c r="K170" s="188"/>
      <c r="L170" s="193"/>
      <c r="M170" s="194"/>
      <c r="N170" s="195"/>
      <c r="O170" s="195"/>
      <c r="P170" s="196">
        <f>SUM(P171:P172)</f>
        <v>0</v>
      </c>
      <c r="Q170" s="195"/>
      <c r="R170" s="196">
        <f>SUM(R171:R172)</f>
        <v>0</v>
      </c>
      <c r="S170" s="195"/>
      <c r="T170" s="197">
        <f>SUM(T171:T172)</f>
        <v>0.35531999999999997</v>
      </c>
      <c r="AR170" s="198" t="s">
        <v>85</v>
      </c>
      <c r="AT170" s="199" t="s">
        <v>75</v>
      </c>
      <c r="AU170" s="199" t="s">
        <v>8</v>
      </c>
      <c r="AY170" s="198" t="s">
        <v>151</v>
      </c>
      <c r="BK170" s="200">
        <f>SUM(BK171:BK172)</f>
        <v>0</v>
      </c>
    </row>
    <row r="171" s="1" customFormat="1" ht="16.5" customHeight="1">
      <c r="B171" s="35"/>
      <c r="C171" s="201" t="s">
        <v>343</v>
      </c>
      <c r="D171" s="201" t="s">
        <v>152</v>
      </c>
      <c r="E171" s="202" t="s">
        <v>1411</v>
      </c>
      <c r="F171" s="203" t="s">
        <v>1412</v>
      </c>
      <c r="G171" s="204" t="s">
        <v>178</v>
      </c>
      <c r="H171" s="205">
        <v>19.739999999999998</v>
      </c>
      <c r="I171" s="206"/>
      <c r="J171" s="207">
        <f>ROUND(I171*H171,0)</f>
        <v>0</v>
      </c>
      <c r="K171" s="203" t="s">
        <v>1076</v>
      </c>
      <c r="L171" s="40"/>
      <c r="M171" s="208" t="s">
        <v>1</v>
      </c>
      <c r="N171" s="209" t="s">
        <v>47</v>
      </c>
      <c r="O171" s="76"/>
      <c r="P171" s="210">
        <f>O171*H171</f>
        <v>0</v>
      </c>
      <c r="Q171" s="210">
        <v>0</v>
      </c>
      <c r="R171" s="210">
        <f>Q171*H171</f>
        <v>0</v>
      </c>
      <c r="S171" s="210">
        <v>0.017999999999999999</v>
      </c>
      <c r="T171" s="211">
        <f>S171*H171</f>
        <v>0.35531999999999997</v>
      </c>
      <c r="AR171" s="14" t="s">
        <v>235</v>
      </c>
      <c r="AT171" s="14" t="s">
        <v>152</v>
      </c>
      <c r="AU171" s="14" t="s">
        <v>85</v>
      </c>
      <c r="AY171" s="14" t="s">
        <v>151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4" t="s">
        <v>8</v>
      </c>
      <c r="BK171" s="212">
        <f>ROUND(I171*H171,0)</f>
        <v>0</v>
      </c>
      <c r="BL171" s="14" t="s">
        <v>235</v>
      </c>
      <c r="BM171" s="14" t="s">
        <v>1413</v>
      </c>
    </row>
    <row r="172" s="1" customFormat="1" ht="16.5" customHeight="1">
      <c r="B172" s="35"/>
      <c r="C172" s="201" t="s">
        <v>348</v>
      </c>
      <c r="D172" s="201" t="s">
        <v>152</v>
      </c>
      <c r="E172" s="202" t="s">
        <v>1414</v>
      </c>
      <c r="F172" s="203" t="s">
        <v>1415</v>
      </c>
      <c r="G172" s="204" t="s">
        <v>468</v>
      </c>
      <c r="H172" s="250"/>
      <c r="I172" s="206"/>
      <c r="J172" s="207">
        <f>ROUND(I172*H172,0)</f>
        <v>0</v>
      </c>
      <c r="K172" s="203" t="s">
        <v>1076</v>
      </c>
      <c r="L172" s="40"/>
      <c r="M172" s="208" t="s">
        <v>1</v>
      </c>
      <c r="N172" s="209" t="s">
        <v>47</v>
      </c>
      <c r="O172" s="76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AR172" s="14" t="s">
        <v>235</v>
      </c>
      <c r="AT172" s="14" t="s">
        <v>152</v>
      </c>
      <c r="AU172" s="14" t="s">
        <v>85</v>
      </c>
      <c r="AY172" s="14" t="s">
        <v>151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4" t="s">
        <v>8</v>
      </c>
      <c r="BK172" s="212">
        <f>ROUND(I172*H172,0)</f>
        <v>0</v>
      </c>
      <c r="BL172" s="14" t="s">
        <v>235</v>
      </c>
      <c r="BM172" s="14" t="s">
        <v>1416</v>
      </c>
    </row>
    <row r="173" s="10" customFormat="1" ht="22.8" customHeight="1">
      <c r="B173" s="187"/>
      <c r="C173" s="188"/>
      <c r="D173" s="189" t="s">
        <v>75</v>
      </c>
      <c r="E173" s="213" t="s">
        <v>1417</v>
      </c>
      <c r="F173" s="213" t="s">
        <v>1418</v>
      </c>
      <c r="G173" s="188"/>
      <c r="H173" s="188"/>
      <c r="I173" s="191"/>
      <c r="J173" s="214">
        <f>BK173</f>
        <v>0</v>
      </c>
      <c r="K173" s="188"/>
      <c r="L173" s="193"/>
      <c r="M173" s="194"/>
      <c r="N173" s="195"/>
      <c r="O173" s="195"/>
      <c r="P173" s="196">
        <f>SUM(P174:P177)</f>
        <v>0</v>
      </c>
      <c r="Q173" s="195"/>
      <c r="R173" s="196">
        <f>SUM(R174:R177)</f>
        <v>0.28631779999999996</v>
      </c>
      <c r="S173" s="195"/>
      <c r="T173" s="197">
        <f>SUM(T174:T177)</f>
        <v>0</v>
      </c>
      <c r="AR173" s="198" t="s">
        <v>85</v>
      </c>
      <c r="AT173" s="199" t="s">
        <v>75</v>
      </c>
      <c r="AU173" s="199" t="s">
        <v>8</v>
      </c>
      <c r="AY173" s="198" t="s">
        <v>151</v>
      </c>
      <c r="BK173" s="200">
        <f>SUM(BK174:BK177)</f>
        <v>0</v>
      </c>
    </row>
    <row r="174" s="1" customFormat="1" ht="16.5" customHeight="1">
      <c r="B174" s="35"/>
      <c r="C174" s="201" t="s">
        <v>352</v>
      </c>
      <c r="D174" s="201" t="s">
        <v>152</v>
      </c>
      <c r="E174" s="202" t="s">
        <v>1419</v>
      </c>
      <c r="F174" s="203" t="s">
        <v>1420</v>
      </c>
      <c r="G174" s="204" t="s">
        <v>178</v>
      </c>
      <c r="H174" s="205">
        <v>19.739999999999998</v>
      </c>
      <c r="I174" s="206"/>
      <c r="J174" s="207">
        <f>ROUND(I174*H174,0)</f>
        <v>0</v>
      </c>
      <c r="K174" s="203" t="s">
        <v>1076</v>
      </c>
      <c r="L174" s="40"/>
      <c r="M174" s="208" t="s">
        <v>1</v>
      </c>
      <c r="N174" s="209" t="s">
        <v>47</v>
      </c>
      <c r="O174" s="76"/>
      <c r="P174" s="210">
        <f>O174*H174</f>
        <v>0</v>
      </c>
      <c r="Q174" s="210">
        <v>0.01417</v>
      </c>
      <c r="R174" s="210">
        <f>Q174*H174</f>
        <v>0.27971579999999996</v>
      </c>
      <c r="S174" s="210">
        <v>0</v>
      </c>
      <c r="T174" s="211">
        <f>S174*H174</f>
        <v>0</v>
      </c>
      <c r="AR174" s="14" t="s">
        <v>235</v>
      </c>
      <c r="AT174" s="14" t="s">
        <v>152</v>
      </c>
      <c r="AU174" s="14" t="s">
        <v>85</v>
      </c>
      <c r="AY174" s="14" t="s">
        <v>151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4" t="s">
        <v>8</v>
      </c>
      <c r="BK174" s="212">
        <f>ROUND(I174*H174,0)</f>
        <v>0</v>
      </c>
      <c r="BL174" s="14" t="s">
        <v>235</v>
      </c>
      <c r="BM174" s="14" t="s">
        <v>1421</v>
      </c>
    </row>
    <row r="175" s="1" customFormat="1" ht="16.5" customHeight="1">
      <c r="B175" s="35"/>
      <c r="C175" s="201" t="s">
        <v>356</v>
      </c>
      <c r="D175" s="201" t="s">
        <v>152</v>
      </c>
      <c r="E175" s="202" t="s">
        <v>1422</v>
      </c>
      <c r="F175" s="203" t="s">
        <v>1423</v>
      </c>
      <c r="G175" s="204" t="s">
        <v>222</v>
      </c>
      <c r="H175" s="205">
        <v>17.800000000000001</v>
      </c>
      <c r="I175" s="206"/>
      <c r="J175" s="207">
        <f>ROUND(I175*H175,0)</f>
        <v>0</v>
      </c>
      <c r="K175" s="203" t="s">
        <v>1076</v>
      </c>
      <c r="L175" s="40"/>
      <c r="M175" s="208" t="s">
        <v>1</v>
      </c>
      <c r="N175" s="209" t="s">
        <v>47</v>
      </c>
      <c r="O175" s="76"/>
      <c r="P175" s="210">
        <f>O175*H175</f>
        <v>0</v>
      </c>
      <c r="Q175" s="210">
        <v>0.00025999999999999998</v>
      </c>
      <c r="R175" s="210">
        <f>Q175*H175</f>
        <v>0.0046280000000000002</v>
      </c>
      <c r="S175" s="210">
        <v>0</v>
      </c>
      <c r="T175" s="211">
        <f>S175*H175</f>
        <v>0</v>
      </c>
      <c r="AR175" s="14" t="s">
        <v>235</v>
      </c>
      <c r="AT175" s="14" t="s">
        <v>152</v>
      </c>
      <c r="AU175" s="14" t="s">
        <v>85</v>
      </c>
      <c r="AY175" s="14" t="s">
        <v>151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4" t="s">
        <v>8</v>
      </c>
      <c r="BK175" s="212">
        <f>ROUND(I175*H175,0)</f>
        <v>0</v>
      </c>
      <c r="BL175" s="14" t="s">
        <v>235</v>
      </c>
      <c r="BM175" s="14" t="s">
        <v>1424</v>
      </c>
    </row>
    <row r="176" s="1" customFormat="1" ht="16.5" customHeight="1">
      <c r="B176" s="35"/>
      <c r="C176" s="201" t="s">
        <v>361</v>
      </c>
      <c r="D176" s="201" t="s">
        <v>152</v>
      </c>
      <c r="E176" s="202" t="s">
        <v>1425</v>
      </c>
      <c r="F176" s="203" t="s">
        <v>1426</v>
      </c>
      <c r="G176" s="204" t="s">
        <v>178</v>
      </c>
      <c r="H176" s="205">
        <v>19.739999999999998</v>
      </c>
      <c r="I176" s="206"/>
      <c r="J176" s="207">
        <f>ROUND(I176*H176,0)</f>
        <v>0</v>
      </c>
      <c r="K176" s="203" t="s">
        <v>1076</v>
      </c>
      <c r="L176" s="40"/>
      <c r="M176" s="208" t="s">
        <v>1</v>
      </c>
      <c r="N176" s="209" t="s">
        <v>47</v>
      </c>
      <c r="O176" s="76"/>
      <c r="P176" s="210">
        <f>O176*H176</f>
        <v>0</v>
      </c>
      <c r="Q176" s="210">
        <v>0.00010000000000000001</v>
      </c>
      <c r="R176" s="210">
        <f>Q176*H176</f>
        <v>0.0019740000000000001</v>
      </c>
      <c r="S176" s="210">
        <v>0</v>
      </c>
      <c r="T176" s="211">
        <f>S176*H176</f>
        <v>0</v>
      </c>
      <c r="AR176" s="14" t="s">
        <v>235</v>
      </c>
      <c r="AT176" s="14" t="s">
        <v>152</v>
      </c>
      <c r="AU176" s="14" t="s">
        <v>85</v>
      </c>
      <c r="AY176" s="14" t="s">
        <v>151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4" t="s">
        <v>8</v>
      </c>
      <c r="BK176" s="212">
        <f>ROUND(I176*H176,0)</f>
        <v>0</v>
      </c>
      <c r="BL176" s="14" t="s">
        <v>235</v>
      </c>
      <c r="BM176" s="14" t="s">
        <v>1427</v>
      </c>
    </row>
    <row r="177" s="1" customFormat="1" ht="16.5" customHeight="1">
      <c r="B177" s="35"/>
      <c r="C177" s="201" t="s">
        <v>366</v>
      </c>
      <c r="D177" s="201" t="s">
        <v>152</v>
      </c>
      <c r="E177" s="202" t="s">
        <v>1428</v>
      </c>
      <c r="F177" s="203" t="s">
        <v>1429</v>
      </c>
      <c r="G177" s="204" t="s">
        <v>468</v>
      </c>
      <c r="H177" s="250"/>
      <c r="I177" s="206"/>
      <c r="J177" s="207">
        <f>ROUND(I177*H177,0)</f>
        <v>0</v>
      </c>
      <c r="K177" s="203" t="s">
        <v>1076</v>
      </c>
      <c r="L177" s="40"/>
      <c r="M177" s="208" t="s">
        <v>1</v>
      </c>
      <c r="N177" s="209" t="s">
        <v>47</v>
      </c>
      <c r="O177" s="76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AR177" s="14" t="s">
        <v>235</v>
      </c>
      <c r="AT177" s="14" t="s">
        <v>152</v>
      </c>
      <c r="AU177" s="14" t="s">
        <v>85</v>
      </c>
      <c r="AY177" s="14" t="s">
        <v>151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4" t="s">
        <v>8</v>
      </c>
      <c r="BK177" s="212">
        <f>ROUND(I177*H177,0)</f>
        <v>0</v>
      </c>
      <c r="BL177" s="14" t="s">
        <v>235</v>
      </c>
      <c r="BM177" s="14" t="s">
        <v>1430</v>
      </c>
    </row>
    <row r="178" s="10" customFormat="1" ht="22.8" customHeight="1">
      <c r="B178" s="187"/>
      <c r="C178" s="188"/>
      <c r="D178" s="189" t="s">
        <v>75</v>
      </c>
      <c r="E178" s="213" t="s">
        <v>470</v>
      </c>
      <c r="F178" s="213" t="s">
        <v>471</v>
      </c>
      <c r="G178" s="188"/>
      <c r="H178" s="188"/>
      <c r="I178" s="191"/>
      <c r="J178" s="214">
        <f>BK178</f>
        <v>0</v>
      </c>
      <c r="K178" s="188"/>
      <c r="L178" s="193"/>
      <c r="M178" s="194"/>
      <c r="N178" s="195"/>
      <c r="O178" s="195"/>
      <c r="P178" s="196">
        <f>SUM(P179:P183)</f>
        <v>0</v>
      </c>
      <c r="Q178" s="195"/>
      <c r="R178" s="196">
        <f>SUM(R179:R183)</f>
        <v>0.0275</v>
      </c>
      <c r="S178" s="195"/>
      <c r="T178" s="197">
        <f>SUM(T179:T183)</f>
        <v>0</v>
      </c>
      <c r="AR178" s="198" t="s">
        <v>85</v>
      </c>
      <c r="AT178" s="199" t="s">
        <v>75</v>
      </c>
      <c r="AU178" s="199" t="s">
        <v>8</v>
      </c>
      <c r="AY178" s="198" t="s">
        <v>151</v>
      </c>
      <c r="BK178" s="200">
        <f>SUM(BK179:BK183)</f>
        <v>0</v>
      </c>
    </row>
    <row r="179" s="1" customFormat="1" ht="22.5" customHeight="1">
      <c r="B179" s="35"/>
      <c r="C179" s="201" t="s">
        <v>370</v>
      </c>
      <c r="D179" s="201" t="s">
        <v>152</v>
      </c>
      <c r="E179" s="202" t="s">
        <v>1431</v>
      </c>
      <c r="F179" s="203" t="s">
        <v>1432</v>
      </c>
      <c r="G179" s="204" t="s">
        <v>168</v>
      </c>
      <c r="H179" s="205">
        <v>1</v>
      </c>
      <c r="I179" s="206"/>
      <c r="J179" s="207">
        <f>ROUND(I179*H179,0)</f>
        <v>0</v>
      </c>
      <c r="K179" s="203" t="s">
        <v>1</v>
      </c>
      <c r="L179" s="40"/>
      <c r="M179" s="208" t="s">
        <v>1</v>
      </c>
      <c r="N179" s="209" t="s">
        <v>47</v>
      </c>
      <c r="O179" s="76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AR179" s="14" t="s">
        <v>235</v>
      </c>
      <c r="AT179" s="14" t="s">
        <v>152</v>
      </c>
      <c r="AU179" s="14" t="s">
        <v>85</v>
      </c>
      <c r="AY179" s="14" t="s">
        <v>151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4" t="s">
        <v>8</v>
      </c>
      <c r="BK179" s="212">
        <f>ROUND(I179*H179,0)</f>
        <v>0</v>
      </c>
      <c r="BL179" s="14" t="s">
        <v>235</v>
      </c>
      <c r="BM179" s="14" t="s">
        <v>1433</v>
      </c>
    </row>
    <row r="180" s="1" customFormat="1">
      <c r="B180" s="35"/>
      <c r="C180" s="36"/>
      <c r="D180" s="217" t="s">
        <v>170</v>
      </c>
      <c r="E180" s="36"/>
      <c r="F180" s="227" t="s">
        <v>1434</v>
      </c>
      <c r="G180" s="36"/>
      <c r="H180" s="36"/>
      <c r="I180" s="128"/>
      <c r="J180" s="36"/>
      <c r="K180" s="36"/>
      <c r="L180" s="40"/>
      <c r="M180" s="228"/>
      <c r="N180" s="76"/>
      <c r="O180" s="76"/>
      <c r="P180" s="76"/>
      <c r="Q180" s="76"/>
      <c r="R180" s="76"/>
      <c r="S180" s="76"/>
      <c r="T180" s="77"/>
      <c r="AT180" s="14" t="s">
        <v>170</v>
      </c>
      <c r="AU180" s="14" t="s">
        <v>85</v>
      </c>
    </row>
    <row r="181" s="1" customFormat="1" ht="16.5" customHeight="1">
      <c r="B181" s="35"/>
      <c r="C181" s="201" t="s">
        <v>375</v>
      </c>
      <c r="D181" s="201" t="s">
        <v>152</v>
      </c>
      <c r="E181" s="202" t="s">
        <v>1435</v>
      </c>
      <c r="F181" s="203" t="s">
        <v>1436</v>
      </c>
      <c r="G181" s="204" t="s">
        <v>168</v>
      </c>
      <c r="H181" s="205">
        <v>1</v>
      </c>
      <c r="I181" s="206"/>
      <c r="J181" s="207">
        <f>ROUND(I181*H181,0)</f>
        <v>0</v>
      </c>
      <c r="K181" s="203" t="s">
        <v>1076</v>
      </c>
      <c r="L181" s="40"/>
      <c r="M181" s="208" t="s">
        <v>1</v>
      </c>
      <c r="N181" s="209" t="s">
        <v>47</v>
      </c>
      <c r="O181" s="76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AR181" s="14" t="s">
        <v>235</v>
      </c>
      <c r="AT181" s="14" t="s">
        <v>152</v>
      </c>
      <c r="AU181" s="14" t="s">
        <v>85</v>
      </c>
      <c r="AY181" s="14" t="s">
        <v>151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4" t="s">
        <v>8</v>
      </c>
      <c r="BK181" s="212">
        <f>ROUND(I181*H181,0)</f>
        <v>0</v>
      </c>
      <c r="BL181" s="14" t="s">
        <v>235</v>
      </c>
      <c r="BM181" s="14" t="s">
        <v>1437</v>
      </c>
    </row>
    <row r="182" s="1" customFormat="1" ht="16.5" customHeight="1">
      <c r="B182" s="35"/>
      <c r="C182" s="240" t="s">
        <v>381</v>
      </c>
      <c r="D182" s="240" t="s">
        <v>282</v>
      </c>
      <c r="E182" s="241" t="s">
        <v>1438</v>
      </c>
      <c r="F182" s="242" t="s">
        <v>1439</v>
      </c>
      <c r="G182" s="243" t="s">
        <v>168</v>
      </c>
      <c r="H182" s="244">
        <v>1</v>
      </c>
      <c r="I182" s="245"/>
      <c r="J182" s="246">
        <f>ROUND(I182*H182,0)</f>
        <v>0</v>
      </c>
      <c r="K182" s="242" t="s">
        <v>1</v>
      </c>
      <c r="L182" s="247"/>
      <c r="M182" s="248" t="s">
        <v>1</v>
      </c>
      <c r="N182" s="249" t="s">
        <v>47</v>
      </c>
      <c r="O182" s="76"/>
      <c r="P182" s="210">
        <f>O182*H182</f>
        <v>0</v>
      </c>
      <c r="Q182" s="210">
        <v>0.0275</v>
      </c>
      <c r="R182" s="210">
        <f>Q182*H182</f>
        <v>0.0275</v>
      </c>
      <c r="S182" s="210">
        <v>0</v>
      </c>
      <c r="T182" s="211">
        <f>S182*H182</f>
        <v>0</v>
      </c>
      <c r="AR182" s="14" t="s">
        <v>308</v>
      </c>
      <c r="AT182" s="14" t="s">
        <v>282</v>
      </c>
      <c r="AU182" s="14" t="s">
        <v>85</v>
      </c>
      <c r="AY182" s="14" t="s">
        <v>151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4" t="s">
        <v>8</v>
      </c>
      <c r="BK182" s="212">
        <f>ROUND(I182*H182,0)</f>
        <v>0</v>
      </c>
      <c r="BL182" s="14" t="s">
        <v>235</v>
      </c>
      <c r="BM182" s="14" t="s">
        <v>1440</v>
      </c>
    </row>
    <row r="183" s="1" customFormat="1" ht="16.5" customHeight="1">
      <c r="B183" s="35"/>
      <c r="C183" s="201" t="s">
        <v>388</v>
      </c>
      <c r="D183" s="201" t="s">
        <v>152</v>
      </c>
      <c r="E183" s="202" t="s">
        <v>1441</v>
      </c>
      <c r="F183" s="203" t="s">
        <v>1442</v>
      </c>
      <c r="G183" s="204" t="s">
        <v>468</v>
      </c>
      <c r="H183" s="250"/>
      <c r="I183" s="206"/>
      <c r="J183" s="207">
        <f>ROUND(I183*H183,0)</f>
        <v>0</v>
      </c>
      <c r="K183" s="203" t="s">
        <v>179</v>
      </c>
      <c r="L183" s="40"/>
      <c r="M183" s="208" t="s">
        <v>1</v>
      </c>
      <c r="N183" s="209" t="s">
        <v>47</v>
      </c>
      <c r="O183" s="76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AR183" s="14" t="s">
        <v>235</v>
      </c>
      <c r="AT183" s="14" t="s">
        <v>152</v>
      </c>
      <c r="AU183" s="14" t="s">
        <v>85</v>
      </c>
      <c r="AY183" s="14" t="s">
        <v>151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4" t="s">
        <v>8</v>
      </c>
      <c r="BK183" s="212">
        <f>ROUND(I183*H183,0)</f>
        <v>0</v>
      </c>
      <c r="BL183" s="14" t="s">
        <v>235</v>
      </c>
      <c r="BM183" s="14" t="s">
        <v>1443</v>
      </c>
    </row>
    <row r="184" s="10" customFormat="1" ht="22.8" customHeight="1">
      <c r="B184" s="187"/>
      <c r="C184" s="188"/>
      <c r="D184" s="189" t="s">
        <v>75</v>
      </c>
      <c r="E184" s="213" t="s">
        <v>531</v>
      </c>
      <c r="F184" s="213" t="s">
        <v>532</v>
      </c>
      <c r="G184" s="188"/>
      <c r="H184" s="188"/>
      <c r="I184" s="191"/>
      <c r="J184" s="214">
        <f>BK184</f>
        <v>0</v>
      </c>
      <c r="K184" s="188"/>
      <c r="L184" s="193"/>
      <c r="M184" s="194"/>
      <c r="N184" s="195"/>
      <c r="O184" s="195"/>
      <c r="P184" s="196">
        <f>SUM(P185:P189)</f>
        <v>0</v>
      </c>
      <c r="Q184" s="195"/>
      <c r="R184" s="196">
        <f>SUM(R185:R189)</f>
        <v>0.00155</v>
      </c>
      <c r="S184" s="195"/>
      <c r="T184" s="197">
        <f>SUM(T185:T189)</f>
        <v>0.01</v>
      </c>
      <c r="AR184" s="198" t="s">
        <v>85</v>
      </c>
      <c r="AT184" s="199" t="s">
        <v>75</v>
      </c>
      <c r="AU184" s="199" t="s">
        <v>8</v>
      </c>
      <c r="AY184" s="198" t="s">
        <v>151</v>
      </c>
      <c r="BK184" s="200">
        <f>SUM(BK185:BK189)</f>
        <v>0</v>
      </c>
    </row>
    <row r="185" s="1" customFormat="1" ht="16.5" customHeight="1">
      <c r="B185" s="35"/>
      <c r="C185" s="201" t="s">
        <v>392</v>
      </c>
      <c r="D185" s="201" t="s">
        <v>152</v>
      </c>
      <c r="E185" s="202" t="s">
        <v>549</v>
      </c>
      <c r="F185" s="203" t="s">
        <v>550</v>
      </c>
      <c r="G185" s="204" t="s">
        <v>168</v>
      </c>
      <c r="H185" s="205">
        <v>1</v>
      </c>
      <c r="I185" s="206"/>
      <c r="J185" s="207">
        <f>ROUND(I185*H185,0)</f>
        <v>0</v>
      </c>
      <c r="K185" s="203" t="s">
        <v>1</v>
      </c>
      <c r="L185" s="40"/>
      <c r="M185" s="208" t="s">
        <v>1</v>
      </c>
      <c r="N185" s="209" t="s">
        <v>47</v>
      </c>
      <c r="O185" s="76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AR185" s="14" t="s">
        <v>235</v>
      </c>
      <c r="AT185" s="14" t="s">
        <v>152</v>
      </c>
      <c r="AU185" s="14" t="s">
        <v>85</v>
      </c>
      <c r="AY185" s="14" t="s">
        <v>151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4" t="s">
        <v>8</v>
      </c>
      <c r="BK185" s="212">
        <f>ROUND(I185*H185,0)</f>
        <v>0</v>
      </c>
      <c r="BL185" s="14" t="s">
        <v>235</v>
      </c>
      <c r="BM185" s="14" t="s">
        <v>1444</v>
      </c>
    </row>
    <row r="186" s="1" customFormat="1" ht="16.5" customHeight="1">
      <c r="B186" s="35"/>
      <c r="C186" s="240" t="s">
        <v>396</v>
      </c>
      <c r="D186" s="240" t="s">
        <v>282</v>
      </c>
      <c r="E186" s="241" t="s">
        <v>553</v>
      </c>
      <c r="F186" s="242" t="s">
        <v>1445</v>
      </c>
      <c r="G186" s="243" t="s">
        <v>168</v>
      </c>
      <c r="H186" s="244">
        <v>1</v>
      </c>
      <c r="I186" s="245"/>
      <c r="J186" s="246">
        <f>ROUND(I186*H186,0)</f>
        <v>0</v>
      </c>
      <c r="K186" s="242" t="s">
        <v>1076</v>
      </c>
      <c r="L186" s="247"/>
      <c r="M186" s="248" t="s">
        <v>1</v>
      </c>
      <c r="N186" s="249" t="s">
        <v>47</v>
      </c>
      <c r="O186" s="76"/>
      <c r="P186" s="210">
        <f>O186*H186</f>
        <v>0</v>
      </c>
      <c r="Q186" s="210">
        <v>0.0014</v>
      </c>
      <c r="R186" s="210">
        <f>Q186*H186</f>
        <v>0.0014</v>
      </c>
      <c r="S186" s="210">
        <v>0</v>
      </c>
      <c r="T186" s="211">
        <f>S186*H186</f>
        <v>0</v>
      </c>
      <c r="AR186" s="14" t="s">
        <v>308</v>
      </c>
      <c r="AT186" s="14" t="s">
        <v>282</v>
      </c>
      <c r="AU186" s="14" t="s">
        <v>85</v>
      </c>
      <c r="AY186" s="14" t="s">
        <v>151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4" t="s">
        <v>8</v>
      </c>
      <c r="BK186" s="212">
        <f>ROUND(I186*H186,0)</f>
        <v>0</v>
      </c>
      <c r="BL186" s="14" t="s">
        <v>235</v>
      </c>
      <c r="BM186" s="14" t="s">
        <v>1446</v>
      </c>
    </row>
    <row r="187" s="1" customFormat="1" ht="16.5" customHeight="1">
      <c r="B187" s="35"/>
      <c r="C187" s="240" t="s">
        <v>401</v>
      </c>
      <c r="D187" s="240" t="s">
        <v>282</v>
      </c>
      <c r="E187" s="241" t="s">
        <v>558</v>
      </c>
      <c r="F187" s="242" t="s">
        <v>559</v>
      </c>
      <c r="G187" s="243" t="s">
        <v>168</v>
      </c>
      <c r="H187" s="244">
        <v>1</v>
      </c>
      <c r="I187" s="245"/>
      <c r="J187" s="246">
        <f>ROUND(I187*H187,0)</f>
        <v>0</v>
      </c>
      <c r="K187" s="242" t="s">
        <v>1076</v>
      </c>
      <c r="L187" s="247"/>
      <c r="M187" s="248" t="s">
        <v>1</v>
      </c>
      <c r="N187" s="249" t="s">
        <v>47</v>
      </c>
      <c r="O187" s="76"/>
      <c r="P187" s="210">
        <f>O187*H187</f>
        <v>0</v>
      </c>
      <c r="Q187" s="210">
        <v>0.00014999999999999999</v>
      </c>
      <c r="R187" s="210">
        <f>Q187*H187</f>
        <v>0.00014999999999999999</v>
      </c>
      <c r="S187" s="210">
        <v>0</v>
      </c>
      <c r="T187" s="211">
        <f>S187*H187</f>
        <v>0</v>
      </c>
      <c r="AR187" s="14" t="s">
        <v>308</v>
      </c>
      <c r="AT187" s="14" t="s">
        <v>282</v>
      </c>
      <c r="AU187" s="14" t="s">
        <v>85</v>
      </c>
      <c r="AY187" s="14" t="s">
        <v>151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4" t="s">
        <v>8</v>
      </c>
      <c r="BK187" s="212">
        <f>ROUND(I187*H187,0)</f>
        <v>0</v>
      </c>
      <c r="BL187" s="14" t="s">
        <v>235</v>
      </c>
      <c r="BM187" s="14" t="s">
        <v>1447</v>
      </c>
    </row>
    <row r="188" s="1" customFormat="1" ht="16.5" customHeight="1">
      <c r="B188" s="35"/>
      <c r="C188" s="201" t="s">
        <v>407</v>
      </c>
      <c r="D188" s="201" t="s">
        <v>152</v>
      </c>
      <c r="E188" s="202" t="s">
        <v>1448</v>
      </c>
      <c r="F188" s="203" t="s">
        <v>1449</v>
      </c>
      <c r="G188" s="204" t="s">
        <v>582</v>
      </c>
      <c r="H188" s="205">
        <v>10</v>
      </c>
      <c r="I188" s="206"/>
      <c r="J188" s="207">
        <f>ROUND(I188*H188,0)</f>
        <v>0</v>
      </c>
      <c r="K188" s="203" t="s">
        <v>1076</v>
      </c>
      <c r="L188" s="40"/>
      <c r="M188" s="208" t="s">
        <v>1</v>
      </c>
      <c r="N188" s="209" t="s">
        <v>47</v>
      </c>
      <c r="O188" s="76"/>
      <c r="P188" s="210">
        <f>O188*H188</f>
        <v>0</v>
      </c>
      <c r="Q188" s="210">
        <v>0</v>
      </c>
      <c r="R188" s="210">
        <f>Q188*H188</f>
        <v>0</v>
      </c>
      <c r="S188" s="210">
        <v>0.001</v>
      </c>
      <c r="T188" s="211">
        <f>S188*H188</f>
        <v>0.01</v>
      </c>
      <c r="AR188" s="14" t="s">
        <v>235</v>
      </c>
      <c r="AT188" s="14" t="s">
        <v>152</v>
      </c>
      <c r="AU188" s="14" t="s">
        <v>85</v>
      </c>
      <c r="AY188" s="14" t="s">
        <v>151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4" t="s">
        <v>8</v>
      </c>
      <c r="BK188" s="212">
        <f>ROUND(I188*H188,0)</f>
        <v>0</v>
      </c>
      <c r="BL188" s="14" t="s">
        <v>235</v>
      </c>
      <c r="BM188" s="14" t="s">
        <v>1450</v>
      </c>
    </row>
    <row r="189" s="1" customFormat="1" ht="16.5" customHeight="1">
      <c r="B189" s="35"/>
      <c r="C189" s="201" t="s">
        <v>411</v>
      </c>
      <c r="D189" s="201" t="s">
        <v>152</v>
      </c>
      <c r="E189" s="202" t="s">
        <v>1451</v>
      </c>
      <c r="F189" s="203" t="s">
        <v>1452</v>
      </c>
      <c r="G189" s="204" t="s">
        <v>468</v>
      </c>
      <c r="H189" s="250"/>
      <c r="I189" s="206"/>
      <c r="J189" s="207">
        <f>ROUND(I189*H189,0)</f>
        <v>0</v>
      </c>
      <c r="K189" s="203" t="s">
        <v>179</v>
      </c>
      <c r="L189" s="40"/>
      <c r="M189" s="208" t="s">
        <v>1</v>
      </c>
      <c r="N189" s="209" t="s">
        <v>47</v>
      </c>
      <c r="O189" s="76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AR189" s="14" t="s">
        <v>235</v>
      </c>
      <c r="AT189" s="14" t="s">
        <v>152</v>
      </c>
      <c r="AU189" s="14" t="s">
        <v>85</v>
      </c>
      <c r="AY189" s="14" t="s">
        <v>151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4" t="s">
        <v>8</v>
      </c>
      <c r="BK189" s="212">
        <f>ROUND(I189*H189,0)</f>
        <v>0</v>
      </c>
      <c r="BL189" s="14" t="s">
        <v>235</v>
      </c>
      <c r="BM189" s="14" t="s">
        <v>1453</v>
      </c>
    </row>
    <row r="190" s="10" customFormat="1" ht="22.8" customHeight="1">
      <c r="B190" s="187"/>
      <c r="C190" s="188"/>
      <c r="D190" s="189" t="s">
        <v>75</v>
      </c>
      <c r="E190" s="213" t="s">
        <v>1454</v>
      </c>
      <c r="F190" s="213" t="s">
        <v>1455</v>
      </c>
      <c r="G190" s="188"/>
      <c r="H190" s="188"/>
      <c r="I190" s="191"/>
      <c r="J190" s="214">
        <f>BK190</f>
        <v>0</v>
      </c>
      <c r="K190" s="188"/>
      <c r="L190" s="193"/>
      <c r="M190" s="194"/>
      <c r="N190" s="195"/>
      <c r="O190" s="195"/>
      <c r="P190" s="196">
        <f>SUM(P191:P203)</f>
        <v>0</v>
      </c>
      <c r="Q190" s="195"/>
      <c r="R190" s="196">
        <f>SUM(R191:R203)</f>
        <v>0.72483955999999983</v>
      </c>
      <c r="S190" s="195"/>
      <c r="T190" s="197">
        <f>SUM(T191:T203)</f>
        <v>0</v>
      </c>
      <c r="AR190" s="198" t="s">
        <v>85</v>
      </c>
      <c r="AT190" s="199" t="s">
        <v>75</v>
      </c>
      <c r="AU190" s="199" t="s">
        <v>8</v>
      </c>
      <c r="AY190" s="198" t="s">
        <v>151</v>
      </c>
      <c r="BK190" s="200">
        <f>SUM(BK191:BK203)</f>
        <v>0</v>
      </c>
    </row>
    <row r="191" s="1" customFormat="1" ht="16.5" customHeight="1">
      <c r="B191" s="35"/>
      <c r="C191" s="201" t="s">
        <v>420</v>
      </c>
      <c r="D191" s="201" t="s">
        <v>152</v>
      </c>
      <c r="E191" s="202" t="s">
        <v>1456</v>
      </c>
      <c r="F191" s="203" t="s">
        <v>1457</v>
      </c>
      <c r="G191" s="204" t="s">
        <v>222</v>
      </c>
      <c r="H191" s="205">
        <v>17.800000000000001</v>
      </c>
      <c r="I191" s="206"/>
      <c r="J191" s="207">
        <f>ROUND(I191*H191,0)</f>
        <v>0</v>
      </c>
      <c r="K191" s="203" t="s">
        <v>1076</v>
      </c>
      <c r="L191" s="40"/>
      <c r="M191" s="208" t="s">
        <v>1</v>
      </c>
      <c r="N191" s="209" t="s">
        <v>47</v>
      </c>
      <c r="O191" s="76"/>
      <c r="P191" s="210">
        <f>O191*H191</f>
        <v>0</v>
      </c>
      <c r="Q191" s="210">
        <v>0.00062</v>
      </c>
      <c r="R191" s="210">
        <f>Q191*H191</f>
        <v>0.011036000000000001</v>
      </c>
      <c r="S191" s="210">
        <v>0</v>
      </c>
      <c r="T191" s="211">
        <f>S191*H191</f>
        <v>0</v>
      </c>
      <c r="AR191" s="14" t="s">
        <v>235</v>
      </c>
      <c r="AT191" s="14" t="s">
        <v>152</v>
      </c>
      <c r="AU191" s="14" t="s">
        <v>85</v>
      </c>
      <c r="AY191" s="14" t="s">
        <v>151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4" t="s">
        <v>8</v>
      </c>
      <c r="BK191" s="212">
        <f>ROUND(I191*H191,0)</f>
        <v>0</v>
      </c>
      <c r="BL191" s="14" t="s">
        <v>235</v>
      </c>
      <c r="BM191" s="14" t="s">
        <v>1458</v>
      </c>
    </row>
    <row r="192" s="1" customFormat="1" ht="16.5" customHeight="1">
      <c r="B192" s="35"/>
      <c r="C192" s="240" t="s">
        <v>426</v>
      </c>
      <c r="D192" s="240" t="s">
        <v>282</v>
      </c>
      <c r="E192" s="241" t="s">
        <v>1459</v>
      </c>
      <c r="F192" s="242" t="s">
        <v>1460</v>
      </c>
      <c r="G192" s="243" t="s">
        <v>168</v>
      </c>
      <c r="H192" s="244">
        <v>65.266000000000005</v>
      </c>
      <c r="I192" s="245"/>
      <c r="J192" s="246">
        <f>ROUND(I192*H192,0)</f>
        <v>0</v>
      </c>
      <c r="K192" s="242" t="s">
        <v>1</v>
      </c>
      <c r="L192" s="247"/>
      <c r="M192" s="248" t="s">
        <v>1</v>
      </c>
      <c r="N192" s="249" t="s">
        <v>47</v>
      </c>
      <c r="O192" s="76"/>
      <c r="P192" s="210">
        <f>O192*H192</f>
        <v>0</v>
      </c>
      <c r="Q192" s="210">
        <v>0.00036000000000000002</v>
      </c>
      <c r="R192" s="210">
        <f>Q192*H192</f>
        <v>0.023495760000000004</v>
      </c>
      <c r="S192" s="210">
        <v>0</v>
      </c>
      <c r="T192" s="211">
        <f>S192*H192</f>
        <v>0</v>
      </c>
      <c r="AR192" s="14" t="s">
        <v>308</v>
      </c>
      <c r="AT192" s="14" t="s">
        <v>282</v>
      </c>
      <c r="AU192" s="14" t="s">
        <v>85</v>
      </c>
      <c r="AY192" s="14" t="s">
        <v>151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4" t="s">
        <v>8</v>
      </c>
      <c r="BK192" s="212">
        <f>ROUND(I192*H192,0)</f>
        <v>0</v>
      </c>
      <c r="BL192" s="14" t="s">
        <v>235</v>
      </c>
      <c r="BM192" s="14" t="s">
        <v>1461</v>
      </c>
    </row>
    <row r="193" s="1" customFormat="1">
      <c r="B193" s="35"/>
      <c r="C193" s="36"/>
      <c r="D193" s="217" t="s">
        <v>170</v>
      </c>
      <c r="E193" s="36"/>
      <c r="F193" s="227" t="s">
        <v>1462</v>
      </c>
      <c r="G193" s="36"/>
      <c r="H193" s="36"/>
      <c r="I193" s="128"/>
      <c r="J193" s="36"/>
      <c r="K193" s="36"/>
      <c r="L193" s="40"/>
      <c r="M193" s="228"/>
      <c r="N193" s="76"/>
      <c r="O193" s="76"/>
      <c r="P193" s="76"/>
      <c r="Q193" s="76"/>
      <c r="R193" s="76"/>
      <c r="S193" s="76"/>
      <c r="T193" s="77"/>
      <c r="AT193" s="14" t="s">
        <v>170</v>
      </c>
      <c r="AU193" s="14" t="s">
        <v>85</v>
      </c>
    </row>
    <row r="194" s="11" customFormat="1">
      <c r="B194" s="215"/>
      <c r="C194" s="216"/>
      <c r="D194" s="217" t="s">
        <v>164</v>
      </c>
      <c r="E194" s="218" t="s">
        <v>1</v>
      </c>
      <c r="F194" s="219" t="s">
        <v>1463</v>
      </c>
      <c r="G194" s="216"/>
      <c r="H194" s="220">
        <v>59.332999999999998</v>
      </c>
      <c r="I194" s="221"/>
      <c r="J194" s="216"/>
      <c r="K194" s="216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164</v>
      </c>
      <c r="AU194" s="226" t="s">
        <v>85</v>
      </c>
      <c r="AV194" s="11" t="s">
        <v>85</v>
      </c>
      <c r="AW194" s="11" t="s">
        <v>38</v>
      </c>
      <c r="AX194" s="11" t="s">
        <v>8</v>
      </c>
      <c r="AY194" s="226" t="s">
        <v>151</v>
      </c>
    </row>
    <row r="195" s="11" customFormat="1">
      <c r="B195" s="215"/>
      <c r="C195" s="216"/>
      <c r="D195" s="217" t="s">
        <v>164</v>
      </c>
      <c r="E195" s="216"/>
      <c r="F195" s="219" t="s">
        <v>1464</v>
      </c>
      <c r="G195" s="216"/>
      <c r="H195" s="220">
        <v>65.266000000000005</v>
      </c>
      <c r="I195" s="221"/>
      <c r="J195" s="216"/>
      <c r="K195" s="216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164</v>
      </c>
      <c r="AU195" s="226" t="s">
        <v>85</v>
      </c>
      <c r="AV195" s="11" t="s">
        <v>85</v>
      </c>
      <c r="AW195" s="11" t="s">
        <v>4</v>
      </c>
      <c r="AX195" s="11" t="s">
        <v>8</v>
      </c>
      <c r="AY195" s="226" t="s">
        <v>151</v>
      </c>
    </row>
    <row r="196" s="1" customFormat="1" ht="16.5" customHeight="1">
      <c r="B196" s="35"/>
      <c r="C196" s="201" t="s">
        <v>432</v>
      </c>
      <c r="D196" s="201" t="s">
        <v>152</v>
      </c>
      <c r="E196" s="202" t="s">
        <v>1465</v>
      </c>
      <c r="F196" s="203" t="s">
        <v>1466</v>
      </c>
      <c r="G196" s="204" t="s">
        <v>178</v>
      </c>
      <c r="H196" s="205">
        <v>19.739999999999998</v>
      </c>
      <c r="I196" s="206"/>
      <c r="J196" s="207">
        <f>ROUND(I196*H196,0)</f>
        <v>0</v>
      </c>
      <c r="K196" s="203" t="s">
        <v>1076</v>
      </c>
      <c r="L196" s="40"/>
      <c r="M196" s="208" t="s">
        <v>1</v>
      </c>
      <c r="N196" s="209" t="s">
        <v>47</v>
      </c>
      <c r="O196" s="76"/>
      <c r="P196" s="210">
        <f>O196*H196</f>
        <v>0</v>
      </c>
      <c r="Q196" s="210">
        <v>0.0039199999999999999</v>
      </c>
      <c r="R196" s="210">
        <f>Q196*H196</f>
        <v>0.077380799999999986</v>
      </c>
      <c r="S196" s="210">
        <v>0</v>
      </c>
      <c r="T196" s="211">
        <f>S196*H196</f>
        <v>0</v>
      </c>
      <c r="AR196" s="14" t="s">
        <v>235</v>
      </c>
      <c r="AT196" s="14" t="s">
        <v>152</v>
      </c>
      <c r="AU196" s="14" t="s">
        <v>85</v>
      </c>
      <c r="AY196" s="14" t="s">
        <v>151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4" t="s">
        <v>8</v>
      </c>
      <c r="BK196" s="212">
        <f>ROUND(I196*H196,0)</f>
        <v>0</v>
      </c>
      <c r="BL196" s="14" t="s">
        <v>235</v>
      </c>
      <c r="BM196" s="14" t="s">
        <v>1467</v>
      </c>
    </row>
    <row r="197" s="1" customFormat="1" ht="22.5" customHeight="1">
      <c r="B197" s="35"/>
      <c r="C197" s="240" t="s">
        <v>438</v>
      </c>
      <c r="D197" s="240" t="s">
        <v>282</v>
      </c>
      <c r="E197" s="241" t="s">
        <v>1468</v>
      </c>
      <c r="F197" s="242" t="s">
        <v>1469</v>
      </c>
      <c r="G197" s="243" t="s">
        <v>178</v>
      </c>
      <c r="H197" s="244">
        <v>21.713999999999999</v>
      </c>
      <c r="I197" s="245"/>
      <c r="J197" s="246">
        <f>ROUND(I197*H197,0)</f>
        <v>0</v>
      </c>
      <c r="K197" s="242" t="s">
        <v>1</v>
      </c>
      <c r="L197" s="247"/>
      <c r="M197" s="248" t="s">
        <v>1</v>
      </c>
      <c r="N197" s="249" t="s">
        <v>47</v>
      </c>
      <c r="O197" s="76"/>
      <c r="P197" s="210">
        <f>O197*H197</f>
        <v>0</v>
      </c>
      <c r="Q197" s="210">
        <v>0.019199999999999998</v>
      </c>
      <c r="R197" s="210">
        <f>Q197*H197</f>
        <v>0.41690879999999991</v>
      </c>
      <c r="S197" s="210">
        <v>0</v>
      </c>
      <c r="T197" s="211">
        <f>S197*H197</f>
        <v>0</v>
      </c>
      <c r="AR197" s="14" t="s">
        <v>308</v>
      </c>
      <c r="AT197" s="14" t="s">
        <v>282</v>
      </c>
      <c r="AU197" s="14" t="s">
        <v>85</v>
      </c>
      <c r="AY197" s="14" t="s">
        <v>151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4" t="s">
        <v>8</v>
      </c>
      <c r="BK197" s="212">
        <f>ROUND(I197*H197,0)</f>
        <v>0</v>
      </c>
      <c r="BL197" s="14" t="s">
        <v>235</v>
      </c>
      <c r="BM197" s="14" t="s">
        <v>1470</v>
      </c>
    </row>
    <row r="198" s="1" customFormat="1">
      <c r="B198" s="35"/>
      <c r="C198" s="36"/>
      <c r="D198" s="217" t="s">
        <v>170</v>
      </c>
      <c r="E198" s="36"/>
      <c r="F198" s="227" t="s">
        <v>1462</v>
      </c>
      <c r="G198" s="36"/>
      <c r="H198" s="36"/>
      <c r="I198" s="128"/>
      <c r="J198" s="36"/>
      <c r="K198" s="36"/>
      <c r="L198" s="40"/>
      <c r="M198" s="228"/>
      <c r="N198" s="76"/>
      <c r="O198" s="76"/>
      <c r="P198" s="76"/>
      <c r="Q198" s="76"/>
      <c r="R198" s="76"/>
      <c r="S198" s="76"/>
      <c r="T198" s="77"/>
      <c r="AT198" s="14" t="s">
        <v>170</v>
      </c>
      <c r="AU198" s="14" t="s">
        <v>85</v>
      </c>
    </row>
    <row r="199" s="11" customFormat="1">
      <c r="B199" s="215"/>
      <c r="C199" s="216"/>
      <c r="D199" s="217" t="s">
        <v>164</v>
      </c>
      <c r="E199" s="216"/>
      <c r="F199" s="219" t="s">
        <v>1471</v>
      </c>
      <c r="G199" s="216"/>
      <c r="H199" s="220">
        <v>21.713999999999999</v>
      </c>
      <c r="I199" s="221"/>
      <c r="J199" s="216"/>
      <c r="K199" s="216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164</v>
      </c>
      <c r="AU199" s="226" t="s">
        <v>85</v>
      </c>
      <c r="AV199" s="11" t="s">
        <v>85</v>
      </c>
      <c r="AW199" s="11" t="s">
        <v>4</v>
      </c>
      <c r="AX199" s="11" t="s">
        <v>8</v>
      </c>
      <c r="AY199" s="226" t="s">
        <v>151</v>
      </c>
    </row>
    <row r="200" s="1" customFormat="1" ht="16.5" customHeight="1">
      <c r="B200" s="35"/>
      <c r="C200" s="201" t="s">
        <v>444</v>
      </c>
      <c r="D200" s="201" t="s">
        <v>152</v>
      </c>
      <c r="E200" s="202" t="s">
        <v>1472</v>
      </c>
      <c r="F200" s="203" t="s">
        <v>1473</v>
      </c>
      <c r="G200" s="204" t="s">
        <v>178</v>
      </c>
      <c r="H200" s="205">
        <v>19.739999999999998</v>
      </c>
      <c r="I200" s="206"/>
      <c r="J200" s="207">
        <f>ROUND(I200*H200,0)</f>
        <v>0</v>
      </c>
      <c r="K200" s="203" t="s">
        <v>1076</v>
      </c>
      <c r="L200" s="40"/>
      <c r="M200" s="208" t="s">
        <v>1</v>
      </c>
      <c r="N200" s="209" t="s">
        <v>47</v>
      </c>
      <c r="O200" s="76"/>
      <c r="P200" s="210">
        <f>O200*H200</f>
        <v>0</v>
      </c>
      <c r="Q200" s="210">
        <v>0.00029999999999999997</v>
      </c>
      <c r="R200" s="210">
        <f>Q200*H200</f>
        <v>0.0059219999999999993</v>
      </c>
      <c r="S200" s="210">
        <v>0</v>
      </c>
      <c r="T200" s="211">
        <f>S200*H200</f>
        <v>0</v>
      </c>
      <c r="AR200" s="14" t="s">
        <v>235</v>
      </c>
      <c r="AT200" s="14" t="s">
        <v>152</v>
      </c>
      <c r="AU200" s="14" t="s">
        <v>85</v>
      </c>
      <c r="AY200" s="14" t="s">
        <v>151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4" t="s">
        <v>8</v>
      </c>
      <c r="BK200" s="212">
        <f>ROUND(I200*H200,0)</f>
        <v>0</v>
      </c>
      <c r="BL200" s="14" t="s">
        <v>235</v>
      </c>
      <c r="BM200" s="14" t="s">
        <v>1474</v>
      </c>
    </row>
    <row r="201" s="1" customFormat="1" ht="16.5" customHeight="1">
      <c r="B201" s="35"/>
      <c r="C201" s="201" t="s">
        <v>448</v>
      </c>
      <c r="D201" s="201" t="s">
        <v>152</v>
      </c>
      <c r="E201" s="202" t="s">
        <v>1475</v>
      </c>
      <c r="F201" s="203" t="s">
        <v>1476</v>
      </c>
      <c r="G201" s="204" t="s">
        <v>178</v>
      </c>
      <c r="H201" s="205">
        <v>19.739999999999998</v>
      </c>
      <c r="I201" s="206"/>
      <c r="J201" s="207">
        <f>ROUND(I201*H201,0)</f>
        <v>0</v>
      </c>
      <c r="K201" s="203" t="s">
        <v>1366</v>
      </c>
      <c r="L201" s="40"/>
      <c r="M201" s="208" t="s">
        <v>1</v>
      </c>
      <c r="N201" s="209" t="s">
        <v>47</v>
      </c>
      <c r="O201" s="76"/>
      <c r="P201" s="210">
        <f>O201*H201</f>
        <v>0</v>
      </c>
      <c r="Q201" s="210">
        <v>0.0077000000000000002</v>
      </c>
      <c r="R201" s="210">
        <f>Q201*H201</f>
        <v>0.15199799999999999</v>
      </c>
      <c r="S201" s="210">
        <v>0</v>
      </c>
      <c r="T201" s="211">
        <f>S201*H201</f>
        <v>0</v>
      </c>
      <c r="AR201" s="14" t="s">
        <v>235</v>
      </c>
      <c r="AT201" s="14" t="s">
        <v>152</v>
      </c>
      <c r="AU201" s="14" t="s">
        <v>85</v>
      </c>
      <c r="AY201" s="14" t="s">
        <v>151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4" t="s">
        <v>8</v>
      </c>
      <c r="BK201" s="212">
        <f>ROUND(I201*H201,0)</f>
        <v>0</v>
      </c>
      <c r="BL201" s="14" t="s">
        <v>235</v>
      </c>
      <c r="BM201" s="14" t="s">
        <v>1477</v>
      </c>
    </row>
    <row r="202" s="1" customFormat="1" ht="16.5" customHeight="1">
      <c r="B202" s="35"/>
      <c r="C202" s="201" t="s">
        <v>453</v>
      </c>
      <c r="D202" s="201" t="s">
        <v>152</v>
      </c>
      <c r="E202" s="202" t="s">
        <v>1478</v>
      </c>
      <c r="F202" s="203" t="s">
        <v>1479</v>
      </c>
      <c r="G202" s="204" t="s">
        <v>178</v>
      </c>
      <c r="H202" s="205">
        <v>19.739999999999998</v>
      </c>
      <c r="I202" s="206"/>
      <c r="J202" s="207">
        <f>ROUND(I202*H202,0)</f>
        <v>0</v>
      </c>
      <c r="K202" s="203" t="s">
        <v>1366</v>
      </c>
      <c r="L202" s="40"/>
      <c r="M202" s="208" t="s">
        <v>1</v>
      </c>
      <c r="N202" s="209" t="s">
        <v>47</v>
      </c>
      <c r="O202" s="76"/>
      <c r="P202" s="210">
        <f>O202*H202</f>
        <v>0</v>
      </c>
      <c r="Q202" s="210">
        <v>0.0019300000000000001</v>
      </c>
      <c r="R202" s="210">
        <f>Q202*H202</f>
        <v>0.038098199999999999</v>
      </c>
      <c r="S202" s="210">
        <v>0</v>
      </c>
      <c r="T202" s="211">
        <f>S202*H202</f>
        <v>0</v>
      </c>
      <c r="AR202" s="14" t="s">
        <v>235</v>
      </c>
      <c r="AT202" s="14" t="s">
        <v>152</v>
      </c>
      <c r="AU202" s="14" t="s">
        <v>85</v>
      </c>
      <c r="AY202" s="14" t="s">
        <v>151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4" t="s">
        <v>8</v>
      </c>
      <c r="BK202" s="212">
        <f>ROUND(I202*H202,0)</f>
        <v>0</v>
      </c>
      <c r="BL202" s="14" t="s">
        <v>235</v>
      </c>
      <c r="BM202" s="14" t="s">
        <v>1480</v>
      </c>
    </row>
    <row r="203" s="1" customFormat="1" ht="16.5" customHeight="1">
      <c r="B203" s="35"/>
      <c r="C203" s="201" t="s">
        <v>457</v>
      </c>
      <c r="D203" s="201" t="s">
        <v>152</v>
      </c>
      <c r="E203" s="202" t="s">
        <v>1481</v>
      </c>
      <c r="F203" s="203" t="s">
        <v>1482</v>
      </c>
      <c r="G203" s="204" t="s">
        <v>468</v>
      </c>
      <c r="H203" s="250"/>
      <c r="I203" s="206"/>
      <c r="J203" s="207">
        <f>ROUND(I203*H203,0)</f>
        <v>0</v>
      </c>
      <c r="K203" s="203" t="s">
        <v>1076</v>
      </c>
      <c r="L203" s="40"/>
      <c r="M203" s="208" t="s">
        <v>1</v>
      </c>
      <c r="N203" s="209" t="s">
        <v>47</v>
      </c>
      <c r="O203" s="76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AR203" s="14" t="s">
        <v>235</v>
      </c>
      <c r="AT203" s="14" t="s">
        <v>152</v>
      </c>
      <c r="AU203" s="14" t="s">
        <v>85</v>
      </c>
      <c r="AY203" s="14" t="s">
        <v>151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4" t="s">
        <v>8</v>
      </c>
      <c r="BK203" s="212">
        <f>ROUND(I203*H203,0)</f>
        <v>0</v>
      </c>
      <c r="BL203" s="14" t="s">
        <v>235</v>
      </c>
      <c r="BM203" s="14" t="s">
        <v>1483</v>
      </c>
    </row>
    <row r="204" s="10" customFormat="1" ht="22.8" customHeight="1">
      <c r="B204" s="187"/>
      <c r="C204" s="188"/>
      <c r="D204" s="189" t="s">
        <v>75</v>
      </c>
      <c r="E204" s="213" t="s">
        <v>1484</v>
      </c>
      <c r="F204" s="213" t="s">
        <v>1485</v>
      </c>
      <c r="G204" s="188"/>
      <c r="H204" s="188"/>
      <c r="I204" s="191"/>
      <c r="J204" s="214">
        <f>BK204</f>
        <v>0</v>
      </c>
      <c r="K204" s="188"/>
      <c r="L204" s="193"/>
      <c r="M204" s="194"/>
      <c r="N204" s="195"/>
      <c r="O204" s="195"/>
      <c r="P204" s="196">
        <f>SUM(P205:P206)</f>
        <v>0</v>
      </c>
      <c r="Q204" s="195"/>
      <c r="R204" s="196">
        <f>SUM(R205:R206)</f>
        <v>0</v>
      </c>
      <c r="S204" s="195"/>
      <c r="T204" s="197">
        <f>SUM(T205:T206)</f>
        <v>0.49349999999999999</v>
      </c>
      <c r="AR204" s="198" t="s">
        <v>85</v>
      </c>
      <c r="AT204" s="199" t="s">
        <v>75</v>
      </c>
      <c r="AU204" s="199" t="s">
        <v>8</v>
      </c>
      <c r="AY204" s="198" t="s">
        <v>151</v>
      </c>
      <c r="BK204" s="200">
        <f>SUM(BK205:BK206)</f>
        <v>0</v>
      </c>
    </row>
    <row r="205" s="1" customFormat="1" ht="16.5" customHeight="1">
      <c r="B205" s="35"/>
      <c r="C205" s="201" t="s">
        <v>462</v>
      </c>
      <c r="D205" s="201" t="s">
        <v>152</v>
      </c>
      <c r="E205" s="202" t="s">
        <v>1486</v>
      </c>
      <c r="F205" s="203" t="s">
        <v>1487</v>
      </c>
      <c r="G205" s="204" t="s">
        <v>178</v>
      </c>
      <c r="H205" s="205">
        <v>19.739999999999998</v>
      </c>
      <c r="I205" s="206"/>
      <c r="J205" s="207">
        <f>ROUND(I205*H205,0)</f>
        <v>0</v>
      </c>
      <c r="K205" s="203" t="s">
        <v>1076</v>
      </c>
      <c r="L205" s="40"/>
      <c r="M205" s="208" t="s">
        <v>1</v>
      </c>
      <c r="N205" s="209" t="s">
        <v>47</v>
      </c>
      <c r="O205" s="76"/>
      <c r="P205" s="210">
        <f>O205*H205</f>
        <v>0</v>
      </c>
      <c r="Q205" s="210">
        <v>0</v>
      </c>
      <c r="R205" s="210">
        <f>Q205*H205</f>
        <v>0</v>
      </c>
      <c r="S205" s="210">
        <v>0.025000000000000001</v>
      </c>
      <c r="T205" s="211">
        <f>S205*H205</f>
        <v>0.49349999999999999</v>
      </c>
      <c r="AR205" s="14" t="s">
        <v>235</v>
      </c>
      <c r="AT205" s="14" t="s">
        <v>152</v>
      </c>
      <c r="AU205" s="14" t="s">
        <v>85</v>
      </c>
      <c r="AY205" s="14" t="s">
        <v>151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4" t="s">
        <v>8</v>
      </c>
      <c r="BK205" s="212">
        <f>ROUND(I205*H205,0)</f>
        <v>0</v>
      </c>
      <c r="BL205" s="14" t="s">
        <v>235</v>
      </c>
      <c r="BM205" s="14" t="s">
        <v>1488</v>
      </c>
    </row>
    <row r="206" s="1" customFormat="1" ht="16.5" customHeight="1">
      <c r="B206" s="35"/>
      <c r="C206" s="201" t="s">
        <v>430</v>
      </c>
      <c r="D206" s="201" t="s">
        <v>152</v>
      </c>
      <c r="E206" s="202" t="s">
        <v>1489</v>
      </c>
      <c r="F206" s="203" t="s">
        <v>1490</v>
      </c>
      <c r="G206" s="204" t="s">
        <v>468</v>
      </c>
      <c r="H206" s="250"/>
      <c r="I206" s="206"/>
      <c r="J206" s="207">
        <f>ROUND(I206*H206,0)</f>
        <v>0</v>
      </c>
      <c r="K206" s="203" t="s">
        <v>1076</v>
      </c>
      <c r="L206" s="40"/>
      <c r="M206" s="208" t="s">
        <v>1</v>
      </c>
      <c r="N206" s="209" t="s">
        <v>47</v>
      </c>
      <c r="O206" s="76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AR206" s="14" t="s">
        <v>235</v>
      </c>
      <c r="AT206" s="14" t="s">
        <v>152</v>
      </c>
      <c r="AU206" s="14" t="s">
        <v>85</v>
      </c>
      <c r="AY206" s="14" t="s">
        <v>151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4" t="s">
        <v>8</v>
      </c>
      <c r="BK206" s="212">
        <f>ROUND(I206*H206,0)</f>
        <v>0</v>
      </c>
      <c r="BL206" s="14" t="s">
        <v>235</v>
      </c>
      <c r="BM206" s="14" t="s">
        <v>1491</v>
      </c>
    </row>
    <row r="207" s="10" customFormat="1" ht="22.8" customHeight="1">
      <c r="B207" s="187"/>
      <c r="C207" s="188"/>
      <c r="D207" s="189" t="s">
        <v>75</v>
      </c>
      <c r="E207" s="213" t="s">
        <v>1492</v>
      </c>
      <c r="F207" s="213" t="s">
        <v>1493</v>
      </c>
      <c r="G207" s="188"/>
      <c r="H207" s="188"/>
      <c r="I207" s="191"/>
      <c r="J207" s="214">
        <f>BK207</f>
        <v>0</v>
      </c>
      <c r="K207" s="188"/>
      <c r="L207" s="193"/>
      <c r="M207" s="194"/>
      <c r="N207" s="195"/>
      <c r="O207" s="195"/>
      <c r="P207" s="196">
        <f>SUM(P208:P210)</f>
        <v>0</v>
      </c>
      <c r="Q207" s="195"/>
      <c r="R207" s="196">
        <f>SUM(R208:R210)</f>
        <v>0</v>
      </c>
      <c r="S207" s="195"/>
      <c r="T207" s="197">
        <f>SUM(T208:T210)</f>
        <v>0.049349999999999998</v>
      </c>
      <c r="AR207" s="198" t="s">
        <v>85</v>
      </c>
      <c r="AT207" s="199" t="s">
        <v>75</v>
      </c>
      <c r="AU207" s="199" t="s">
        <v>8</v>
      </c>
      <c r="AY207" s="198" t="s">
        <v>151</v>
      </c>
      <c r="BK207" s="200">
        <f>SUM(BK208:BK210)</f>
        <v>0</v>
      </c>
    </row>
    <row r="208" s="1" customFormat="1" ht="16.5" customHeight="1">
      <c r="B208" s="35"/>
      <c r="C208" s="201" t="s">
        <v>472</v>
      </c>
      <c r="D208" s="201" t="s">
        <v>152</v>
      </c>
      <c r="E208" s="202" t="s">
        <v>1494</v>
      </c>
      <c r="F208" s="203" t="s">
        <v>1495</v>
      </c>
      <c r="G208" s="204" t="s">
        <v>222</v>
      </c>
      <c r="H208" s="205">
        <v>17.800000000000001</v>
      </c>
      <c r="I208" s="206"/>
      <c r="J208" s="207">
        <f>ROUND(I208*H208,0)</f>
        <v>0</v>
      </c>
      <c r="K208" s="203" t="s">
        <v>594</v>
      </c>
      <c r="L208" s="40"/>
      <c r="M208" s="208" t="s">
        <v>1</v>
      </c>
      <c r="N208" s="209" t="s">
        <v>47</v>
      </c>
      <c r="O208" s="76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AR208" s="14" t="s">
        <v>235</v>
      </c>
      <c r="AT208" s="14" t="s">
        <v>152</v>
      </c>
      <c r="AU208" s="14" t="s">
        <v>85</v>
      </c>
      <c r="AY208" s="14" t="s">
        <v>151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4" t="s">
        <v>8</v>
      </c>
      <c r="BK208" s="212">
        <f>ROUND(I208*H208,0)</f>
        <v>0</v>
      </c>
      <c r="BL208" s="14" t="s">
        <v>235</v>
      </c>
      <c r="BM208" s="14" t="s">
        <v>1496</v>
      </c>
    </row>
    <row r="209" s="1" customFormat="1" ht="16.5" customHeight="1">
      <c r="B209" s="35"/>
      <c r="C209" s="201" t="s">
        <v>478</v>
      </c>
      <c r="D209" s="201" t="s">
        <v>152</v>
      </c>
      <c r="E209" s="202" t="s">
        <v>1497</v>
      </c>
      <c r="F209" s="203" t="s">
        <v>1498</v>
      </c>
      <c r="G209" s="204" t="s">
        <v>178</v>
      </c>
      <c r="H209" s="205">
        <v>19.739999999999998</v>
      </c>
      <c r="I209" s="206"/>
      <c r="J209" s="207">
        <f>ROUND(I209*H209,0)</f>
        <v>0</v>
      </c>
      <c r="K209" s="203" t="s">
        <v>594</v>
      </c>
      <c r="L209" s="40"/>
      <c r="M209" s="208" t="s">
        <v>1</v>
      </c>
      <c r="N209" s="209" t="s">
        <v>47</v>
      </c>
      <c r="O209" s="76"/>
      <c r="P209" s="210">
        <f>O209*H209</f>
        <v>0</v>
      </c>
      <c r="Q209" s="210">
        <v>0</v>
      </c>
      <c r="R209" s="210">
        <f>Q209*H209</f>
        <v>0</v>
      </c>
      <c r="S209" s="210">
        <v>0.0025000000000000001</v>
      </c>
      <c r="T209" s="211">
        <f>S209*H209</f>
        <v>0.049349999999999998</v>
      </c>
      <c r="AR209" s="14" t="s">
        <v>235</v>
      </c>
      <c r="AT209" s="14" t="s">
        <v>152</v>
      </c>
      <c r="AU209" s="14" t="s">
        <v>85</v>
      </c>
      <c r="AY209" s="14" t="s">
        <v>151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4" t="s">
        <v>8</v>
      </c>
      <c r="BK209" s="212">
        <f>ROUND(I209*H209,0)</f>
        <v>0</v>
      </c>
      <c r="BL209" s="14" t="s">
        <v>235</v>
      </c>
      <c r="BM209" s="14" t="s">
        <v>1499</v>
      </c>
    </row>
    <row r="210" s="1" customFormat="1" ht="16.5" customHeight="1">
      <c r="B210" s="35"/>
      <c r="C210" s="201" t="s">
        <v>483</v>
      </c>
      <c r="D210" s="201" t="s">
        <v>152</v>
      </c>
      <c r="E210" s="202" t="s">
        <v>1500</v>
      </c>
      <c r="F210" s="203" t="s">
        <v>1501</v>
      </c>
      <c r="G210" s="204" t="s">
        <v>468</v>
      </c>
      <c r="H210" s="250"/>
      <c r="I210" s="206"/>
      <c r="J210" s="207">
        <f>ROUND(I210*H210,0)</f>
        <v>0</v>
      </c>
      <c r="K210" s="203" t="s">
        <v>1076</v>
      </c>
      <c r="L210" s="40"/>
      <c r="M210" s="208" t="s">
        <v>1</v>
      </c>
      <c r="N210" s="209" t="s">
        <v>47</v>
      </c>
      <c r="O210" s="76"/>
      <c r="P210" s="210">
        <f>O210*H210</f>
        <v>0</v>
      </c>
      <c r="Q210" s="210">
        <v>0</v>
      </c>
      <c r="R210" s="210">
        <f>Q210*H210</f>
        <v>0</v>
      </c>
      <c r="S210" s="210">
        <v>0</v>
      </c>
      <c r="T210" s="211">
        <f>S210*H210</f>
        <v>0</v>
      </c>
      <c r="AR210" s="14" t="s">
        <v>235</v>
      </c>
      <c r="AT210" s="14" t="s">
        <v>152</v>
      </c>
      <c r="AU210" s="14" t="s">
        <v>85</v>
      </c>
      <c r="AY210" s="14" t="s">
        <v>151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4" t="s">
        <v>8</v>
      </c>
      <c r="BK210" s="212">
        <f>ROUND(I210*H210,0)</f>
        <v>0</v>
      </c>
      <c r="BL210" s="14" t="s">
        <v>235</v>
      </c>
      <c r="BM210" s="14" t="s">
        <v>1502</v>
      </c>
    </row>
    <row r="211" s="10" customFormat="1" ht="22.8" customHeight="1">
      <c r="B211" s="187"/>
      <c r="C211" s="188"/>
      <c r="D211" s="189" t="s">
        <v>75</v>
      </c>
      <c r="E211" s="213" t="s">
        <v>584</v>
      </c>
      <c r="F211" s="213" t="s">
        <v>585</v>
      </c>
      <c r="G211" s="188"/>
      <c r="H211" s="188"/>
      <c r="I211" s="191"/>
      <c r="J211" s="214">
        <f>BK211</f>
        <v>0</v>
      </c>
      <c r="K211" s="188"/>
      <c r="L211" s="193"/>
      <c r="M211" s="194"/>
      <c r="N211" s="195"/>
      <c r="O211" s="195"/>
      <c r="P211" s="196">
        <f>SUM(P212:P215)</f>
        <v>0</v>
      </c>
      <c r="Q211" s="195"/>
      <c r="R211" s="196">
        <f>SUM(R212:R215)</f>
        <v>0.0066</v>
      </c>
      <c r="S211" s="195"/>
      <c r="T211" s="197">
        <f>SUM(T212:T215)</f>
        <v>0</v>
      </c>
      <c r="AR211" s="198" t="s">
        <v>85</v>
      </c>
      <c r="AT211" s="199" t="s">
        <v>75</v>
      </c>
      <c r="AU211" s="199" t="s">
        <v>8</v>
      </c>
      <c r="AY211" s="198" t="s">
        <v>151</v>
      </c>
      <c r="BK211" s="200">
        <f>SUM(BK212:BK215)</f>
        <v>0</v>
      </c>
    </row>
    <row r="212" s="1" customFormat="1" ht="16.5" customHeight="1">
      <c r="B212" s="35"/>
      <c r="C212" s="201" t="s">
        <v>488</v>
      </c>
      <c r="D212" s="201" t="s">
        <v>152</v>
      </c>
      <c r="E212" s="202" t="s">
        <v>1503</v>
      </c>
      <c r="F212" s="203" t="s">
        <v>1504</v>
      </c>
      <c r="G212" s="204" t="s">
        <v>178</v>
      </c>
      <c r="H212" s="205">
        <v>10</v>
      </c>
      <c r="I212" s="206"/>
      <c r="J212" s="207">
        <f>ROUND(I212*H212,0)</f>
        <v>0</v>
      </c>
      <c r="K212" s="203" t="s">
        <v>1505</v>
      </c>
      <c r="L212" s="40"/>
      <c r="M212" s="208" t="s">
        <v>1</v>
      </c>
      <c r="N212" s="209" t="s">
        <v>47</v>
      </c>
      <c r="O212" s="76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AR212" s="14" t="s">
        <v>235</v>
      </c>
      <c r="AT212" s="14" t="s">
        <v>152</v>
      </c>
      <c r="AU212" s="14" t="s">
        <v>85</v>
      </c>
      <c r="AY212" s="14" t="s">
        <v>151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4" t="s">
        <v>8</v>
      </c>
      <c r="BK212" s="212">
        <f>ROUND(I212*H212,0)</f>
        <v>0</v>
      </c>
      <c r="BL212" s="14" t="s">
        <v>235</v>
      </c>
      <c r="BM212" s="14" t="s">
        <v>1506</v>
      </c>
    </row>
    <row r="213" s="11" customFormat="1">
      <c r="B213" s="215"/>
      <c r="C213" s="216"/>
      <c r="D213" s="217" t="s">
        <v>164</v>
      </c>
      <c r="E213" s="218" t="s">
        <v>1</v>
      </c>
      <c r="F213" s="219" t="s">
        <v>1507</v>
      </c>
      <c r="G213" s="216"/>
      <c r="H213" s="220">
        <v>10</v>
      </c>
      <c r="I213" s="221"/>
      <c r="J213" s="216"/>
      <c r="K213" s="216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164</v>
      </c>
      <c r="AU213" s="226" t="s">
        <v>85</v>
      </c>
      <c r="AV213" s="11" t="s">
        <v>85</v>
      </c>
      <c r="AW213" s="11" t="s">
        <v>38</v>
      </c>
      <c r="AX213" s="11" t="s">
        <v>8</v>
      </c>
      <c r="AY213" s="226" t="s">
        <v>151</v>
      </c>
    </row>
    <row r="214" s="1" customFormat="1" ht="16.5" customHeight="1">
      <c r="B214" s="35"/>
      <c r="C214" s="201" t="s">
        <v>492</v>
      </c>
      <c r="D214" s="201" t="s">
        <v>152</v>
      </c>
      <c r="E214" s="202" t="s">
        <v>592</v>
      </c>
      <c r="F214" s="203" t="s">
        <v>1508</v>
      </c>
      <c r="G214" s="204" t="s">
        <v>178</v>
      </c>
      <c r="H214" s="205">
        <v>10</v>
      </c>
      <c r="I214" s="206"/>
      <c r="J214" s="207">
        <f>ROUND(I214*H214,0)</f>
        <v>0</v>
      </c>
      <c r="K214" s="203" t="s">
        <v>1505</v>
      </c>
      <c r="L214" s="40"/>
      <c r="M214" s="208" t="s">
        <v>1</v>
      </c>
      <c r="N214" s="209" t="s">
        <v>47</v>
      </c>
      <c r="O214" s="76"/>
      <c r="P214" s="210">
        <f>O214*H214</f>
        <v>0</v>
      </c>
      <c r="Q214" s="210">
        <v>0.00066</v>
      </c>
      <c r="R214" s="210">
        <f>Q214*H214</f>
        <v>0.0066</v>
      </c>
      <c r="S214" s="210">
        <v>0</v>
      </c>
      <c r="T214" s="211">
        <f>S214*H214</f>
        <v>0</v>
      </c>
      <c r="AR214" s="14" t="s">
        <v>235</v>
      </c>
      <c r="AT214" s="14" t="s">
        <v>152</v>
      </c>
      <c r="AU214" s="14" t="s">
        <v>85</v>
      </c>
      <c r="AY214" s="14" t="s">
        <v>151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4" t="s">
        <v>8</v>
      </c>
      <c r="BK214" s="212">
        <f>ROUND(I214*H214,0)</f>
        <v>0</v>
      </c>
      <c r="BL214" s="14" t="s">
        <v>235</v>
      </c>
      <c r="BM214" s="14" t="s">
        <v>1509</v>
      </c>
    </row>
    <row r="215" s="1" customFormat="1" ht="16.5" customHeight="1">
      <c r="B215" s="35"/>
      <c r="C215" s="201" t="s">
        <v>496</v>
      </c>
      <c r="D215" s="201" t="s">
        <v>152</v>
      </c>
      <c r="E215" s="202" t="s">
        <v>1510</v>
      </c>
      <c r="F215" s="203" t="s">
        <v>1511</v>
      </c>
      <c r="G215" s="204" t="s">
        <v>178</v>
      </c>
      <c r="H215" s="205">
        <v>21.359999999999999</v>
      </c>
      <c r="I215" s="206"/>
      <c r="J215" s="207">
        <f>ROUND(I215*H215,0)</f>
        <v>0</v>
      </c>
      <c r="K215" s="203" t="s">
        <v>1076</v>
      </c>
      <c r="L215" s="40"/>
      <c r="M215" s="208" t="s">
        <v>1</v>
      </c>
      <c r="N215" s="209" t="s">
        <v>47</v>
      </c>
      <c r="O215" s="76"/>
      <c r="P215" s="210">
        <f>O215*H215</f>
        <v>0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AR215" s="14" t="s">
        <v>235</v>
      </c>
      <c r="AT215" s="14" t="s">
        <v>152</v>
      </c>
      <c r="AU215" s="14" t="s">
        <v>85</v>
      </c>
      <c r="AY215" s="14" t="s">
        <v>151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4" t="s">
        <v>8</v>
      </c>
      <c r="BK215" s="212">
        <f>ROUND(I215*H215,0)</f>
        <v>0</v>
      </c>
      <c r="BL215" s="14" t="s">
        <v>235</v>
      </c>
      <c r="BM215" s="14" t="s">
        <v>1512</v>
      </c>
    </row>
    <row r="216" s="10" customFormat="1" ht="22.8" customHeight="1">
      <c r="B216" s="187"/>
      <c r="C216" s="188"/>
      <c r="D216" s="189" t="s">
        <v>75</v>
      </c>
      <c r="E216" s="213" t="s">
        <v>1513</v>
      </c>
      <c r="F216" s="213" t="s">
        <v>1514</v>
      </c>
      <c r="G216" s="188"/>
      <c r="H216" s="188"/>
      <c r="I216" s="191"/>
      <c r="J216" s="214">
        <f>BK216</f>
        <v>0</v>
      </c>
      <c r="K216" s="188"/>
      <c r="L216" s="193"/>
      <c r="M216" s="194"/>
      <c r="N216" s="195"/>
      <c r="O216" s="195"/>
      <c r="P216" s="196">
        <f>SUM(P217:P223)</f>
        <v>0</v>
      </c>
      <c r="Q216" s="195"/>
      <c r="R216" s="196">
        <f>SUM(R217:R223)</f>
        <v>0.090595000000000009</v>
      </c>
      <c r="S216" s="195"/>
      <c r="T216" s="197">
        <f>SUM(T217:T223)</f>
        <v>0.017657599999999999</v>
      </c>
      <c r="AR216" s="198" t="s">
        <v>85</v>
      </c>
      <c r="AT216" s="199" t="s">
        <v>75</v>
      </c>
      <c r="AU216" s="199" t="s">
        <v>8</v>
      </c>
      <c r="AY216" s="198" t="s">
        <v>151</v>
      </c>
      <c r="BK216" s="200">
        <f>SUM(BK217:BK223)</f>
        <v>0</v>
      </c>
    </row>
    <row r="217" s="1" customFormat="1" ht="16.5" customHeight="1">
      <c r="B217" s="35"/>
      <c r="C217" s="201" t="s">
        <v>501</v>
      </c>
      <c r="D217" s="201" t="s">
        <v>152</v>
      </c>
      <c r="E217" s="202" t="s">
        <v>1515</v>
      </c>
      <c r="F217" s="203" t="s">
        <v>1516</v>
      </c>
      <c r="G217" s="204" t="s">
        <v>178</v>
      </c>
      <c r="H217" s="205">
        <v>56.960000000000001</v>
      </c>
      <c r="I217" s="206"/>
      <c r="J217" s="207">
        <f>ROUND(I217*H217,0)</f>
        <v>0</v>
      </c>
      <c r="K217" s="203" t="s">
        <v>1076</v>
      </c>
      <c r="L217" s="40"/>
      <c r="M217" s="208" t="s">
        <v>1</v>
      </c>
      <c r="N217" s="209" t="s">
        <v>47</v>
      </c>
      <c r="O217" s="76"/>
      <c r="P217" s="210">
        <f>O217*H217</f>
        <v>0</v>
      </c>
      <c r="Q217" s="210">
        <v>0.001</v>
      </c>
      <c r="R217" s="210">
        <f>Q217*H217</f>
        <v>0.056960000000000004</v>
      </c>
      <c r="S217" s="210">
        <v>0.00031</v>
      </c>
      <c r="T217" s="211">
        <f>S217*H217</f>
        <v>0.017657599999999999</v>
      </c>
      <c r="AR217" s="14" t="s">
        <v>235</v>
      </c>
      <c r="AT217" s="14" t="s">
        <v>152</v>
      </c>
      <c r="AU217" s="14" t="s">
        <v>85</v>
      </c>
      <c r="AY217" s="14" t="s">
        <v>151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4" t="s">
        <v>8</v>
      </c>
      <c r="BK217" s="212">
        <f>ROUND(I217*H217,0)</f>
        <v>0</v>
      </c>
      <c r="BL217" s="14" t="s">
        <v>235</v>
      </c>
      <c r="BM217" s="14" t="s">
        <v>1517</v>
      </c>
    </row>
    <row r="218" s="1" customFormat="1" ht="16.5" customHeight="1">
      <c r="B218" s="35"/>
      <c r="C218" s="201" t="s">
        <v>505</v>
      </c>
      <c r="D218" s="201" t="s">
        <v>152</v>
      </c>
      <c r="E218" s="202" t="s">
        <v>1518</v>
      </c>
      <c r="F218" s="203" t="s">
        <v>1519</v>
      </c>
      <c r="G218" s="204" t="s">
        <v>178</v>
      </c>
      <c r="H218" s="205">
        <v>56.960000000000001</v>
      </c>
      <c r="I218" s="206"/>
      <c r="J218" s="207">
        <f>ROUND(I218*H218,0)</f>
        <v>0</v>
      </c>
      <c r="K218" s="203" t="s">
        <v>1076</v>
      </c>
      <c r="L218" s="40"/>
      <c r="M218" s="208" t="s">
        <v>1</v>
      </c>
      <c r="N218" s="209" t="s">
        <v>47</v>
      </c>
      <c r="O218" s="76"/>
      <c r="P218" s="210">
        <f>O218*H218</f>
        <v>0</v>
      </c>
      <c r="Q218" s="210">
        <v>0</v>
      </c>
      <c r="R218" s="210">
        <f>Q218*H218</f>
        <v>0</v>
      </c>
      <c r="S218" s="210">
        <v>0</v>
      </c>
      <c r="T218" s="211">
        <f>S218*H218</f>
        <v>0</v>
      </c>
      <c r="AR218" s="14" t="s">
        <v>235</v>
      </c>
      <c r="AT218" s="14" t="s">
        <v>152</v>
      </c>
      <c r="AU218" s="14" t="s">
        <v>85</v>
      </c>
      <c r="AY218" s="14" t="s">
        <v>151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4" t="s">
        <v>8</v>
      </c>
      <c r="BK218" s="212">
        <f>ROUND(I218*H218,0)</f>
        <v>0</v>
      </c>
      <c r="BL218" s="14" t="s">
        <v>235</v>
      </c>
      <c r="BM218" s="14" t="s">
        <v>1520</v>
      </c>
    </row>
    <row r="219" s="1" customFormat="1" ht="16.5" customHeight="1">
      <c r="B219" s="35"/>
      <c r="C219" s="201" t="s">
        <v>510</v>
      </c>
      <c r="D219" s="201" t="s">
        <v>152</v>
      </c>
      <c r="E219" s="202" t="s">
        <v>1521</v>
      </c>
      <c r="F219" s="203" t="s">
        <v>1522</v>
      </c>
      <c r="G219" s="204" t="s">
        <v>290</v>
      </c>
      <c r="H219" s="205">
        <v>1</v>
      </c>
      <c r="I219" s="206"/>
      <c r="J219" s="207">
        <f>ROUND(I219*H219,0)</f>
        <v>0</v>
      </c>
      <c r="K219" s="203" t="s">
        <v>1523</v>
      </c>
      <c r="L219" s="40"/>
      <c r="M219" s="208" t="s">
        <v>1</v>
      </c>
      <c r="N219" s="209" t="s">
        <v>47</v>
      </c>
      <c r="O219" s="76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AR219" s="14" t="s">
        <v>235</v>
      </c>
      <c r="AT219" s="14" t="s">
        <v>152</v>
      </c>
      <c r="AU219" s="14" t="s">
        <v>85</v>
      </c>
      <c r="AY219" s="14" t="s">
        <v>151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4" t="s">
        <v>8</v>
      </c>
      <c r="BK219" s="212">
        <f>ROUND(I219*H219,0)</f>
        <v>0</v>
      </c>
      <c r="BL219" s="14" t="s">
        <v>235</v>
      </c>
      <c r="BM219" s="14" t="s">
        <v>1524</v>
      </c>
    </row>
    <row r="220" s="1" customFormat="1" ht="16.5" customHeight="1">
      <c r="B220" s="35"/>
      <c r="C220" s="201" t="s">
        <v>514</v>
      </c>
      <c r="D220" s="201" t="s">
        <v>152</v>
      </c>
      <c r="E220" s="202" t="s">
        <v>1525</v>
      </c>
      <c r="F220" s="203" t="s">
        <v>1526</v>
      </c>
      <c r="G220" s="204" t="s">
        <v>178</v>
      </c>
      <c r="H220" s="205">
        <v>56.960000000000001</v>
      </c>
      <c r="I220" s="206"/>
      <c r="J220" s="207">
        <f>ROUND(I220*H220,0)</f>
        <v>0</v>
      </c>
      <c r="K220" s="203" t="s">
        <v>1076</v>
      </c>
      <c r="L220" s="40"/>
      <c r="M220" s="208" t="s">
        <v>1</v>
      </c>
      <c r="N220" s="209" t="s">
        <v>47</v>
      </c>
      <c r="O220" s="76"/>
      <c r="P220" s="210">
        <f>O220*H220</f>
        <v>0</v>
      </c>
      <c r="Q220" s="210">
        <v>0.00020000000000000001</v>
      </c>
      <c r="R220" s="210">
        <f>Q220*H220</f>
        <v>0.011392000000000001</v>
      </c>
      <c r="S220" s="210">
        <v>0</v>
      </c>
      <c r="T220" s="211">
        <f>S220*H220</f>
        <v>0</v>
      </c>
      <c r="AR220" s="14" t="s">
        <v>235</v>
      </c>
      <c r="AT220" s="14" t="s">
        <v>152</v>
      </c>
      <c r="AU220" s="14" t="s">
        <v>85</v>
      </c>
      <c r="AY220" s="14" t="s">
        <v>151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4" t="s">
        <v>8</v>
      </c>
      <c r="BK220" s="212">
        <f>ROUND(I220*H220,0)</f>
        <v>0</v>
      </c>
      <c r="BL220" s="14" t="s">
        <v>235</v>
      </c>
      <c r="BM220" s="14" t="s">
        <v>1527</v>
      </c>
    </row>
    <row r="221" s="1" customFormat="1" ht="16.5" customHeight="1">
      <c r="B221" s="35"/>
      <c r="C221" s="201" t="s">
        <v>518</v>
      </c>
      <c r="D221" s="201" t="s">
        <v>152</v>
      </c>
      <c r="E221" s="202" t="s">
        <v>1528</v>
      </c>
      <c r="F221" s="203" t="s">
        <v>1529</v>
      </c>
      <c r="G221" s="204" t="s">
        <v>178</v>
      </c>
      <c r="H221" s="205">
        <v>76.700000000000003</v>
      </c>
      <c r="I221" s="206"/>
      <c r="J221" s="207">
        <f>ROUND(I221*H221,0)</f>
        <v>0</v>
      </c>
      <c r="K221" s="203" t="s">
        <v>1076</v>
      </c>
      <c r="L221" s="40"/>
      <c r="M221" s="208" t="s">
        <v>1</v>
      </c>
      <c r="N221" s="209" t="s">
        <v>47</v>
      </c>
      <c r="O221" s="76"/>
      <c r="P221" s="210">
        <f>O221*H221</f>
        <v>0</v>
      </c>
      <c r="Q221" s="210">
        <v>0.00029</v>
      </c>
      <c r="R221" s="210">
        <f>Q221*H221</f>
        <v>0.022243000000000002</v>
      </c>
      <c r="S221" s="210">
        <v>0</v>
      </c>
      <c r="T221" s="211">
        <f>S221*H221</f>
        <v>0</v>
      </c>
      <c r="AR221" s="14" t="s">
        <v>235</v>
      </c>
      <c r="AT221" s="14" t="s">
        <v>152</v>
      </c>
      <c r="AU221" s="14" t="s">
        <v>85</v>
      </c>
      <c r="AY221" s="14" t="s">
        <v>151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4" t="s">
        <v>8</v>
      </c>
      <c r="BK221" s="212">
        <f>ROUND(I221*H221,0)</f>
        <v>0</v>
      </c>
      <c r="BL221" s="14" t="s">
        <v>235</v>
      </c>
      <c r="BM221" s="14" t="s">
        <v>1530</v>
      </c>
    </row>
    <row r="222" s="1" customFormat="1">
      <c r="B222" s="35"/>
      <c r="C222" s="36"/>
      <c r="D222" s="217" t="s">
        <v>170</v>
      </c>
      <c r="E222" s="36"/>
      <c r="F222" s="227" t="s">
        <v>1531</v>
      </c>
      <c r="G222" s="36"/>
      <c r="H222" s="36"/>
      <c r="I222" s="128"/>
      <c r="J222" s="36"/>
      <c r="K222" s="36"/>
      <c r="L222" s="40"/>
      <c r="M222" s="228"/>
      <c r="N222" s="76"/>
      <c r="O222" s="76"/>
      <c r="P222" s="76"/>
      <c r="Q222" s="76"/>
      <c r="R222" s="76"/>
      <c r="S222" s="76"/>
      <c r="T222" s="77"/>
      <c r="AT222" s="14" t="s">
        <v>170</v>
      </c>
      <c r="AU222" s="14" t="s">
        <v>85</v>
      </c>
    </row>
    <row r="223" s="11" customFormat="1">
      <c r="B223" s="215"/>
      <c r="C223" s="216"/>
      <c r="D223" s="217" t="s">
        <v>164</v>
      </c>
      <c r="E223" s="218" t="s">
        <v>1</v>
      </c>
      <c r="F223" s="219" t="s">
        <v>1532</v>
      </c>
      <c r="G223" s="216"/>
      <c r="H223" s="220">
        <v>76.700000000000003</v>
      </c>
      <c r="I223" s="221"/>
      <c r="J223" s="216"/>
      <c r="K223" s="216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164</v>
      </c>
      <c r="AU223" s="226" t="s">
        <v>85</v>
      </c>
      <c r="AV223" s="11" t="s">
        <v>85</v>
      </c>
      <c r="AW223" s="11" t="s">
        <v>38</v>
      </c>
      <c r="AX223" s="11" t="s">
        <v>8</v>
      </c>
      <c r="AY223" s="226" t="s">
        <v>151</v>
      </c>
    </row>
    <row r="224" s="10" customFormat="1" ht="22.8" customHeight="1">
      <c r="B224" s="187"/>
      <c r="C224" s="188"/>
      <c r="D224" s="189" t="s">
        <v>75</v>
      </c>
      <c r="E224" s="213" t="s">
        <v>612</v>
      </c>
      <c r="F224" s="213" t="s">
        <v>613</v>
      </c>
      <c r="G224" s="188"/>
      <c r="H224" s="188"/>
      <c r="I224" s="191"/>
      <c r="J224" s="214">
        <f>BK224</f>
        <v>0</v>
      </c>
      <c r="K224" s="188"/>
      <c r="L224" s="193"/>
      <c r="M224" s="194"/>
      <c r="N224" s="195"/>
      <c r="O224" s="195"/>
      <c r="P224" s="196">
        <f>SUM(P225:P228)</f>
        <v>0</v>
      </c>
      <c r="Q224" s="195"/>
      <c r="R224" s="196">
        <f>SUM(R225:R228)</f>
        <v>0.0033800000000000002</v>
      </c>
      <c r="S224" s="195"/>
      <c r="T224" s="197">
        <f>SUM(T225:T228)</f>
        <v>0</v>
      </c>
      <c r="AR224" s="198" t="s">
        <v>85</v>
      </c>
      <c r="AT224" s="199" t="s">
        <v>75</v>
      </c>
      <c r="AU224" s="199" t="s">
        <v>8</v>
      </c>
      <c r="AY224" s="198" t="s">
        <v>151</v>
      </c>
      <c r="BK224" s="200">
        <f>SUM(BK225:BK228)</f>
        <v>0</v>
      </c>
    </row>
    <row r="225" s="1" customFormat="1" ht="16.5" customHeight="1">
      <c r="B225" s="35"/>
      <c r="C225" s="201" t="s">
        <v>523</v>
      </c>
      <c r="D225" s="201" t="s">
        <v>152</v>
      </c>
      <c r="E225" s="202" t="s">
        <v>615</v>
      </c>
      <c r="F225" s="203" t="s">
        <v>1533</v>
      </c>
      <c r="G225" s="204" t="s">
        <v>168</v>
      </c>
      <c r="H225" s="205">
        <v>1</v>
      </c>
      <c r="I225" s="206"/>
      <c r="J225" s="207">
        <f>ROUND(I225*H225,0)</f>
        <v>0</v>
      </c>
      <c r="K225" s="203" t="s">
        <v>1</v>
      </c>
      <c r="L225" s="40"/>
      <c r="M225" s="208" t="s">
        <v>1</v>
      </c>
      <c r="N225" s="209" t="s">
        <v>47</v>
      </c>
      <c r="O225" s="76"/>
      <c r="P225" s="210">
        <f>O225*H225</f>
        <v>0</v>
      </c>
      <c r="Q225" s="210">
        <v>0</v>
      </c>
      <c r="R225" s="210">
        <f>Q225*H225</f>
        <v>0</v>
      </c>
      <c r="S225" s="210">
        <v>0</v>
      </c>
      <c r="T225" s="211">
        <f>S225*H225</f>
        <v>0</v>
      </c>
      <c r="AR225" s="14" t="s">
        <v>235</v>
      </c>
      <c r="AT225" s="14" t="s">
        <v>152</v>
      </c>
      <c r="AU225" s="14" t="s">
        <v>85</v>
      </c>
      <c r="AY225" s="14" t="s">
        <v>151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4" t="s">
        <v>8</v>
      </c>
      <c r="BK225" s="212">
        <f>ROUND(I225*H225,0)</f>
        <v>0</v>
      </c>
      <c r="BL225" s="14" t="s">
        <v>235</v>
      </c>
      <c r="BM225" s="14" t="s">
        <v>1534</v>
      </c>
    </row>
    <row r="226" s="1" customFormat="1" ht="16.5" customHeight="1">
      <c r="B226" s="35"/>
      <c r="C226" s="240" t="s">
        <v>527</v>
      </c>
      <c r="D226" s="240" t="s">
        <v>282</v>
      </c>
      <c r="E226" s="241" t="s">
        <v>1535</v>
      </c>
      <c r="F226" s="242" t="s">
        <v>1536</v>
      </c>
      <c r="G226" s="243" t="s">
        <v>168</v>
      </c>
      <c r="H226" s="244">
        <v>1</v>
      </c>
      <c r="I226" s="245"/>
      <c r="J226" s="246">
        <f>ROUND(I226*H226,0)</f>
        <v>0</v>
      </c>
      <c r="K226" s="242" t="s">
        <v>1</v>
      </c>
      <c r="L226" s="247"/>
      <c r="M226" s="248" t="s">
        <v>1</v>
      </c>
      <c r="N226" s="249" t="s">
        <v>47</v>
      </c>
      <c r="O226" s="76"/>
      <c r="P226" s="210">
        <f>O226*H226</f>
        <v>0</v>
      </c>
      <c r="Q226" s="210">
        <v>0.0033800000000000002</v>
      </c>
      <c r="R226" s="210">
        <f>Q226*H226</f>
        <v>0.0033800000000000002</v>
      </c>
      <c r="S226" s="210">
        <v>0</v>
      </c>
      <c r="T226" s="211">
        <f>S226*H226</f>
        <v>0</v>
      </c>
      <c r="AR226" s="14" t="s">
        <v>308</v>
      </c>
      <c r="AT226" s="14" t="s">
        <v>282</v>
      </c>
      <c r="AU226" s="14" t="s">
        <v>85</v>
      </c>
      <c r="AY226" s="14" t="s">
        <v>151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4" t="s">
        <v>8</v>
      </c>
      <c r="BK226" s="212">
        <f>ROUND(I226*H226,0)</f>
        <v>0</v>
      </c>
      <c r="BL226" s="14" t="s">
        <v>235</v>
      </c>
      <c r="BM226" s="14" t="s">
        <v>1537</v>
      </c>
    </row>
    <row r="227" s="1" customFormat="1">
      <c r="B227" s="35"/>
      <c r="C227" s="36"/>
      <c r="D227" s="217" t="s">
        <v>170</v>
      </c>
      <c r="E227" s="36"/>
      <c r="F227" s="227" t="s">
        <v>1538</v>
      </c>
      <c r="G227" s="36"/>
      <c r="H227" s="36"/>
      <c r="I227" s="128"/>
      <c r="J227" s="36"/>
      <c r="K227" s="36"/>
      <c r="L227" s="40"/>
      <c r="M227" s="228"/>
      <c r="N227" s="76"/>
      <c r="O227" s="76"/>
      <c r="P227" s="76"/>
      <c r="Q227" s="76"/>
      <c r="R227" s="76"/>
      <c r="S227" s="76"/>
      <c r="T227" s="77"/>
      <c r="AT227" s="14" t="s">
        <v>170</v>
      </c>
      <c r="AU227" s="14" t="s">
        <v>85</v>
      </c>
    </row>
    <row r="228" s="1" customFormat="1" ht="16.5" customHeight="1">
      <c r="B228" s="35"/>
      <c r="C228" s="201" t="s">
        <v>533</v>
      </c>
      <c r="D228" s="201" t="s">
        <v>152</v>
      </c>
      <c r="E228" s="202" t="s">
        <v>1539</v>
      </c>
      <c r="F228" s="203" t="s">
        <v>1540</v>
      </c>
      <c r="G228" s="204" t="s">
        <v>468</v>
      </c>
      <c r="H228" s="250"/>
      <c r="I228" s="206"/>
      <c r="J228" s="207">
        <f>ROUND(I228*H228,0)</f>
        <v>0</v>
      </c>
      <c r="K228" s="203" t="s">
        <v>1076</v>
      </c>
      <c r="L228" s="40"/>
      <c r="M228" s="208" t="s">
        <v>1</v>
      </c>
      <c r="N228" s="209" t="s">
        <v>47</v>
      </c>
      <c r="O228" s="76"/>
      <c r="P228" s="210">
        <f>O228*H228</f>
        <v>0</v>
      </c>
      <c r="Q228" s="210">
        <v>0</v>
      </c>
      <c r="R228" s="210">
        <f>Q228*H228</f>
        <v>0</v>
      </c>
      <c r="S228" s="210">
        <v>0</v>
      </c>
      <c r="T228" s="211">
        <f>S228*H228</f>
        <v>0</v>
      </c>
      <c r="AR228" s="14" t="s">
        <v>235</v>
      </c>
      <c r="AT228" s="14" t="s">
        <v>152</v>
      </c>
      <c r="AU228" s="14" t="s">
        <v>85</v>
      </c>
      <c r="AY228" s="14" t="s">
        <v>151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4" t="s">
        <v>8</v>
      </c>
      <c r="BK228" s="212">
        <f>ROUND(I228*H228,0)</f>
        <v>0</v>
      </c>
      <c r="BL228" s="14" t="s">
        <v>235</v>
      </c>
      <c r="BM228" s="14" t="s">
        <v>1541</v>
      </c>
    </row>
    <row r="229" s="10" customFormat="1" ht="25.92" customHeight="1">
      <c r="B229" s="187"/>
      <c r="C229" s="188"/>
      <c r="D229" s="189" t="s">
        <v>75</v>
      </c>
      <c r="E229" s="190" t="s">
        <v>628</v>
      </c>
      <c r="F229" s="190" t="s">
        <v>629</v>
      </c>
      <c r="G229" s="188"/>
      <c r="H229" s="188"/>
      <c r="I229" s="191"/>
      <c r="J229" s="192">
        <f>BK229</f>
        <v>0</v>
      </c>
      <c r="K229" s="188"/>
      <c r="L229" s="193"/>
      <c r="M229" s="194"/>
      <c r="N229" s="195"/>
      <c r="O229" s="195"/>
      <c r="P229" s="196">
        <f>SUM(P230:P233)</f>
        <v>0</v>
      </c>
      <c r="Q229" s="195"/>
      <c r="R229" s="196">
        <f>SUM(R230:R233)</f>
        <v>0</v>
      </c>
      <c r="S229" s="195"/>
      <c r="T229" s="197">
        <f>SUM(T230:T233)</f>
        <v>0</v>
      </c>
      <c r="AR229" s="198" t="s">
        <v>158</v>
      </c>
      <c r="AT229" s="199" t="s">
        <v>75</v>
      </c>
      <c r="AU229" s="199" t="s">
        <v>76</v>
      </c>
      <c r="AY229" s="198" t="s">
        <v>151</v>
      </c>
      <c r="BK229" s="200">
        <f>SUM(BK230:BK233)</f>
        <v>0</v>
      </c>
    </row>
    <row r="230" s="1" customFormat="1" ht="16.5" customHeight="1">
      <c r="B230" s="35"/>
      <c r="C230" s="201" t="s">
        <v>538</v>
      </c>
      <c r="D230" s="201" t="s">
        <v>152</v>
      </c>
      <c r="E230" s="202" t="s">
        <v>656</v>
      </c>
      <c r="F230" s="203" t="s">
        <v>1542</v>
      </c>
      <c r="G230" s="204" t="s">
        <v>222</v>
      </c>
      <c r="H230" s="205">
        <v>20</v>
      </c>
      <c r="I230" s="206"/>
      <c r="J230" s="207">
        <f>ROUND(I230*H230,0)</f>
        <v>0</v>
      </c>
      <c r="K230" s="203" t="s">
        <v>1</v>
      </c>
      <c r="L230" s="40"/>
      <c r="M230" s="208" t="s">
        <v>1</v>
      </c>
      <c r="N230" s="209" t="s">
        <v>47</v>
      </c>
      <c r="O230" s="76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AR230" s="14" t="s">
        <v>430</v>
      </c>
      <c r="AT230" s="14" t="s">
        <v>152</v>
      </c>
      <c r="AU230" s="14" t="s">
        <v>8</v>
      </c>
      <c r="AY230" s="14" t="s">
        <v>151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4" t="s">
        <v>8</v>
      </c>
      <c r="BK230" s="212">
        <f>ROUND(I230*H230,0)</f>
        <v>0</v>
      </c>
      <c r="BL230" s="14" t="s">
        <v>430</v>
      </c>
      <c r="BM230" s="14" t="s">
        <v>1543</v>
      </c>
    </row>
    <row r="231" s="1" customFormat="1">
      <c r="B231" s="35"/>
      <c r="C231" s="36"/>
      <c r="D231" s="217" t="s">
        <v>170</v>
      </c>
      <c r="E231" s="36"/>
      <c r="F231" s="227" t="s">
        <v>1544</v>
      </c>
      <c r="G231" s="36"/>
      <c r="H231" s="36"/>
      <c r="I231" s="128"/>
      <c r="J231" s="36"/>
      <c r="K231" s="36"/>
      <c r="L231" s="40"/>
      <c r="M231" s="228"/>
      <c r="N231" s="76"/>
      <c r="O231" s="76"/>
      <c r="P231" s="76"/>
      <c r="Q231" s="76"/>
      <c r="R231" s="76"/>
      <c r="S231" s="76"/>
      <c r="T231" s="77"/>
      <c r="AT231" s="14" t="s">
        <v>170</v>
      </c>
      <c r="AU231" s="14" t="s">
        <v>8</v>
      </c>
    </row>
    <row r="232" s="1" customFormat="1" ht="22.5" customHeight="1">
      <c r="B232" s="35"/>
      <c r="C232" s="201" t="s">
        <v>543</v>
      </c>
      <c r="D232" s="201" t="s">
        <v>152</v>
      </c>
      <c r="E232" s="202" t="s">
        <v>1545</v>
      </c>
      <c r="F232" s="203" t="s">
        <v>1546</v>
      </c>
      <c r="G232" s="204" t="s">
        <v>168</v>
      </c>
      <c r="H232" s="205">
        <v>2</v>
      </c>
      <c r="I232" s="206"/>
      <c r="J232" s="207">
        <f>ROUND(I232*H232,0)</f>
        <v>0</v>
      </c>
      <c r="K232" s="203" t="s">
        <v>1</v>
      </c>
      <c r="L232" s="40"/>
      <c r="M232" s="208" t="s">
        <v>1</v>
      </c>
      <c r="N232" s="209" t="s">
        <v>47</v>
      </c>
      <c r="O232" s="76"/>
      <c r="P232" s="210">
        <f>O232*H232</f>
        <v>0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AR232" s="14" t="s">
        <v>430</v>
      </c>
      <c r="AT232" s="14" t="s">
        <v>152</v>
      </c>
      <c r="AU232" s="14" t="s">
        <v>8</v>
      </c>
      <c r="AY232" s="14" t="s">
        <v>151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4" t="s">
        <v>8</v>
      </c>
      <c r="BK232" s="212">
        <f>ROUND(I232*H232,0)</f>
        <v>0</v>
      </c>
      <c r="BL232" s="14" t="s">
        <v>430</v>
      </c>
      <c r="BM232" s="14" t="s">
        <v>1547</v>
      </c>
    </row>
    <row r="233" s="1" customFormat="1">
      <c r="B233" s="35"/>
      <c r="C233" s="36"/>
      <c r="D233" s="217" t="s">
        <v>170</v>
      </c>
      <c r="E233" s="36"/>
      <c r="F233" s="227" t="s">
        <v>1548</v>
      </c>
      <c r="G233" s="36"/>
      <c r="H233" s="36"/>
      <c r="I233" s="128"/>
      <c r="J233" s="36"/>
      <c r="K233" s="36"/>
      <c r="L233" s="40"/>
      <c r="M233" s="256"/>
      <c r="N233" s="253"/>
      <c r="O233" s="253"/>
      <c r="P233" s="253"/>
      <c r="Q233" s="253"/>
      <c r="R233" s="253"/>
      <c r="S233" s="253"/>
      <c r="T233" s="257"/>
      <c r="AT233" s="14" t="s">
        <v>170</v>
      </c>
      <c r="AU233" s="14" t="s">
        <v>8</v>
      </c>
    </row>
    <row r="234" s="1" customFormat="1" ht="6.96" customHeight="1">
      <c r="B234" s="54"/>
      <c r="C234" s="55"/>
      <c r="D234" s="55"/>
      <c r="E234" s="55"/>
      <c r="F234" s="55"/>
      <c r="G234" s="55"/>
      <c r="H234" s="55"/>
      <c r="I234" s="152"/>
      <c r="J234" s="55"/>
      <c r="K234" s="55"/>
      <c r="L234" s="40"/>
    </row>
  </sheetData>
  <sheetProtection sheet="1" autoFilter="0" formatColumns="0" formatRows="0" objects="1" scenarios="1" spinCount="100000" saltValue="KemiYDcHEI+wTlc1lGpt+vM7iEt/jEDmhtPcDmyz5laTmwr4Z2Dz4EjbY2GLzuJ5XsAui1ZEStSiK+/iSDbiYQ==" hashValue="/dkrIXVL1MFj+MvhD/iUxTpRLw6jfAd3eBrdYc4bWwlRTZ36nsn+i21OWjdHqsFGsPKLcDwQ5Jm1irO7RC7rgA==" algorithmName="SHA-512" password="CC65"/>
  <autoFilter ref="C98:K233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97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ht="24.96" customHeight="1">
      <c r="B4" s="17"/>
      <c r="D4" s="125" t="s">
        <v>108</v>
      </c>
      <c r="L4" s="17"/>
      <c r="M4" s="21" t="s">
        <v>11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18</v>
      </c>
      <c r="L6" s="17"/>
    </row>
    <row r="7" ht="16.5" customHeight="1">
      <c r="B7" s="17"/>
      <c r="E7" s="127" t="str">
        <f>'Rekapitulace stavby'!K6</f>
        <v>Ledečko ON - Oprava</v>
      </c>
      <c r="F7" s="126"/>
      <c r="G7" s="126"/>
      <c r="H7" s="126"/>
      <c r="L7" s="17"/>
    </row>
    <row r="8" s="1" customFormat="1" ht="12" customHeight="1">
      <c r="B8" s="40"/>
      <c r="D8" s="126" t="s">
        <v>109</v>
      </c>
      <c r="I8" s="128"/>
      <c r="L8" s="40"/>
    </row>
    <row r="9" s="1" customFormat="1" ht="36.96" customHeight="1">
      <c r="B9" s="40"/>
      <c r="E9" s="129" t="s">
        <v>1549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20</v>
      </c>
      <c r="F11" s="14" t="s">
        <v>1</v>
      </c>
      <c r="I11" s="130" t="s">
        <v>21</v>
      </c>
      <c r="J11" s="14" t="s">
        <v>1</v>
      </c>
      <c r="L11" s="40"/>
    </row>
    <row r="12" s="1" customFormat="1" ht="12" customHeight="1">
      <c r="B12" s="40"/>
      <c r="D12" s="126" t="s">
        <v>22</v>
      </c>
      <c r="F12" s="14" t="s">
        <v>23</v>
      </c>
      <c r="I12" s="130" t="s">
        <v>24</v>
      </c>
      <c r="J12" s="131" t="str">
        <f>'Rekapitulace stavby'!AN8</f>
        <v>16. 2. 2019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28</v>
      </c>
      <c r="I14" s="130" t="s">
        <v>29</v>
      </c>
      <c r="J14" s="14" t="s">
        <v>30</v>
      </c>
      <c r="L14" s="40"/>
    </row>
    <row r="15" s="1" customFormat="1" ht="18" customHeight="1">
      <c r="B15" s="40"/>
      <c r="E15" s="14" t="s">
        <v>31</v>
      </c>
      <c r="I15" s="130" t="s">
        <v>32</v>
      </c>
      <c r="J15" s="14" t="s">
        <v>33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34</v>
      </c>
      <c r="I17" s="130" t="s">
        <v>29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32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36</v>
      </c>
      <c r="I20" s="130" t="s">
        <v>29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30" t="s">
        <v>32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39</v>
      </c>
      <c r="I23" s="130" t="s">
        <v>29</v>
      </c>
      <c r="J23" s="14" t="s">
        <v>1</v>
      </c>
      <c r="L23" s="40"/>
    </row>
    <row r="24" s="1" customFormat="1" ht="18" customHeight="1">
      <c r="B24" s="40"/>
      <c r="E24" s="14" t="s">
        <v>40</v>
      </c>
      <c r="I24" s="130" t="s">
        <v>32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41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42</v>
      </c>
      <c r="I30" s="128"/>
      <c r="J30" s="137">
        <f>ROUND(J105, 0)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44</v>
      </c>
      <c r="I32" s="139" t="s">
        <v>43</v>
      </c>
      <c r="J32" s="138" t="s">
        <v>45</v>
      </c>
      <c r="L32" s="40"/>
    </row>
    <row r="33" s="1" customFormat="1" ht="14.4" customHeight="1">
      <c r="B33" s="40"/>
      <c r="D33" s="126" t="s">
        <v>46</v>
      </c>
      <c r="E33" s="126" t="s">
        <v>47</v>
      </c>
      <c r="F33" s="140">
        <f>ROUND((SUM(BE105:BE379)),  0)</f>
        <v>0</v>
      </c>
      <c r="I33" s="141">
        <v>0.20999999999999999</v>
      </c>
      <c r="J33" s="140">
        <f>ROUND(((SUM(BE105:BE379))*I33),  0)</f>
        <v>0</v>
      </c>
      <c r="L33" s="40"/>
    </row>
    <row r="34" s="1" customFormat="1" ht="14.4" customHeight="1">
      <c r="B34" s="40"/>
      <c r="E34" s="126" t="s">
        <v>48</v>
      </c>
      <c r="F34" s="140">
        <f>ROUND((SUM(BF105:BF379)),  0)</f>
        <v>0</v>
      </c>
      <c r="I34" s="141">
        <v>0.14999999999999999</v>
      </c>
      <c r="J34" s="140">
        <f>ROUND(((SUM(BF105:BF379))*I34),  0)</f>
        <v>0</v>
      </c>
      <c r="L34" s="40"/>
    </row>
    <row r="35" hidden="1" s="1" customFormat="1" ht="14.4" customHeight="1">
      <c r="B35" s="40"/>
      <c r="E35" s="126" t="s">
        <v>49</v>
      </c>
      <c r="F35" s="140">
        <f>ROUND((SUM(BG105:BG379)),  0)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50</v>
      </c>
      <c r="F36" s="140">
        <f>ROUND((SUM(BH105:BH379)),  0)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51</v>
      </c>
      <c r="F37" s="140">
        <f>ROUND((SUM(BI105:BI379)),  0)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52</v>
      </c>
      <c r="E39" s="144"/>
      <c r="F39" s="144"/>
      <c r="G39" s="145" t="s">
        <v>53</v>
      </c>
      <c r="H39" s="146" t="s">
        <v>54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111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18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Ledečko ON - Oprava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109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005 - Oprava prostor DK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>ŽST. Ledečko</v>
      </c>
      <c r="G52" s="36"/>
      <c r="H52" s="36"/>
      <c r="I52" s="130" t="s">
        <v>24</v>
      </c>
      <c r="J52" s="64" t="str">
        <f>IF(J12="","",J12)</f>
        <v>16. 2. 2019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28</v>
      </c>
      <c r="D54" s="36"/>
      <c r="E54" s="36"/>
      <c r="F54" s="24" t="str">
        <f>E15</f>
        <v>SŽDC, s.o.</v>
      </c>
      <c r="G54" s="36"/>
      <c r="H54" s="36"/>
      <c r="I54" s="130" t="s">
        <v>36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30" t="s">
        <v>39</v>
      </c>
      <c r="J55" s="33" t="str">
        <f>E24</f>
        <v>L. Ulrich, DiS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112</v>
      </c>
      <c r="D57" s="158"/>
      <c r="E57" s="158"/>
      <c r="F57" s="158"/>
      <c r="G57" s="158"/>
      <c r="H57" s="158"/>
      <c r="I57" s="159"/>
      <c r="J57" s="160" t="s">
        <v>113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114</v>
      </c>
      <c r="D59" s="36"/>
      <c r="E59" s="36"/>
      <c r="F59" s="36"/>
      <c r="G59" s="36"/>
      <c r="H59" s="36"/>
      <c r="I59" s="128"/>
      <c r="J59" s="95">
        <f>J105</f>
        <v>0</v>
      </c>
      <c r="K59" s="36"/>
      <c r="L59" s="40"/>
      <c r="AU59" s="14" t="s">
        <v>115</v>
      </c>
    </row>
    <row r="60" s="7" customFormat="1" ht="24.96" customHeight="1">
      <c r="B60" s="162"/>
      <c r="C60" s="163"/>
      <c r="D60" s="164" t="s">
        <v>117</v>
      </c>
      <c r="E60" s="165"/>
      <c r="F60" s="165"/>
      <c r="G60" s="165"/>
      <c r="H60" s="165"/>
      <c r="I60" s="166"/>
      <c r="J60" s="167">
        <f>J106</f>
        <v>0</v>
      </c>
      <c r="K60" s="163"/>
      <c r="L60" s="168"/>
    </row>
    <row r="61" s="8" customFormat="1" ht="19.92" customHeight="1">
      <c r="B61" s="169"/>
      <c r="C61" s="170"/>
      <c r="D61" s="171" t="s">
        <v>1550</v>
      </c>
      <c r="E61" s="172"/>
      <c r="F61" s="172"/>
      <c r="G61" s="172"/>
      <c r="H61" s="172"/>
      <c r="I61" s="173"/>
      <c r="J61" s="174">
        <f>J107</f>
        <v>0</v>
      </c>
      <c r="K61" s="170"/>
      <c r="L61" s="175"/>
    </row>
    <row r="62" s="8" customFormat="1" ht="19.92" customHeight="1">
      <c r="B62" s="169"/>
      <c r="C62" s="170"/>
      <c r="D62" s="171" t="s">
        <v>118</v>
      </c>
      <c r="E62" s="172"/>
      <c r="F62" s="172"/>
      <c r="G62" s="172"/>
      <c r="H62" s="172"/>
      <c r="I62" s="173"/>
      <c r="J62" s="174">
        <f>J115</f>
        <v>0</v>
      </c>
      <c r="K62" s="170"/>
      <c r="L62" s="175"/>
    </row>
    <row r="63" s="8" customFormat="1" ht="19.92" customHeight="1">
      <c r="B63" s="169"/>
      <c r="C63" s="170"/>
      <c r="D63" s="171" t="s">
        <v>1283</v>
      </c>
      <c r="E63" s="172"/>
      <c r="F63" s="172"/>
      <c r="G63" s="172"/>
      <c r="H63" s="172"/>
      <c r="I63" s="173"/>
      <c r="J63" s="174">
        <f>J121</f>
        <v>0</v>
      </c>
      <c r="K63" s="170"/>
      <c r="L63" s="175"/>
    </row>
    <row r="64" s="8" customFormat="1" ht="19.92" customHeight="1">
      <c r="B64" s="169"/>
      <c r="C64" s="170"/>
      <c r="D64" s="171" t="s">
        <v>681</v>
      </c>
      <c r="E64" s="172"/>
      <c r="F64" s="172"/>
      <c r="G64" s="172"/>
      <c r="H64" s="172"/>
      <c r="I64" s="173"/>
      <c r="J64" s="174">
        <f>J155</f>
        <v>0</v>
      </c>
      <c r="K64" s="170"/>
      <c r="L64" s="175"/>
    </row>
    <row r="65" s="8" customFormat="1" ht="19.92" customHeight="1">
      <c r="B65" s="169"/>
      <c r="C65" s="170"/>
      <c r="D65" s="171" t="s">
        <v>124</v>
      </c>
      <c r="E65" s="172"/>
      <c r="F65" s="172"/>
      <c r="G65" s="172"/>
      <c r="H65" s="172"/>
      <c r="I65" s="173"/>
      <c r="J65" s="174">
        <f>J188</f>
        <v>0</v>
      </c>
      <c r="K65" s="170"/>
      <c r="L65" s="175"/>
    </row>
    <row r="66" s="8" customFormat="1" ht="19.92" customHeight="1">
      <c r="B66" s="169"/>
      <c r="C66" s="170"/>
      <c r="D66" s="171" t="s">
        <v>683</v>
      </c>
      <c r="E66" s="172"/>
      <c r="F66" s="172"/>
      <c r="G66" s="172"/>
      <c r="H66" s="172"/>
      <c r="I66" s="173"/>
      <c r="J66" s="174">
        <f>J198</f>
        <v>0</v>
      </c>
      <c r="K66" s="170"/>
      <c r="L66" s="175"/>
    </row>
    <row r="67" s="7" customFormat="1" ht="24.96" customHeight="1">
      <c r="B67" s="162"/>
      <c r="C67" s="163"/>
      <c r="D67" s="164" t="s">
        <v>125</v>
      </c>
      <c r="E67" s="165"/>
      <c r="F67" s="165"/>
      <c r="G67" s="165"/>
      <c r="H67" s="165"/>
      <c r="I67" s="166"/>
      <c r="J67" s="167">
        <f>J200</f>
        <v>0</v>
      </c>
      <c r="K67" s="163"/>
      <c r="L67" s="168"/>
    </row>
    <row r="68" s="8" customFormat="1" ht="19.92" customHeight="1">
      <c r="B68" s="169"/>
      <c r="C68" s="170"/>
      <c r="D68" s="171" t="s">
        <v>997</v>
      </c>
      <c r="E68" s="172"/>
      <c r="F68" s="172"/>
      <c r="G68" s="172"/>
      <c r="H68" s="172"/>
      <c r="I68" s="173"/>
      <c r="J68" s="174">
        <f>J201</f>
        <v>0</v>
      </c>
      <c r="K68" s="170"/>
      <c r="L68" s="175"/>
    </row>
    <row r="69" s="8" customFormat="1" ht="19.92" customHeight="1">
      <c r="B69" s="169"/>
      <c r="C69" s="170"/>
      <c r="D69" s="171" t="s">
        <v>1551</v>
      </c>
      <c r="E69" s="172"/>
      <c r="F69" s="172"/>
      <c r="G69" s="172"/>
      <c r="H69" s="172"/>
      <c r="I69" s="173"/>
      <c r="J69" s="174">
        <f>J235</f>
        <v>0</v>
      </c>
      <c r="K69" s="170"/>
      <c r="L69" s="175"/>
    </row>
    <row r="70" s="8" customFormat="1" ht="19.92" customHeight="1">
      <c r="B70" s="169"/>
      <c r="C70" s="170"/>
      <c r="D70" s="171" t="s">
        <v>1552</v>
      </c>
      <c r="E70" s="172"/>
      <c r="F70" s="172"/>
      <c r="G70" s="172"/>
      <c r="H70" s="172"/>
      <c r="I70" s="173"/>
      <c r="J70" s="174">
        <f>J240</f>
        <v>0</v>
      </c>
      <c r="K70" s="170"/>
      <c r="L70" s="175"/>
    </row>
    <row r="71" s="8" customFormat="1" ht="19.92" customHeight="1">
      <c r="B71" s="169"/>
      <c r="C71" s="170"/>
      <c r="D71" s="171" t="s">
        <v>1553</v>
      </c>
      <c r="E71" s="172"/>
      <c r="F71" s="172"/>
      <c r="G71" s="172"/>
      <c r="H71" s="172"/>
      <c r="I71" s="173"/>
      <c r="J71" s="174">
        <f>J246</f>
        <v>0</v>
      </c>
      <c r="K71" s="170"/>
      <c r="L71" s="175"/>
    </row>
    <row r="72" s="8" customFormat="1" ht="19.92" customHeight="1">
      <c r="B72" s="169"/>
      <c r="C72" s="170"/>
      <c r="D72" s="171" t="s">
        <v>1554</v>
      </c>
      <c r="E72" s="172"/>
      <c r="F72" s="172"/>
      <c r="G72" s="172"/>
      <c r="H72" s="172"/>
      <c r="I72" s="173"/>
      <c r="J72" s="174">
        <f>J254</f>
        <v>0</v>
      </c>
      <c r="K72" s="170"/>
      <c r="L72" s="175"/>
    </row>
    <row r="73" s="8" customFormat="1" ht="19.92" customHeight="1">
      <c r="B73" s="169"/>
      <c r="C73" s="170"/>
      <c r="D73" s="171" t="s">
        <v>1555</v>
      </c>
      <c r="E73" s="172"/>
      <c r="F73" s="172"/>
      <c r="G73" s="172"/>
      <c r="H73" s="172"/>
      <c r="I73" s="173"/>
      <c r="J73" s="174">
        <f>J284</f>
        <v>0</v>
      </c>
      <c r="K73" s="170"/>
      <c r="L73" s="175"/>
    </row>
    <row r="74" s="8" customFormat="1" ht="19.92" customHeight="1">
      <c r="B74" s="169"/>
      <c r="C74" s="170"/>
      <c r="D74" s="171" t="s">
        <v>1556</v>
      </c>
      <c r="E74" s="172"/>
      <c r="F74" s="172"/>
      <c r="G74" s="172"/>
      <c r="H74" s="172"/>
      <c r="I74" s="173"/>
      <c r="J74" s="174">
        <f>J287</f>
        <v>0</v>
      </c>
      <c r="K74" s="170"/>
      <c r="L74" s="175"/>
    </row>
    <row r="75" s="8" customFormat="1" ht="19.92" customHeight="1">
      <c r="B75" s="169"/>
      <c r="C75" s="170"/>
      <c r="D75" s="171" t="s">
        <v>685</v>
      </c>
      <c r="E75" s="172"/>
      <c r="F75" s="172"/>
      <c r="G75" s="172"/>
      <c r="H75" s="172"/>
      <c r="I75" s="173"/>
      <c r="J75" s="174">
        <f>J293</f>
        <v>0</v>
      </c>
      <c r="K75" s="170"/>
      <c r="L75" s="175"/>
    </row>
    <row r="76" s="8" customFormat="1" ht="19.92" customHeight="1">
      <c r="B76" s="169"/>
      <c r="C76" s="170"/>
      <c r="D76" s="171" t="s">
        <v>1284</v>
      </c>
      <c r="E76" s="172"/>
      <c r="F76" s="172"/>
      <c r="G76" s="172"/>
      <c r="H76" s="172"/>
      <c r="I76" s="173"/>
      <c r="J76" s="174">
        <f>J296</f>
        <v>0</v>
      </c>
      <c r="K76" s="170"/>
      <c r="L76" s="175"/>
    </row>
    <row r="77" s="8" customFormat="1" ht="19.92" customHeight="1">
      <c r="B77" s="169"/>
      <c r="C77" s="170"/>
      <c r="D77" s="171" t="s">
        <v>129</v>
      </c>
      <c r="E77" s="172"/>
      <c r="F77" s="172"/>
      <c r="G77" s="172"/>
      <c r="H77" s="172"/>
      <c r="I77" s="173"/>
      <c r="J77" s="174">
        <f>J311</f>
        <v>0</v>
      </c>
      <c r="K77" s="170"/>
      <c r="L77" s="175"/>
    </row>
    <row r="78" s="8" customFormat="1" ht="19.92" customHeight="1">
      <c r="B78" s="169"/>
      <c r="C78" s="170"/>
      <c r="D78" s="171" t="s">
        <v>130</v>
      </c>
      <c r="E78" s="172"/>
      <c r="F78" s="172"/>
      <c r="G78" s="172"/>
      <c r="H78" s="172"/>
      <c r="I78" s="173"/>
      <c r="J78" s="174">
        <f>J321</f>
        <v>0</v>
      </c>
      <c r="K78" s="170"/>
      <c r="L78" s="175"/>
    </row>
    <row r="79" s="8" customFormat="1" ht="19.92" customHeight="1">
      <c r="B79" s="169"/>
      <c r="C79" s="170"/>
      <c r="D79" s="171" t="s">
        <v>1285</v>
      </c>
      <c r="E79" s="172"/>
      <c r="F79" s="172"/>
      <c r="G79" s="172"/>
      <c r="H79" s="172"/>
      <c r="I79" s="173"/>
      <c r="J79" s="174">
        <f>J324</f>
        <v>0</v>
      </c>
      <c r="K79" s="170"/>
      <c r="L79" s="175"/>
    </row>
    <row r="80" s="8" customFormat="1" ht="19.92" customHeight="1">
      <c r="B80" s="169"/>
      <c r="C80" s="170"/>
      <c r="D80" s="171" t="s">
        <v>1286</v>
      </c>
      <c r="E80" s="172"/>
      <c r="F80" s="172"/>
      <c r="G80" s="172"/>
      <c r="H80" s="172"/>
      <c r="I80" s="173"/>
      <c r="J80" s="174">
        <f>J336</f>
        <v>0</v>
      </c>
      <c r="K80" s="170"/>
      <c r="L80" s="175"/>
    </row>
    <row r="81" s="8" customFormat="1" ht="19.92" customHeight="1">
      <c r="B81" s="169"/>
      <c r="C81" s="170"/>
      <c r="D81" s="171" t="s">
        <v>1287</v>
      </c>
      <c r="E81" s="172"/>
      <c r="F81" s="172"/>
      <c r="G81" s="172"/>
      <c r="H81" s="172"/>
      <c r="I81" s="173"/>
      <c r="J81" s="174">
        <f>J339</f>
        <v>0</v>
      </c>
      <c r="K81" s="170"/>
      <c r="L81" s="175"/>
    </row>
    <row r="82" s="8" customFormat="1" ht="19.92" customHeight="1">
      <c r="B82" s="169"/>
      <c r="C82" s="170"/>
      <c r="D82" s="171" t="s">
        <v>1557</v>
      </c>
      <c r="E82" s="172"/>
      <c r="F82" s="172"/>
      <c r="G82" s="172"/>
      <c r="H82" s="172"/>
      <c r="I82" s="173"/>
      <c r="J82" s="174">
        <f>J350</f>
        <v>0</v>
      </c>
      <c r="K82" s="170"/>
      <c r="L82" s="175"/>
    </row>
    <row r="83" s="8" customFormat="1" ht="19.92" customHeight="1">
      <c r="B83" s="169"/>
      <c r="C83" s="170"/>
      <c r="D83" s="171" t="s">
        <v>131</v>
      </c>
      <c r="E83" s="172"/>
      <c r="F83" s="172"/>
      <c r="G83" s="172"/>
      <c r="H83" s="172"/>
      <c r="I83" s="173"/>
      <c r="J83" s="174">
        <f>J366</f>
        <v>0</v>
      </c>
      <c r="K83" s="170"/>
      <c r="L83" s="175"/>
    </row>
    <row r="84" s="8" customFormat="1" ht="19.92" customHeight="1">
      <c r="B84" s="169"/>
      <c r="C84" s="170"/>
      <c r="D84" s="171" t="s">
        <v>1288</v>
      </c>
      <c r="E84" s="172"/>
      <c r="F84" s="172"/>
      <c r="G84" s="172"/>
      <c r="H84" s="172"/>
      <c r="I84" s="173"/>
      <c r="J84" s="174">
        <f>J370</f>
        <v>0</v>
      </c>
      <c r="K84" s="170"/>
      <c r="L84" s="175"/>
    </row>
    <row r="85" s="7" customFormat="1" ht="24.96" customHeight="1">
      <c r="B85" s="162"/>
      <c r="C85" s="163"/>
      <c r="D85" s="164" t="s">
        <v>133</v>
      </c>
      <c r="E85" s="165"/>
      <c r="F85" s="165"/>
      <c r="G85" s="165"/>
      <c r="H85" s="165"/>
      <c r="I85" s="166"/>
      <c r="J85" s="167">
        <f>J377</f>
        <v>0</v>
      </c>
      <c r="K85" s="163"/>
      <c r="L85" s="168"/>
    </row>
    <row r="86" s="1" customFormat="1" ht="21.84" customHeight="1">
      <c r="B86" s="35"/>
      <c r="C86" s="36"/>
      <c r="D86" s="36"/>
      <c r="E86" s="36"/>
      <c r="F86" s="36"/>
      <c r="G86" s="36"/>
      <c r="H86" s="36"/>
      <c r="I86" s="128"/>
      <c r="J86" s="36"/>
      <c r="K86" s="36"/>
      <c r="L86" s="40"/>
    </row>
    <row r="87" s="1" customFormat="1" ht="6.96" customHeight="1">
      <c r="B87" s="54"/>
      <c r="C87" s="55"/>
      <c r="D87" s="55"/>
      <c r="E87" s="55"/>
      <c r="F87" s="55"/>
      <c r="G87" s="55"/>
      <c r="H87" s="55"/>
      <c r="I87" s="152"/>
      <c r="J87" s="55"/>
      <c r="K87" s="55"/>
      <c r="L87" s="40"/>
    </row>
    <row r="91" s="1" customFormat="1" ht="6.96" customHeight="1">
      <c r="B91" s="56"/>
      <c r="C91" s="57"/>
      <c r="D91" s="57"/>
      <c r="E91" s="57"/>
      <c r="F91" s="57"/>
      <c r="G91" s="57"/>
      <c r="H91" s="57"/>
      <c r="I91" s="155"/>
      <c r="J91" s="57"/>
      <c r="K91" s="57"/>
      <c r="L91" s="40"/>
    </row>
    <row r="92" s="1" customFormat="1" ht="24.96" customHeight="1">
      <c r="B92" s="35"/>
      <c r="C92" s="20" t="s">
        <v>135</v>
      </c>
      <c r="D92" s="36"/>
      <c r="E92" s="36"/>
      <c r="F92" s="36"/>
      <c r="G92" s="36"/>
      <c r="H92" s="36"/>
      <c r="I92" s="128"/>
      <c r="J92" s="36"/>
      <c r="K92" s="36"/>
      <c r="L92" s="40"/>
    </row>
    <row r="93" s="1" customFormat="1" ht="6.96" customHeight="1">
      <c r="B93" s="35"/>
      <c r="C93" s="36"/>
      <c r="D93" s="36"/>
      <c r="E93" s="36"/>
      <c r="F93" s="36"/>
      <c r="G93" s="36"/>
      <c r="H93" s="36"/>
      <c r="I93" s="128"/>
      <c r="J93" s="36"/>
      <c r="K93" s="36"/>
      <c r="L93" s="40"/>
    </row>
    <row r="94" s="1" customFormat="1" ht="12" customHeight="1">
      <c r="B94" s="35"/>
      <c r="C94" s="29" t="s">
        <v>18</v>
      </c>
      <c r="D94" s="36"/>
      <c r="E94" s="36"/>
      <c r="F94" s="36"/>
      <c r="G94" s="36"/>
      <c r="H94" s="36"/>
      <c r="I94" s="128"/>
      <c r="J94" s="36"/>
      <c r="K94" s="36"/>
      <c r="L94" s="40"/>
    </row>
    <row r="95" s="1" customFormat="1" ht="16.5" customHeight="1">
      <c r="B95" s="35"/>
      <c r="C95" s="36"/>
      <c r="D95" s="36"/>
      <c r="E95" s="156" t="str">
        <f>E7</f>
        <v>Ledečko ON - Oprava</v>
      </c>
      <c r="F95" s="29"/>
      <c r="G95" s="29"/>
      <c r="H95" s="29"/>
      <c r="I95" s="128"/>
      <c r="J95" s="36"/>
      <c r="K95" s="36"/>
      <c r="L95" s="40"/>
    </row>
    <row r="96" s="1" customFormat="1" ht="12" customHeight="1">
      <c r="B96" s="35"/>
      <c r="C96" s="29" t="s">
        <v>109</v>
      </c>
      <c r="D96" s="36"/>
      <c r="E96" s="36"/>
      <c r="F96" s="36"/>
      <c r="G96" s="36"/>
      <c r="H96" s="36"/>
      <c r="I96" s="128"/>
      <c r="J96" s="36"/>
      <c r="K96" s="36"/>
      <c r="L96" s="40"/>
    </row>
    <row r="97" s="1" customFormat="1" ht="16.5" customHeight="1">
      <c r="B97" s="35"/>
      <c r="C97" s="36"/>
      <c r="D97" s="36"/>
      <c r="E97" s="61" t="str">
        <f>E9</f>
        <v>005 - Oprava prostor DK</v>
      </c>
      <c r="F97" s="36"/>
      <c r="G97" s="36"/>
      <c r="H97" s="36"/>
      <c r="I97" s="128"/>
      <c r="J97" s="36"/>
      <c r="K97" s="36"/>
      <c r="L97" s="40"/>
    </row>
    <row r="98" s="1" customFormat="1" ht="6.96" customHeight="1">
      <c r="B98" s="35"/>
      <c r="C98" s="36"/>
      <c r="D98" s="36"/>
      <c r="E98" s="36"/>
      <c r="F98" s="36"/>
      <c r="G98" s="36"/>
      <c r="H98" s="36"/>
      <c r="I98" s="128"/>
      <c r="J98" s="36"/>
      <c r="K98" s="36"/>
      <c r="L98" s="40"/>
    </row>
    <row r="99" s="1" customFormat="1" ht="12" customHeight="1">
      <c r="B99" s="35"/>
      <c r="C99" s="29" t="s">
        <v>22</v>
      </c>
      <c r="D99" s="36"/>
      <c r="E99" s="36"/>
      <c r="F99" s="24" t="str">
        <f>F12</f>
        <v>ŽST. Ledečko</v>
      </c>
      <c r="G99" s="36"/>
      <c r="H99" s="36"/>
      <c r="I99" s="130" t="s">
        <v>24</v>
      </c>
      <c r="J99" s="64" t="str">
        <f>IF(J12="","",J12)</f>
        <v>16. 2. 2019</v>
      </c>
      <c r="K99" s="36"/>
      <c r="L99" s="40"/>
    </row>
    <row r="100" s="1" customFormat="1" ht="6.96" customHeight="1">
      <c r="B100" s="35"/>
      <c r="C100" s="36"/>
      <c r="D100" s="36"/>
      <c r="E100" s="36"/>
      <c r="F100" s="36"/>
      <c r="G100" s="36"/>
      <c r="H100" s="36"/>
      <c r="I100" s="128"/>
      <c r="J100" s="36"/>
      <c r="K100" s="36"/>
      <c r="L100" s="40"/>
    </row>
    <row r="101" s="1" customFormat="1" ht="13.65" customHeight="1">
      <c r="B101" s="35"/>
      <c r="C101" s="29" t="s">
        <v>28</v>
      </c>
      <c r="D101" s="36"/>
      <c r="E101" s="36"/>
      <c r="F101" s="24" t="str">
        <f>E15</f>
        <v>SŽDC, s.o.</v>
      </c>
      <c r="G101" s="36"/>
      <c r="H101" s="36"/>
      <c r="I101" s="130" t="s">
        <v>36</v>
      </c>
      <c r="J101" s="33" t="str">
        <f>E21</f>
        <v xml:space="preserve"> </v>
      </c>
      <c r="K101" s="36"/>
      <c r="L101" s="40"/>
    </row>
    <row r="102" s="1" customFormat="1" ht="13.65" customHeight="1">
      <c r="B102" s="35"/>
      <c r="C102" s="29" t="s">
        <v>34</v>
      </c>
      <c r="D102" s="36"/>
      <c r="E102" s="36"/>
      <c r="F102" s="24" t="str">
        <f>IF(E18="","",E18)</f>
        <v>Vyplň údaj</v>
      </c>
      <c r="G102" s="36"/>
      <c r="H102" s="36"/>
      <c r="I102" s="130" t="s">
        <v>39</v>
      </c>
      <c r="J102" s="33" t="str">
        <f>E24</f>
        <v>L. Ulrich, DiS</v>
      </c>
      <c r="K102" s="36"/>
      <c r="L102" s="40"/>
    </row>
    <row r="103" s="1" customFormat="1" ht="10.32" customHeight="1">
      <c r="B103" s="35"/>
      <c r="C103" s="36"/>
      <c r="D103" s="36"/>
      <c r="E103" s="36"/>
      <c r="F103" s="36"/>
      <c r="G103" s="36"/>
      <c r="H103" s="36"/>
      <c r="I103" s="128"/>
      <c r="J103" s="36"/>
      <c r="K103" s="36"/>
      <c r="L103" s="40"/>
    </row>
    <row r="104" s="9" customFormat="1" ht="29.28" customHeight="1">
      <c r="B104" s="176"/>
      <c r="C104" s="177" t="s">
        <v>136</v>
      </c>
      <c r="D104" s="178" t="s">
        <v>61</v>
      </c>
      <c r="E104" s="178" t="s">
        <v>57</v>
      </c>
      <c r="F104" s="178" t="s">
        <v>58</v>
      </c>
      <c r="G104" s="178" t="s">
        <v>137</v>
      </c>
      <c r="H104" s="178" t="s">
        <v>138</v>
      </c>
      <c r="I104" s="179" t="s">
        <v>139</v>
      </c>
      <c r="J104" s="180" t="s">
        <v>113</v>
      </c>
      <c r="K104" s="181" t="s">
        <v>140</v>
      </c>
      <c r="L104" s="182"/>
      <c r="M104" s="85" t="s">
        <v>1</v>
      </c>
      <c r="N104" s="86" t="s">
        <v>46</v>
      </c>
      <c r="O104" s="86" t="s">
        <v>141</v>
      </c>
      <c r="P104" s="86" t="s">
        <v>142</v>
      </c>
      <c r="Q104" s="86" t="s">
        <v>143</v>
      </c>
      <c r="R104" s="86" t="s">
        <v>144</v>
      </c>
      <c r="S104" s="86" t="s">
        <v>145</v>
      </c>
      <c r="T104" s="87" t="s">
        <v>146</v>
      </c>
    </row>
    <row r="105" s="1" customFormat="1" ht="22.8" customHeight="1">
      <c r="B105" s="35"/>
      <c r="C105" s="92" t="s">
        <v>147</v>
      </c>
      <c r="D105" s="36"/>
      <c r="E105" s="36"/>
      <c r="F105" s="36"/>
      <c r="G105" s="36"/>
      <c r="H105" s="36"/>
      <c r="I105" s="128"/>
      <c r="J105" s="183">
        <f>BK105</f>
        <v>0</v>
      </c>
      <c r="K105" s="36"/>
      <c r="L105" s="40"/>
      <c r="M105" s="88"/>
      <c r="N105" s="89"/>
      <c r="O105" s="89"/>
      <c r="P105" s="184">
        <f>P106+P200+P377</f>
        <v>0</v>
      </c>
      <c r="Q105" s="89"/>
      <c r="R105" s="184">
        <f>R106+R200+R377</f>
        <v>24.56173021</v>
      </c>
      <c r="S105" s="89"/>
      <c r="T105" s="185">
        <f>T106+T200+T377</f>
        <v>22.802807920000006</v>
      </c>
      <c r="AT105" s="14" t="s">
        <v>75</v>
      </c>
      <c r="AU105" s="14" t="s">
        <v>115</v>
      </c>
      <c r="BK105" s="186">
        <f>BK106+BK200+BK377</f>
        <v>0</v>
      </c>
    </row>
    <row r="106" s="10" customFormat="1" ht="25.92" customHeight="1">
      <c r="B106" s="187"/>
      <c r="C106" s="188"/>
      <c r="D106" s="189" t="s">
        <v>75</v>
      </c>
      <c r="E106" s="190" t="s">
        <v>156</v>
      </c>
      <c r="F106" s="190" t="s">
        <v>157</v>
      </c>
      <c r="G106" s="188"/>
      <c r="H106" s="188"/>
      <c r="I106" s="191"/>
      <c r="J106" s="192">
        <f>BK106</f>
        <v>0</v>
      </c>
      <c r="K106" s="188"/>
      <c r="L106" s="193"/>
      <c r="M106" s="194"/>
      <c r="N106" s="195"/>
      <c r="O106" s="195"/>
      <c r="P106" s="196">
        <f>P107+P115+P121+P155+P188+P198</f>
        <v>0</v>
      </c>
      <c r="Q106" s="195"/>
      <c r="R106" s="196">
        <f>R107+R115+R121+R155+R188+R198</f>
        <v>20.512564650000002</v>
      </c>
      <c r="S106" s="195"/>
      <c r="T106" s="197">
        <f>T107+T115+T121+T155+T188+T198</f>
        <v>21.728840000000005</v>
      </c>
      <c r="AR106" s="198" t="s">
        <v>8</v>
      </c>
      <c r="AT106" s="199" t="s">
        <v>75</v>
      </c>
      <c r="AU106" s="199" t="s">
        <v>76</v>
      </c>
      <c r="AY106" s="198" t="s">
        <v>151</v>
      </c>
      <c r="BK106" s="200">
        <f>BK107+BK115+BK121+BK155+BK188+BK198</f>
        <v>0</v>
      </c>
    </row>
    <row r="107" s="10" customFormat="1" ht="22.8" customHeight="1">
      <c r="B107" s="187"/>
      <c r="C107" s="188"/>
      <c r="D107" s="189" t="s">
        <v>75</v>
      </c>
      <c r="E107" s="213" t="s">
        <v>86</v>
      </c>
      <c r="F107" s="213" t="s">
        <v>1558</v>
      </c>
      <c r="G107" s="188"/>
      <c r="H107" s="188"/>
      <c r="I107" s="191"/>
      <c r="J107" s="214">
        <f>BK107</f>
        <v>0</v>
      </c>
      <c r="K107" s="188"/>
      <c r="L107" s="193"/>
      <c r="M107" s="194"/>
      <c r="N107" s="195"/>
      <c r="O107" s="195"/>
      <c r="P107" s="196">
        <f>SUM(P108:P114)</f>
        <v>0</v>
      </c>
      <c r="Q107" s="195"/>
      <c r="R107" s="196">
        <f>SUM(R108:R114)</f>
        <v>0.43665999999999999</v>
      </c>
      <c r="S107" s="195"/>
      <c r="T107" s="197">
        <f>SUM(T108:T114)</f>
        <v>0.1216</v>
      </c>
      <c r="AR107" s="198" t="s">
        <v>8</v>
      </c>
      <c r="AT107" s="199" t="s">
        <v>75</v>
      </c>
      <c r="AU107" s="199" t="s">
        <v>8</v>
      </c>
      <c r="AY107" s="198" t="s">
        <v>151</v>
      </c>
      <c r="BK107" s="200">
        <f>SUM(BK108:BK114)</f>
        <v>0</v>
      </c>
    </row>
    <row r="108" s="1" customFormat="1" ht="16.5" customHeight="1">
      <c r="B108" s="35"/>
      <c r="C108" s="201" t="s">
        <v>8</v>
      </c>
      <c r="D108" s="201" t="s">
        <v>152</v>
      </c>
      <c r="E108" s="202" t="s">
        <v>1559</v>
      </c>
      <c r="F108" s="203" t="s">
        <v>1560</v>
      </c>
      <c r="G108" s="204" t="s">
        <v>178</v>
      </c>
      <c r="H108" s="205">
        <v>1.6000000000000001</v>
      </c>
      <c r="I108" s="206"/>
      <c r="J108" s="207">
        <f>ROUND(I108*H108,0)</f>
        <v>0</v>
      </c>
      <c r="K108" s="203" t="s">
        <v>594</v>
      </c>
      <c r="L108" s="40"/>
      <c r="M108" s="208" t="s">
        <v>1</v>
      </c>
      <c r="N108" s="209" t="s">
        <v>47</v>
      </c>
      <c r="O108" s="76"/>
      <c r="P108" s="210">
        <f>O108*H108</f>
        <v>0</v>
      </c>
      <c r="Q108" s="210">
        <v>0</v>
      </c>
      <c r="R108" s="210">
        <f>Q108*H108</f>
        <v>0</v>
      </c>
      <c r="S108" s="210">
        <v>0.075999999999999998</v>
      </c>
      <c r="T108" s="211">
        <f>S108*H108</f>
        <v>0.1216</v>
      </c>
      <c r="AR108" s="14" t="s">
        <v>150</v>
      </c>
      <c r="AT108" s="14" t="s">
        <v>152</v>
      </c>
      <c r="AU108" s="14" t="s">
        <v>85</v>
      </c>
      <c r="AY108" s="14" t="s">
        <v>151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4" t="s">
        <v>8</v>
      </c>
      <c r="BK108" s="212">
        <f>ROUND(I108*H108,0)</f>
        <v>0</v>
      </c>
      <c r="BL108" s="14" t="s">
        <v>150</v>
      </c>
      <c r="BM108" s="14" t="s">
        <v>1561</v>
      </c>
    </row>
    <row r="109" s="11" customFormat="1">
      <c r="B109" s="215"/>
      <c r="C109" s="216"/>
      <c r="D109" s="217" t="s">
        <v>164</v>
      </c>
      <c r="E109" s="218" t="s">
        <v>1</v>
      </c>
      <c r="F109" s="219" t="s">
        <v>1562</v>
      </c>
      <c r="G109" s="216"/>
      <c r="H109" s="220">
        <v>1.6000000000000001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164</v>
      </c>
      <c r="AU109" s="226" t="s">
        <v>85</v>
      </c>
      <c r="AV109" s="11" t="s">
        <v>85</v>
      </c>
      <c r="AW109" s="11" t="s">
        <v>38</v>
      </c>
      <c r="AX109" s="11" t="s">
        <v>8</v>
      </c>
      <c r="AY109" s="226" t="s">
        <v>151</v>
      </c>
    </row>
    <row r="110" s="1" customFormat="1" ht="16.5" customHeight="1">
      <c r="B110" s="35"/>
      <c r="C110" s="201" t="s">
        <v>85</v>
      </c>
      <c r="D110" s="201" t="s">
        <v>152</v>
      </c>
      <c r="E110" s="202" t="s">
        <v>1563</v>
      </c>
      <c r="F110" s="203" t="s">
        <v>1564</v>
      </c>
      <c r="G110" s="204" t="s">
        <v>168</v>
      </c>
      <c r="H110" s="205">
        <v>1</v>
      </c>
      <c r="I110" s="206"/>
      <c r="J110" s="207">
        <f>ROUND(I110*H110,0)</f>
        <v>0</v>
      </c>
      <c r="K110" s="203" t="s">
        <v>179</v>
      </c>
      <c r="L110" s="40"/>
      <c r="M110" s="208" t="s">
        <v>1</v>
      </c>
      <c r="N110" s="209" t="s">
        <v>47</v>
      </c>
      <c r="O110" s="76"/>
      <c r="P110" s="210">
        <f>O110*H110</f>
        <v>0</v>
      </c>
      <c r="Q110" s="210">
        <v>0.054210000000000001</v>
      </c>
      <c r="R110" s="210">
        <f>Q110*H110</f>
        <v>0.054210000000000001</v>
      </c>
      <c r="S110" s="210">
        <v>0</v>
      </c>
      <c r="T110" s="211">
        <f>S110*H110</f>
        <v>0</v>
      </c>
      <c r="AR110" s="14" t="s">
        <v>150</v>
      </c>
      <c r="AT110" s="14" t="s">
        <v>152</v>
      </c>
      <c r="AU110" s="14" t="s">
        <v>85</v>
      </c>
      <c r="AY110" s="14" t="s">
        <v>151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8</v>
      </c>
      <c r="BK110" s="212">
        <f>ROUND(I110*H110,0)</f>
        <v>0</v>
      </c>
      <c r="BL110" s="14" t="s">
        <v>150</v>
      </c>
      <c r="BM110" s="14" t="s">
        <v>1565</v>
      </c>
    </row>
    <row r="111" s="1" customFormat="1" ht="16.5" customHeight="1">
      <c r="B111" s="35"/>
      <c r="C111" s="201" t="s">
        <v>158</v>
      </c>
      <c r="D111" s="201" t="s">
        <v>152</v>
      </c>
      <c r="E111" s="202" t="s">
        <v>1566</v>
      </c>
      <c r="F111" s="203" t="s">
        <v>1567</v>
      </c>
      <c r="G111" s="204" t="s">
        <v>168</v>
      </c>
      <c r="H111" s="205">
        <v>1</v>
      </c>
      <c r="I111" s="206"/>
      <c r="J111" s="207">
        <f>ROUND(I111*H111,0)</f>
        <v>0</v>
      </c>
      <c r="K111" s="203" t="s">
        <v>179</v>
      </c>
      <c r="L111" s="40"/>
      <c r="M111" s="208" t="s">
        <v>1</v>
      </c>
      <c r="N111" s="209" t="s">
        <v>47</v>
      </c>
      <c r="O111" s="76"/>
      <c r="P111" s="210">
        <f>O111*H111</f>
        <v>0</v>
      </c>
      <c r="Q111" s="210">
        <v>0.068260000000000001</v>
      </c>
      <c r="R111" s="210">
        <f>Q111*H111</f>
        <v>0.068260000000000001</v>
      </c>
      <c r="S111" s="210">
        <v>0</v>
      </c>
      <c r="T111" s="211">
        <f>S111*H111</f>
        <v>0</v>
      </c>
      <c r="AR111" s="14" t="s">
        <v>150</v>
      </c>
      <c r="AT111" s="14" t="s">
        <v>152</v>
      </c>
      <c r="AU111" s="14" t="s">
        <v>85</v>
      </c>
      <c r="AY111" s="14" t="s">
        <v>151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4" t="s">
        <v>8</v>
      </c>
      <c r="BK111" s="212">
        <f>ROUND(I111*H111,0)</f>
        <v>0</v>
      </c>
      <c r="BL111" s="14" t="s">
        <v>150</v>
      </c>
      <c r="BM111" s="14" t="s">
        <v>1568</v>
      </c>
    </row>
    <row r="112" s="1" customFormat="1" ht="16.5" customHeight="1">
      <c r="B112" s="35"/>
      <c r="C112" s="201" t="s">
        <v>150</v>
      </c>
      <c r="D112" s="201" t="s">
        <v>152</v>
      </c>
      <c r="E112" s="202" t="s">
        <v>1569</v>
      </c>
      <c r="F112" s="203" t="s">
        <v>1570</v>
      </c>
      <c r="G112" s="204" t="s">
        <v>178</v>
      </c>
      <c r="H112" s="205">
        <v>1</v>
      </c>
      <c r="I112" s="206"/>
      <c r="J112" s="207">
        <f>ROUND(I112*H112,0)</f>
        <v>0</v>
      </c>
      <c r="K112" s="203" t="s">
        <v>179</v>
      </c>
      <c r="L112" s="40"/>
      <c r="M112" s="208" t="s">
        <v>1</v>
      </c>
      <c r="N112" s="209" t="s">
        <v>47</v>
      </c>
      <c r="O112" s="76"/>
      <c r="P112" s="210">
        <f>O112*H112</f>
        <v>0</v>
      </c>
      <c r="Q112" s="210">
        <v>0.25364999999999999</v>
      </c>
      <c r="R112" s="210">
        <f>Q112*H112</f>
        <v>0.25364999999999999</v>
      </c>
      <c r="S112" s="210">
        <v>0</v>
      </c>
      <c r="T112" s="211">
        <f>S112*H112</f>
        <v>0</v>
      </c>
      <c r="AR112" s="14" t="s">
        <v>150</v>
      </c>
      <c r="AT112" s="14" t="s">
        <v>152</v>
      </c>
      <c r="AU112" s="14" t="s">
        <v>85</v>
      </c>
      <c r="AY112" s="14" t="s">
        <v>151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4" t="s">
        <v>8</v>
      </c>
      <c r="BK112" s="212">
        <f>ROUND(I112*H112,0)</f>
        <v>0</v>
      </c>
      <c r="BL112" s="14" t="s">
        <v>150</v>
      </c>
      <c r="BM112" s="14" t="s">
        <v>1571</v>
      </c>
    </row>
    <row r="113" s="1" customFormat="1" ht="16.5" customHeight="1">
      <c r="B113" s="35"/>
      <c r="C113" s="201" t="s">
        <v>185</v>
      </c>
      <c r="D113" s="201" t="s">
        <v>152</v>
      </c>
      <c r="E113" s="202" t="s">
        <v>1572</v>
      </c>
      <c r="F113" s="203" t="s">
        <v>1573</v>
      </c>
      <c r="G113" s="204" t="s">
        <v>168</v>
      </c>
      <c r="H113" s="205">
        <v>1</v>
      </c>
      <c r="I113" s="206"/>
      <c r="J113" s="207">
        <f>ROUND(I113*H113,0)</f>
        <v>0</v>
      </c>
      <c r="K113" s="203" t="s">
        <v>179</v>
      </c>
      <c r="L113" s="40"/>
      <c r="M113" s="208" t="s">
        <v>1</v>
      </c>
      <c r="N113" s="209" t="s">
        <v>47</v>
      </c>
      <c r="O113" s="76"/>
      <c r="P113" s="210">
        <f>O113*H113</f>
        <v>0</v>
      </c>
      <c r="Q113" s="210">
        <v>0.04684</v>
      </c>
      <c r="R113" s="210">
        <f>Q113*H113</f>
        <v>0.04684</v>
      </c>
      <c r="S113" s="210">
        <v>0</v>
      </c>
      <c r="T113" s="211">
        <f>S113*H113</f>
        <v>0</v>
      </c>
      <c r="AR113" s="14" t="s">
        <v>150</v>
      </c>
      <c r="AT113" s="14" t="s">
        <v>152</v>
      </c>
      <c r="AU113" s="14" t="s">
        <v>85</v>
      </c>
      <c r="AY113" s="14" t="s">
        <v>151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4" t="s">
        <v>8</v>
      </c>
      <c r="BK113" s="212">
        <f>ROUND(I113*H113,0)</f>
        <v>0</v>
      </c>
      <c r="BL113" s="14" t="s">
        <v>150</v>
      </c>
      <c r="BM113" s="14" t="s">
        <v>1574</v>
      </c>
    </row>
    <row r="114" s="1" customFormat="1" ht="16.5" customHeight="1">
      <c r="B114" s="35"/>
      <c r="C114" s="240" t="s">
        <v>174</v>
      </c>
      <c r="D114" s="240" t="s">
        <v>282</v>
      </c>
      <c r="E114" s="241" t="s">
        <v>1575</v>
      </c>
      <c r="F114" s="242" t="s">
        <v>1576</v>
      </c>
      <c r="G114" s="243" t="s">
        <v>168</v>
      </c>
      <c r="H114" s="244">
        <v>1</v>
      </c>
      <c r="I114" s="245"/>
      <c r="J114" s="246">
        <f>ROUND(I114*H114,0)</f>
        <v>0</v>
      </c>
      <c r="K114" s="242" t="s">
        <v>1076</v>
      </c>
      <c r="L114" s="247"/>
      <c r="M114" s="248" t="s">
        <v>1</v>
      </c>
      <c r="N114" s="249" t="s">
        <v>47</v>
      </c>
      <c r="O114" s="76"/>
      <c r="P114" s="210">
        <f>O114*H114</f>
        <v>0</v>
      </c>
      <c r="Q114" s="210">
        <v>0.0137</v>
      </c>
      <c r="R114" s="210">
        <f>Q114*H114</f>
        <v>0.0137</v>
      </c>
      <c r="S114" s="210">
        <v>0</v>
      </c>
      <c r="T114" s="211">
        <f>S114*H114</f>
        <v>0</v>
      </c>
      <c r="AR114" s="14" t="s">
        <v>198</v>
      </c>
      <c r="AT114" s="14" t="s">
        <v>282</v>
      </c>
      <c r="AU114" s="14" t="s">
        <v>85</v>
      </c>
      <c r="AY114" s="14" t="s">
        <v>151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8</v>
      </c>
      <c r="BK114" s="212">
        <f>ROUND(I114*H114,0)</f>
        <v>0</v>
      </c>
      <c r="BL114" s="14" t="s">
        <v>150</v>
      </c>
      <c r="BM114" s="14" t="s">
        <v>1577</v>
      </c>
    </row>
    <row r="115" s="10" customFormat="1" ht="22.8" customHeight="1">
      <c r="B115" s="187"/>
      <c r="C115" s="188"/>
      <c r="D115" s="189" t="s">
        <v>75</v>
      </c>
      <c r="E115" s="213" t="s">
        <v>158</v>
      </c>
      <c r="F115" s="213" t="s">
        <v>159</v>
      </c>
      <c r="G115" s="188"/>
      <c r="H115" s="188"/>
      <c r="I115" s="191"/>
      <c r="J115" s="214">
        <f>BK115</f>
        <v>0</v>
      </c>
      <c r="K115" s="188"/>
      <c r="L115" s="193"/>
      <c r="M115" s="194"/>
      <c r="N115" s="195"/>
      <c r="O115" s="195"/>
      <c r="P115" s="196">
        <f>SUM(P116:P120)</f>
        <v>0</v>
      </c>
      <c r="Q115" s="195"/>
      <c r="R115" s="196">
        <f>SUM(R116:R120)</f>
        <v>0.33171599999999996</v>
      </c>
      <c r="S115" s="195"/>
      <c r="T115" s="197">
        <f>SUM(T116:T120)</f>
        <v>0</v>
      </c>
      <c r="AR115" s="198" t="s">
        <v>8</v>
      </c>
      <c r="AT115" s="199" t="s">
        <v>75</v>
      </c>
      <c r="AU115" s="199" t="s">
        <v>8</v>
      </c>
      <c r="AY115" s="198" t="s">
        <v>151</v>
      </c>
      <c r="BK115" s="200">
        <f>SUM(BK116:BK120)</f>
        <v>0</v>
      </c>
    </row>
    <row r="116" s="1" customFormat="1" ht="16.5" customHeight="1">
      <c r="B116" s="35"/>
      <c r="C116" s="201" t="s">
        <v>194</v>
      </c>
      <c r="D116" s="201" t="s">
        <v>152</v>
      </c>
      <c r="E116" s="202" t="s">
        <v>1578</v>
      </c>
      <c r="F116" s="203" t="s">
        <v>1579</v>
      </c>
      <c r="G116" s="204" t="s">
        <v>168</v>
      </c>
      <c r="H116" s="205">
        <v>1</v>
      </c>
      <c r="I116" s="206"/>
      <c r="J116" s="207">
        <f>ROUND(I116*H116,0)</f>
        <v>0</v>
      </c>
      <c r="K116" s="203" t="s">
        <v>1076</v>
      </c>
      <c r="L116" s="40"/>
      <c r="M116" s="208" t="s">
        <v>1</v>
      </c>
      <c r="N116" s="209" t="s">
        <v>47</v>
      </c>
      <c r="O116" s="76"/>
      <c r="P116" s="210">
        <f>O116*H116</f>
        <v>0</v>
      </c>
      <c r="Q116" s="210">
        <v>0.026839999999999999</v>
      </c>
      <c r="R116" s="210">
        <f>Q116*H116</f>
        <v>0.026839999999999999</v>
      </c>
      <c r="S116" s="210">
        <v>0</v>
      </c>
      <c r="T116" s="211">
        <f>S116*H116</f>
        <v>0</v>
      </c>
      <c r="AR116" s="14" t="s">
        <v>150</v>
      </c>
      <c r="AT116" s="14" t="s">
        <v>152</v>
      </c>
      <c r="AU116" s="14" t="s">
        <v>85</v>
      </c>
      <c r="AY116" s="14" t="s">
        <v>151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4" t="s">
        <v>8</v>
      </c>
      <c r="BK116" s="212">
        <f>ROUND(I116*H116,0)</f>
        <v>0</v>
      </c>
      <c r="BL116" s="14" t="s">
        <v>150</v>
      </c>
      <c r="BM116" s="14" t="s">
        <v>1580</v>
      </c>
    </row>
    <row r="117" s="1" customFormat="1" ht="16.5" customHeight="1">
      <c r="B117" s="35"/>
      <c r="C117" s="201" t="s">
        <v>198</v>
      </c>
      <c r="D117" s="201" t="s">
        <v>152</v>
      </c>
      <c r="E117" s="202" t="s">
        <v>1581</v>
      </c>
      <c r="F117" s="203" t="s">
        <v>1582</v>
      </c>
      <c r="G117" s="204" t="s">
        <v>178</v>
      </c>
      <c r="H117" s="205">
        <v>4.4000000000000004</v>
      </c>
      <c r="I117" s="206"/>
      <c r="J117" s="207">
        <f>ROUND(I117*H117,0)</f>
        <v>0</v>
      </c>
      <c r="K117" s="203" t="s">
        <v>179</v>
      </c>
      <c r="L117" s="40"/>
      <c r="M117" s="208" t="s">
        <v>1</v>
      </c>
      <c r="N117" s="209" t="s">
        <v>47</v>
      </c>
      <c r="O117" s="76"/>
      <c r="P117" s="210">
        <f>O117*H117</f>
        <v>0</v>
      </c>
      <c r="Q117" s="210">
        <v>0.069169999999999995</v>
      </c>
      <c r="R117" s="210">
        <f>Q117*H117</f>
        <v>0.30434800000000001</v>
      </c>
      <c r="S117" s="210">
        <v>0</v>
      </c>
      <c r="T117" s="211">
        <f>S117*H117</f>
        <v>0</v>
      </c>
      <c r="AR117" s="14" t="s">
        <v>150</v>
      </c>
      <c r="AT117" s="14" t="s">
        <v>152</v>
      </c>
      <c r="AU117" s="14" t="s">
        <v>85</v>
      </c>
      <c r="AY117" s="14" t="s">
        <v>151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4" t="s">
        <v>8</v>
      </c>
      <c r="BK117" s="212">
        <f>ROUND(I117*H117,0)</f>
        <v>0</v>
      </c>
      <c r="BL117" s="14" t="s">
        <v>150</v>
      </c>
      <c r="BM117" s="14" t="s">
        <v>1583</v>
      </c>
    </row>
    <row r="118" s="11" customFormat="1">
      <c r="B118" s="215"/>
      <c r="C118" s="216"/>
      <c r="D118" s="217" t="s">
        <v>164</v>
      </c>
      <c r="E118" s="218" t="s">
        <v>1</v>
      </c>
      <c r="F118" s="219" t="s">
        <v>1584</v>
      </c>
      <c r="G118" s="216"/>
      <c r="H118" s="220">
        <v>4.4000000000000004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164</v>
      </c>
      <c r="AU118" s="226" t="s">
        <v>85</v>
      </c>
      <c r="AV118" s="11" t="s">
        <v>85</v>
      </c>
      <c r="AW118" s="11" t="s">
        <v>38</v>
      </c>
      <c r="AX118" s="11" t="s">
        <v>8</v>
      </c>
      <c r="AY118" s="226" t="s">
        <v>151</v>
      </c>
    </row>
    <row r="119" s="1" customFormat="1" ht="16.5" customHeight="1">
      <c r="B119" s="35"/>
      <c r="C119" s="201" t="s">
        <v>203</v>
      </c>
      <c r="D119" s="201" t="s">
        <v>152</v>
      </c>
      <c r="E119" s="202" t="s">
        <v>1585</v>
      </c>
      <c r="F119" s="203" t="s">
        <v>1586</v>
      </c>
      <c r="G119" s="204" t="s">
        <v>222</v>
      </c>
      <c r="H119" s="205">
        <v>4.4000000000000004</v>
      </c>
      <c r="I119" s="206"/>
      <c r="J119" s="207">
        <f>ROUND(I119*H119,0)</f>
        <v>0</v>
      </c>
      <c r="K119" s="203" t="s">
        <v>179</v>
      </c>
      <c r="L119" s="40"/>
      <c r="M119" s="208" t="s">
        <v>1</v>
      </c>
      <c r="N119" s="209" t="s">
        <v>47</v>
      </c>
      <c r="O119" s="76"/>
      <c r="P119" s="210">
        <f>O119*H119</f>
        <v>0</v>
      </c>
      <c r="Q119" s="210">
        <v>0.00012</v>
      </c>
      <c r="R119" s="210">
        <f>Q119*H119</f>
        <v>0.00052800000000000004</v>
      </c>
      <c r="S119" s="210">
        <v>0</v>
      </c>
      <c r="T119" s="211">
        <f>S119*H119</f>
        <v>0</v>
      </c>
      <c r="AR119" s="14" t="s">
        <v>150</v>
      </c>
      <c r="AT119" s="14" t="s">
        <v>152</v>
      </c>
      <c r="AU119" s="14" t="s">
        <v>85</v>
      </c>
      <c r="AY119" s="14" t="s">
        <v>151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8</v>
      </c>
      <c r="BK119" s="212">
        <f>ROUND(I119*H119,0)</f>
        <v>0</v>
      </c>
      <c r="BL119" s="14" t="s">
        <v>150</v>
      </c>
      <c r="BM119" s="14" t="s">
        <v>1587</v>
      </c>
    </row>
    <row r="120" s="11" customFormat="1">
      <c r="B120" s="215"/>
      <c r="C120" s="216"/>
      <c r="D120" s="217" t="s">
        <v>164</v>
      </c>
      <c r="E120" s="218" t="s">
        <v>1</v>
      </c>
      <c r="F120" s="219" t="s">
        <v>1584</v>
      </c>
      <c r="G120" s="216"/>
      <c r="H120" s="220">
        <v>4.4000000000000004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164</v>
      </c>
      <c r="AU120" s="226" t="s">
        <v>85</v>
      </c>
      <c r="AV120" s="11" t="s">
        <v>85</v>
      </c>
      <c r="AW120" s="11" t="s">
        <v>38</v>
      </c>
      <c r="AX120" s="11" t="s">
        <v>8</v>
      </c>
      <c r="AY120" s="226" t="s">
        <v>151</v>
      </c>
    </row>
    <row r="121" s="10" customFormat="1" ht="22.8" customHeight="1">
      <c r="B121" s="187"/>
      <c r="C121" s="188"/>
      <c r="D121" s="189" t="s">
        <v>75</v>
      </c>
      <c r="E121" s="213" t="s">
        <v>174</v>
      </c>
      <c r="F121" s="213" t="s">
        <v>1293</v>
      </c>
      <c r="G121" s="188"/>
      <c r="H121" s="188"/>
      <c r="I121" s="191"/>
      <c r="J121" s="214">
        <f>BK121</f>
        <v>0</v>
      </c>
      <c r="K121" s="188"/>
      <c r="L121" s="193"/>
      <c r="M121" s="194"/>
      <c r="N121" s="195"/>
      <c r="O121" s="195"/>
      <c r="P121" s="196">
        <f>SUM(P122:P154)</f>
        <v>0</v>
      </c>
      <c r="Q121" s="195"/>
      <c r="R121" s="196">
        <f>SUM(R122:R154)</f>
        <v>19.540686650000001</v>
      </c>
      <c r="S121" s="195"/>
      <c r="T121" s="197">
        <f>SUM(T122:T154)</f>
        <v>0</v>
      </c>
      <c r="AR121" s="198" t="s">
        <v>8</v>
      </c>
      <c r="AT121" s="199" t="s">
        <v>75</v>
      </c>
      <c r="AU121" s="199" t="s">
        <v>8</v>
      </c>
      <c r="AY121" s="198" t="s">
        <v>151</v>
      </c>
      <c r="BK121" s="200">
        <f>SUM(BK122:BK154)</f>
        <v>0</v>
      </c>
    </row>
    <row r="122" s="1" customFormat="1" ht="16.5" customHeight="1">
      <c r="B122" s="35"/>
      <c r="C122" s="201" t="s">
        <v>26</v>
      </c>
      <c r="D122" s="201" t="s">
        <v>152</v>
      </c>
      <c r="E122" s="202" t="s">
        <v>1588</v>
      </c>
      <c r="F122" s="203" t="s">
        <v>1589</v>
      </c>
      <c r="G122" s="204" t="s">
        <v>178</v>
      </c>
      <c r="H122" s="205">
        <v>8.8000000000000007</v>
      </c>
      <c r="I122" s="206"/>
      <c r="J122" s="207">
        <f>ROUND(I122*H122,0)</f>
        <v>0</v>
      </c>
      <c r="K122" s="203" t="s">
        <v>179</v>
      </c>
      <c r="L122" s="40"/>
      <c r="M122" s="208" t="s">
        <v>1</v>
      </c>
      <c r="N122" s="209" t="s">
        <v>47</v>
      </c>
      <c r="O122" s="76"/>
      <c r="P122" s="210">
        <f>O122*H122</f>
        <v>0</v>
      </c>
      <c r="Q122" s="210">
        <v>0.00020000000000000001</v>
      </c>
      <c r="R122" s="210">
        <f>Q122*H122</f>
        <v>0.0017600000000000003</v>
      </c>
      <c r="S122" s="210">
        <v>0</v>
      </c>
      <c r="T122" s="211">
        <f>S122*H122</f>
        <v>0</v>
      </c>
      <c r="AR122" s="14" t="s">
        <v>150</v>
      </c>
      <c r="AT122" s="14" t="s">
        <v>152</v>
      </c>
      <c r="AU122" s="14" t="s">
        <v>85</v>
      </c>
      <c r="AY122" s="14" t="s">
        <v>151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8</v>
      </c>
      <c r="BK122" s="212">
        <f>ROUND(I122*H122,0)</f>
        <v>0</v>
      </c>
      <c r="BL122" s="14" t="s">
        <v>150</v>
      </c>
      <c r="BM122" s="14" t="s">
        <v>1590</v>
      </c>
    </row>
    <row r="123" s="11" customFormat="1">
      <c r="B123" s="215"/>
      <c r="C123" s="216"/>
      <c r="D123" s="217" t="s">
        <v>164</v>
      </c>
      <c r="E123" s="218" t="s">
        <v>1</v>
      </c>
      <c r="F123" s="219" t="s">
        <v>1591</v>
      </c>
      <c r="G123" s="216"/>
      <c r="H123" s="220">
        <v>8.8000000000000007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164</v>
      </c>
      <c r="AU123" s="226" t="s">
        <v>85</v>
      </c>
      <c r="AV123" s="11" t="s">
        <v>85</v>
      </c>
      <c r="AW123" s="11" t="s">
        <v>38</v>
      </c>
      <c r="AX123" s="11" t="s">
        <v>8</v>
      </c>
      <c r="AY123" s="226" t="s">
        <v>151</v>
      </c>
    </row>
    <row r="124" s="1" customFormat="1" ht="16.5" customHeight="1">
      <c r="B124" s="35"/>
      <c r="C124" s="201" t="s">
        <v>210</v>
      </c>
      <c r="D124" s="201" t="s">
        <v>152</v>
      </c>
      <c r="E124" s="202" t="s">
        <v>1302</v>
      </c>
      <c r="F124" s="203" t="s">
        <v>1303</v>
      </c>
      <c r="G124" s="204" t="s">
        <v>178</v>
      </c>
      <c r="H124" s="205">
        <v>172.03200000000001</v>
      </c>
      <c r="I124" s="206"/>
      <c r="J124" s="207">
        <f>ROUND(I124*H124,0)</f>
        <v>0</v>
      </c>
      <c r="K124" s="203" t="s">
        <v>179</v>
      </c>
      <c r="L124" s="40"/>
      <c r="M124" s="208" t="s">
        <v>1</v>
      </c>
      <c r="N124" s="209" t="s">
        <v>47</v>
      </c>
      <c r="O124" s="76"/>
      <c r="P124" s="210">
        <f>O124*H124</f>
        <v>0</v>
      </c>
      <c r="Q124" s="210">
        <v>0.00025999999999999998</v>
      </c>
      <c r="R124" s="210">
        <f>Q124*H124</f>
        <v>0.044728320000000002</v>
      </c>
      <c r="S124" s="210">
        <v>0</v>
      </c>
      <c r="T124" s="211">
        <f>S124*H124</f>
        <v>0</v>
      </c>
      <c r="AR124" s="14" t="s">
        <v>150</v>
      </c>
      <c r="AT124" s="14" t="s">
        <v>152</v>
      </c>
      <c r="AU124" s="14" t="s">
        <v>85</v>
      </c>
      <c r="AY124" s="14" t="s">
        <v>151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8</v>
      </c>
      <c r="BK124" s="212">
        <f>ROUND(I124*H124,0)</f>
        <v>0</v>
      </c>
      <c r="BL124" s="14" t="s">
        <v>150</v>
      </c>
      <c r="BM124" s="14" t="s">
        <v>1592</v>
      </c>
    </row>
    <row r="125" s="11" customFormat="1">
      <c r="B125" s="215"/>
      <c r="C125" s="216"/>
      <c r="D125" s="217" t="s">
        <v>164</v>
      </c>
      <c r="E125" s="218" t="s">
        <v>1</v>
      </c>
      <c r="F125" s="219" t="s">
        <v>1593</v>
      </c>
      <c r="G125" s="216"/>
      <c r="H125" s="220">
        <v>74.879999999999995</v>
      </c>
      <c r="I125" s="221"/>
      <c r="J125" s="216"/>
      <c r="K125" s="216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164</v>
      </c>
      <c r="AU125" s="226" t="s">
        <v>85</v>
      </c>
      <c r="AV125" s="11" t="s">
        <v>85</v>
      </c>
      <c r="AW125" s="11" t="s">
        <v>38</v>
      </c>
      <c r="AX125" s="11" t="s">
        <v>76</v>
      </c>
      <c r="AY125" s="226" t="s">
        <v>151</v>
      </c>
    </row>
    <row r="126" s="11" customFormat="1">
      <c r="B126" s="215"/>
      <c r="C126" s="216"/>
      <c r="D126" s="217" t="s">
        <v>164</v>
      </c>
      <c r="E126" s="218" t="s">
        <v>1</v>
      </c>
      <c r="F126" s="219" t="s">
        <v>1594</v>
      </c>
      <c r="G126" s="216"/>
      <c r="H126" s="220">
        <v>48.640000000000001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164</v>
      </c>
      <c r="AU126" s="226" t="s">
        <v>85</v>
      </c>
      <c r="AV126" s="11" t="s">
        <v>85</v>
      </c>
      <c r="AW126" s="11" t="s">
        <v>38</v>
      </c>
      <c r="AX126" s="11" t="s">
        <v>76</v>
      </c>
      <c r="AY126" s="226" t="s">
        <v>151</v>
      </c>
    </row>
    <row r="127" s="11" customFormat="1">
      <c r="B127" s="215"/>
      <c r="C127" s="216"/>
      <c r="D127" s="217" t="s">
        <v>164</v>
      </c>
      <c r="E127" s="218" t="s">
        <v>1</v>
      </c>
      <c r="F127" s="219" t="s">
        <v>1595</v>
      </c>
      <c r="G127" s="216"/>
      <c r="H127" s="220">
        <v>29.312000000000001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164</v>
      </c>
      <c r="AU127" s="226" t="s">
        <v>85</v>
      </c>
      <c r="AV127" s="11" t="s">
        <v>85</v>
      </c>
      <c r="AW127" s="11" t="s">
        <v>38</v>
      </c>
      <c r="AX127" s="11" t="s">
        <v>76</v>
      </c>
      <c r="AY127" s="226" t="s">
        <v>151</v>
      </c>
    </row>
    <row r="128" s="11" customFormat="1">
      <c r="B128" s="215"/>
      <c r="C128" s="216"/>
      <c r="D128" s="217" t="s">
        <v>164</v>
      </c>
      <c r="E128" s="218" t="s">
        <v>1</v>
      </c>
      <c r="F128" s="219" t="s">
        <v>1596</v>
      </c>
      <c r="G128" s="216"/>
      <c r="H128" s="220">
        <v>19.199999999999999</v>
      </c>
      <c r="I128" s="221"/>
      <c r="J128" s="216"/>
      <c r="K128" s="216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164</v>
      </c>
      <c r="AU128" s="226" t="s">
        <v>85</v>
      </c>
      <c r="AV128" s="11" t="s">
        <v>85</v>
      </c>
      <c r="AW128" s="11" t="s">
        <v>38</v>
      </c>
      <c r="AX128" s="11" t="s">
        <v>76</v>
      </c>
      <c r="AY128" s="226" t="s">
        <v>151</v>
      </c>
    </row>
    <row r="129" s="12" customFormat="1">
      <c r="B129" s="229"/>
      <c r="C129" s="230"/>
      <c r="D129" s="217" t="s">
        <v>164</v>
      </c>
      <c r="E129" s="231" t="s">
        <v>1</v>
      </c>
      <c r="F129" s="232" t="s">
        <v>184</v>
      </c>
      <c r="G129" s="230"/>
      <c r="H129" s="233">
        <v>172.03199999999998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164</v>
      </c>
      <c r="AU129" s="239" t="s">
        <v>85</v>
      </c>
      <c r="AV129" s="12" t="s">
        <v>150</v>
      </c>
      <c r="AW129" s="12" t="s">
        <v>38</v>
      </c>
      <c r="AX129" s="12" t="s">
        <v>8</v>
      </c>
      <c r="AY129" s="239" t="s">
        <v>151</v>
      </c>
    </row>
    <row r="130" s="1" customFormat="1" ht="16.5" customHeight="1">
      <c r="B130" s="35"/>
      <c r="C130" s="201" t="s">
        <v>215</v>
      </c>
      <c r="D130" s="201" t="s">
        <v>152</v>
      </c>
      <c r="E130" s="202" t="s">
        <v>1294</v>
      </c>
      <c r="F130" s="203" t="s">
        <v>1295</v>
      </c>
      <c r="G130" s="204" t="s">
        <v>178</v>
      </c>
      <c r="H130" s="205">
        <v>172.03200000000001</v>
      </c>
      <c r="I130" s="206"/>
      <c r="J130" s="207">
        <f>ROUND(I130*H130,0)</f>
        <v>0</v>
      </c>
      <c r="K130" s="203" t="s">
        <v>179</v>
      </c>
      <c r="L130" s="40"/>
      <c r="M130" s="208" t="s">
        <v>1</v>
      </c>
      <c r="N130" s="209" t="s">
        <v>47</v>
      </c>
      <c r="O130" s="76"/>
      <c r="P130" s="210">
        <f>O130*H130</f>
        <v>0</v>
      </c>
      <c r="Q130" s="210">
        <v>0.026200000000000001</v>
      </c>
      <c r="R130" s="210">
        <f>Q130*H130</f>
        <v>4.5072384000000003</v>
      </c>
      <c r="S130" s="210">
        <v>0</v>
      </c>
      <c r="T130" s="211">
        <f>S130*H130</f>
        <v>0</v>
      </c>
      <c r="AR130" s="14" t="s">
        <v>150</v>
      </c>
      <c r="AT130" s="14" t="s">
        <v>152</v>
      </c>
      <c r="AU130" s="14" t="s">
        <v>85</v>
      </c>
      <c r="AY130" s="14" t="s">
        <v>151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8</v>
      </c>
      <c r="BK130" s="212">
        <f>ROUND(I130*H130,0)</f>
        <v>0</v>
      </c>
      <c r="BL130" s="14" t="s">
        <v>150</v>
      </c>
      <c r="BM130" s="14" t="s">
        <v>1597</v>
      </c>
    </row>
    <row r="131" s="1" customFormat="1" ht="16.5" customHeight="1">
      <c r="B131" s="35"/>
      <c r="C131" s="201" t="s">
        <v>219</v>
      </c>
      <c r="D131" s="201" t="s">
        <v>152</v>
      </c>
      <c r="E131" s="202" t="s">
        <v>1305</v>
      </c>
      <c r="F131" s="203" t="s">
        <v>1306</v>
      </c>
      <c r="G131" s="204" t="s">
        <v>178</v>
      </c>
      <c r="H131" s="205">
        <v>172.03200000000001</v>
      </c>
      <c r="I131" s="206"/>
      <c r="J131" s="207">
        <f>ROUND(I131*H131,0)</f>
        <v>0</v>
      </c>
      <c r="K131" s="203" t="s">
        <v>179</v>
      </c>
      <c r="L131" s="40"/>
      <c r="M131" s="208" t="s">
        <v>1</v>
      </c>
      <c r="N131" s="209" t="s">
        <v>47</v>
      </c>
      <c r="O131" s="76"/>
      <c r="P131" s="210">
        <f>O131*H131</f>
        <v>0</v>
      </c>
      <c r="Q131" s="210">
        <v>0.0043800000000000002</v>
      </c>
      <c r="R131" s="210">
        <f>Q131*H131</f>
        <v>0.75350016000000009</v>
      </c>
      <c r="S131" s="210">
        <v>0</v>
      </c>
      <c r="T131" s="211">
        <f>S131*H131</f>
        <v>0</v>
      </c>
      <c r="AR131" s="14" t="s">
        <v>150</v>
      </c>
      <c r="AT131" s="14" t="s">
        <v>152</v>
      </c>
      <c r="AU131" s="14" t="s">
        <v>85</v>
      </c>
      <c r="AY131" s="14" t="s">
        <v>151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8</v>
      </c>
      <c r="BK131" s="212">
        <f>ROUND(I131*H131,0)</f>
        <v>0</v>
      </c>
      <c r="BL131" s="14" t="s">
        <v>150</v>
      </c>
      <c r="BM131" s="14" t="s">
        <v>1598</v>
      </c>
    </row>
    <row r="132" s="1" customFormat="1" ht="16.5" customHeight="1">
      <c r="B132" s="35"/>
      <c r="C132" s="201" t="s">
        <v>226</v>
      </c>
      <c r="D132" s="201" t="s">
        <v>152</v>
      </c>
      <c r="E132" s="202" t="s">
        <v>1308</v>
      </c>
      <c r="F132" s="203" t="s">
        <v>1309</v>
      </c>
      <c r="G132" s="204" t="s">
        <v>178</v>
      </c>
      <c r="H132" s="205">
        <v>146.75200000000001</v>
      </c>
      <c r="I132" s="206"/>
      <c r="J132" s="207">
        <f>ROUND(I132*H132,0)</f>
        <v>0</v>
      </c>
      <c r="K132" s="203" t="s">
        <v>179</v>
      </c>
      <c r="L132" s="40"/>
      <c r="M132" s="208" t="s">
        <v>1</v>
      </c>
      <c r="N132" s="209" t="s">
        <v>47</v>
      </c>
      <c r="O132" s="76"/>
      <c r="P132" s="210">
        <f>O132*H132</f>
        <v>0</v>
      </c>
      <c r="Q132" s="210">
        <v>0.0030000000000000001</v>
      </c>
      <c r="R132" s="210">
        <f>Q132*H132</f>
        <v>0.44025600000000004</v>
      </c>
      <c r="S132" s="210">
        <v>0</v>
      </c>
      <c r="T132" s="211">
        <f>S132*H132</f>
        <v>0</v>
      </c>
      <c r="AR132" s="14" t="s">
        <v>150</v>
      </c>
      <c r="AT132" s="14" t="s">
        <v>152</v>
      </c>
      <c r="AU132" s="14" t="s">
        <v>85</v>
      </c>
      <c r="AY132" s="14" t="s">
        <v>151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8</v>
      </c>
      <c r="BK132" s="212">
        <f>ROUND(I132*H132,0)</f>
        <v>0</v>
      </c>
      <c r="BL132" s="14" t="s">
        <v>150</v>
      </c>
      <c r="BM132" s="14" t="s">
        <v>1599</v>
      </c>
    </row>
    <row r="133" s="11" customFormat="1">
      <c r="B133" s="215"/>
      <c r="C133" s="216"/>
      <c r="D133" s="217" t="s">
        <v>164</v>
      </c>
      <c r="E133" s="218" t="s">
        <v>1</v>
      </c>
      <c r="F133" s="219" t="s">
        <v>1600</v>
      </c>
      <c r="G133" s="216"/>
      <c r="H133" s="220">
        <v>146.75200000000001</v>
      </c>
      <c r="I133" s="221"/>
      <c r="J133" s="216"/>
      <c r="K133" s="216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164</v>
      </c>
      <c r="AU133" s="226" t="s">
        <v>85</v>
      </c>
      <c r="AV133" s="11" t="s">
        <v>85</v>
      </c>
      <c r="AW133" s="11" t="s">
        <v>38</v>
      </c>
      <c r="AX133" s="11" t="s">
        <v>8</v>
      </c>
      <c r="AY133" s="226" t="s">
        <v>151</v>
      </c>
    </row>
    <row r="134" s="1" customFormat="1" ht="16.5" customHeight="1">
      <c r="B134" s="35"/>
      <c r="C134" s="201" t="s">
        <v>9</v>
      </c>
      <c r="D134" s="201" t="s">
        <v>152</v>
      </c>
      <c r="E134" s="202" t="s">
        <v>1330</v>
      </c>
      <c r="F134" s="203" t="s">
        <v>1331</v>
      </c>
      <c r="G134" s="204" t="s">
        <v>162</v>
      </c>
      <c r="H134" s="205">
        <v>1.6639999999999999</v>
      </c>
      <c r="I134" s="206"/>
      <c r="J134" s="207">
        <f>ROUND(I134*H134,0)</f>
        <v>0</v>
      </c>
      <c r="K134" s="203" t="s">
        <v>179</v>
      </c>
      <c r="L134" s="40"/>
      <c r="M134" s="208" t="s">
        <v>1</v>
      </c>
      <c r="N134" s="209" t="s">
        <v>47</v>
      </c>
      <c r="O134" s="76"/>
      <c r="P134" s="210">
        <f>O134*H134</f>
        <v>0</v>
      </c>
      <c r="Q134" s="210">
        <v>2.45329</v>
      </c>
      <c r="R134" s="210">
        <f>Q134*H134</f>
        <v>4.0822745600000001</v>
      </c>
      <c r="S134" s="210">
        <v>0</v>
      </c>
      <c r="T134" s="211">
        <f>S134*H134</f>
        <v>0</v>
      </c>
      <c r="AR134" s="14" t="s">
        <v>150</v>
      </c>
      <c r="AT134" s="14" t="s">
        <v>152</v>
      </c>
      <c r="AU134" s="14" t="s">
        <v>85</v>
      </c>
      <c r="AY134" s="14" t="s">
        <v>151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8</v>
      </c>
      <c r="BK134" s="212">
        <f>ROUND(I134*H134,0)</f>
        <v>0</v>
      </c>
      <c r="BL134" s="14" t="s">
        <v>150</v>
      </c>
      <c r="BM134" s="14" t="s">
        <v>1601</v>
      </c>
    </row>
    <row r="135" s="11" customFormat="1">
      <c r="B135" s="215"/>
      <c r="C135" s="216"/>
      <c r="D135" s="217" t="s">
        <v>164</v>
      </c>
      <c r="E135" s="218" t="s">
        <v>1</v>
      </c>
      <c r="F135" s="219" t="s">
        <v>1602</v>
      </c>
      <c r="G135" s="216"/>
      <c r="H135" s="220">
        <v>1.075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164</v>
      </c>
      <c r="AU135" s="226" t="s">
        <v>85</v>
      </c>
      <c r="AV135" s="11" t="s">
        <v>85</v>
      </c>
      <c r="AW135" s="11" t="s">
        <v>38</v>
      </c>
      <c r="AX135" s="11" t="s">
        <v>76</v>
      </c>
      <c r="AY135" s="226" t="s">
        <v>151</v>
      </c>
    </row>
    <row r="136" s="11" customFormat="1">
      <c r="B136" s="215"/>
      <c r="C136" s="216"/>
      <c r="D136" s="217" t="s">
        <v>164</v>
      </c>
      <c r="E136" s="218" t="s">
        <v>1</v>
      </c>
      <c r="F136" s="219" t="s">
        <v>1603</v>
      </c>
      <c r="G136" s="216"/>
      <c r="H136" s="220">
        <v>0.58899999999999997</v>
      </c>
      <c r="I136" s="221"/>
      <c r="J136" s="216"/>
      <c r="K136" s="216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164</v>
      </c>
      <c r="AU136" s="226" t="s">
        <v>85</v>
      </c>
      <c r="AV136" s="11" t="s">
        <v>85</v>
      </c>
      <c r="AW136" s="11" t="s">
        <v>38</v>
      </c>
      <c r="AX136" s="11" t="s">
        <v>76</v>
      </c>
      <c r="AY136" s="226" t="s">
        <v>151</v>
      </c>
    </row>
    <row r="137" s="12" customFormat="1">
      <c r="B137" s="229"/>
      <c r="C137" s="230"/>
      <c r="D137" s="217" t="s">
        <v>164</v>
      </c>
      <c r="E137" s="231" t="s">
        <v>1</v>
      </c>
      <c r="F137" s="232" t="s">
        <v>184</v>
      </c>
      <c r="G137" s="230"/>
      <c r="H137" s="233">
        <v>1.6639999999999999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164</v>
      </c>
      <c r="AU137" s="239" t="s">
        <v>85</v>
      </c>
      <c r="AV137" s="12" t="s">
        <v>150</v>
      </c>
      <c r="AW137" s="12" t="s">
        <v>38</v>
      </c>
      <c r="AX137" s="12" t="s">
        <v>8</v>
      </c>
      <c r="AY137" s="239" t="s">
        <v>151</v>
      </c>
    </row>
    <row r="138" s="1" customFormat="1" ht="16.5" customHeight="1">
      <c r="B138" s="35"/>
      <c r="C138" s="201" t="s">
        <v>235</v>
      </c>
      <c r="D138" s="201" t="s">
        <v>152</v>
      </c>
      <c r="E138" s="202" t="s">
        <v>1315</v>
      </c>
      <c r="F138" s="203" t="s">
        <v>1316</v>
      </c>
      <c r="G138" s="204" t="s">
        <v>162</v>
      </c>
      <c r="H138" s="205">
        <v>2.0800000000000001</v>
      </c>
      <c r="I138" s="206"/>
      <c r="J138" s="207">
        <f>ROUND(I138*H138,0)</f>
        <v>0</v>
      </c>
      <c r="K138" s="203" t="s">
        <v>179</v>
      </c>
      <c r="L138" s="40"/>
      <c r="M138" s="208" t="s">
        <v>1</v>
      </c>
      <c r="N138" s="209" t="s">
        <v>47</v>
      </c>
      <c r="O138" s="76"/>
      <c r="P138" s="210">
        <f>O138*H138</f>
        <v>0</v>
      </c>
      <c r="Q138" s="210">
        <v>2.45329</v>
      </c>
      <c r="R138" s="210">
        <f>Q138*H138</f>
        <v>5.1028431999999997</v>
      </c>
      <c r="S138" s="210">
        <v>0</v>
      </c>
      <c r="T138" s="211">
        <f>S138*H138</f>
        <v>0</v>
      </c>
      <c r="AR138" s="14" t="s">
        <v>150</v>
      </c>
      <c r="AT138" s="14" t="s">
        <v>152</v>
      </c>
      <c r="AU138" s="14" t="s">
        <v>85</v>
      </c>
      <c r="AY138" s="14" t="s">
        <v>151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8</v>
      </c>
      <c r="BK138" s="212">
        <f>ROUND(I138*H138,0)</f>
        <v>0</v>
      </c>
      <c r="BL138" s="14" t="s">
        <v>150</v>
      </c>
      <c r="BM138" s="14" t="s">
        <v>1604</v>
      </c>
    </row>
    <row r="139" s="11" customFormat="1">
      <c r="B139" s="215"/>
      <c r="C139" s="216"/>
      <c r="D139" s="217" t="s">
        <v>164</v>
      </c>
      <c r="E139" s="218" t="s">
        <v>1</v>
      </c>
      <c r="F139" s="219" t="s">
        <v>1605</v>
      </c>
      <c r="G139" s="216"/>
      <c r="H139" s="220">
        <v>1.3440000000000001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164</v>
      </c>
      <c r="AU139" s="226" t="s">
        <v>85</v>
      </c>
      <c r="AV139" s="11" t="s">
        <v>85</v>
      </c>
      <c r="AW139" s="11" t="s">
        <v>38</v>
      </c>
      <c r="AX139" s="11" t="s">
        <v>76</v>
      </c>
      <c r="AY139" s="226" t="s">
        <v>151</v>
      </c>
    </row>
    <row r="140" s="11" customFormat="1">
      <c r="B140" s="215"/>
      <c r="C140" s="216"/>
      <c r="D140" s="217" t="s">
        <v>164</v>
      </c>
      <c r="E140" s="218" t="s">
        <v>1</v>
      </c>
      <c r="F140" s="219" t="s">
        <v>1606</v>
      </c>
      <c r="G140" s="216"/>
      <c r="H140" s="220">
        <v>0.73599999999999999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164</v>
      </c>
      <c r="AU140" s="226" t="s">
        <v>85</v>
      </c>
      <c r="AV140" s="11" t="s">
        <v>85</v>
      </c>
      <c r="AW140" s="11" t="s">
        <v>38</v>
      </c>
      <c r="AX140" s="11" t="s">
        <v>76</v>
      </c>
      <c r="AY140" s="226" t="s">
        <v>151</v>
      </c>
    </row>
    <row r="141" s="12" customFormat="1">
      <c r="B141" s="229"/>
      <c r="C141" s="230"/>
      <c r="D141" s="217" t="s">
        <v>164</v>
      </c>
      <c r="E141" s="231" t="s">
        <v>1</v>
      </c>
      <c r="F141" s="232" t="s">
        <v>184</v>
      </c>
      <c r="G141" s="230"/>
      <c r="H141" s="233">
        <v>2.0800000000000001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164</v>
      </c>
      <c r="AU141" s="239" t="s">
        <v>85</v>
      </c>
      <c r="AV141" s="12" t="s">
        <v>150</v>
      </c>
      <c r="AW141" s="12" t="s">
        <v>38</v>
      </c>
      <c r="AX141" s="12" t="s">
        <v>8</v>
      </c>
      <c r="AY141" s="239" t="s">
        <v>151</v>
      </c>
    </row>
    <row r="142" s="1" customFormat="1" ht="16.5" customHeight="1">
      <c r="B142" s="35"/>
      <c r="C142" s="201" t="s">
        <v>241</v>
      </c>
      <c r="D142" s="201" t="s">
        <v>152</v>
      </c>
      <c r="E142" s="202" t="s">
        <v>1319</v>
      </c>
      <c r="F142" s="203" t="s">
        <v>1320</v>
      </c>
      <c r="G142" s="204" t="s">
        <v>162</v>
      </c>
      <c r="H142" s="205">
        <v>2.0800000000000001</v>
      </c>
      <c r="I142" s="206"/>
      <c r="J142" s="207">
        <f>ROUND(I142*H142,0)</f>
        <v>0</v>
      </c>
      <c r="K142" s="203" t="s">
        <v>179</v>
      </c>
      <c r="L142" s="40"/>
      <c r="M142" s="208" t="s">
        <v>1</v>
      </c>
      <c r="N142" s="209" t="s">
        <v>47</v>
      </c>
      <c r="O142" s="76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AR142" s="14" t="s">
        <v>150</v>
      </c>
      <c r="AT142" s="14" t="s">
        <v>152</v>
      </c>
      <c r="AU142" s="14" t="s">
        <v>85</v>
      </c>
      <c r="AY142" s="14" t="s">
        <v>151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8</v>
      </c>
      <c r="BK142" s="212">
        <f>ROUND(I142*H142,0)</f>
        <v>0</v>
      </c>
      <c r="BL142" s="14" t="s">
        <v>150</v>
      </c>
      <c r="BM142" s="14" t="s">
        <v>1607</v>
      </c>
    </row>
    <row r="143" s="1" customFormat="1" ht="16.5" customHeight="1">
      <c r="B143" s="35"/>
      <c r="C143" s="201" t="s">
        <v>245</v>
      </c>
      <c r="D143" s="201" t="s">
        <v>152</v>
      </c>
      <c r="E143" s="202" t="s">
        <v>1322</v>
      </c>
      <c r="F143" s="203" t="s">
        <v>1323</v>
      </c>
      <c r="G143" s="204" t="s">
        <v>384</v>
      </c>
      <c r="H143" s="205">
        <v>0.092999999999999999</v>
      </c>
      <c r="I143" s="206"/>
      <c r="J143" s="207">
        <f>ROUND(I143*H143,0)</f>
        <v>0</v>
      </c>
      <c r="K143" s="203" t="s">
        <v>179</v>
      </c>
      <c r="L143" s="40"/>
      <c r="M143" s="208" t="s">
        <v>1</v>
      </c>
      <c r="N143" s="209" t="s">
        <v>47</v>
      </c>
      <c r="O143" s="76"/>
      <c r="P143" s="210">
        <f>O143*H143</f>
        <v>0</v>
      </c>
      <c r="Q143" s="210">
        <v>1.06277</v>
      </c>
      <c r="R143" s="210">
        <f>Q143*H143</f>
        <v>0.098837609999999992</v>
      </c>
      <c r="S143" s="210">
        <v>0</v>
      </c>
      <c r="T143" s="211">
        <f>S143*H143</f>
        <v>0</v>
      </c>
      <c r="AR143" s="14" t="s">
        <v>150</v>
      </c>
      <c r="AT143" s="14" t="s">
        <v>152</v>
      </c>
      <c r="AU143" s="14" t="s">
        <v>85</v>
      </c>
      <c r="AY143" s="14" t="s">
        <v>151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8</v>
      </c>
      <c r="BK143" s="212">
        <f>ROUND(I143*H143,0)</f>
        <v>0</v>
      </c>
      <c r="BL143" s="14" t="s">
        <v>150</v>
      </c>
      <c r="BM143" s="14" t="s">
        <v>1608</v>
      </c>
    </row>
    <row r="144" s="1" customFormat="1">
      <c r="B144" s="35"/>
      <c r="C144" s="36"/>
      <c r="D144" s="217" t="s">
        <v>170</v>
      </c>
      <c r="E144" s="36"/>
      <c r="F144" s="227" t="s">
        <v>1325</v>
      </c>
      <c r="G144" s="36"/>
      <c r="H144" s="36"/>
      <c r="I144" s="128"/>
      <c r="J144" s="36"/>
      <c r="K144" s="36"/>
      <c r="L144" s="40"/>
      <c r="M144" s="228"/>
      <c r="N144" s="76"/>
      <c r="O144" s="76"/>
      <c r="P144" s="76"/>
      <c r="Q144" s="76"/>
      <c r="R144" s="76"/>
      <c r="S144" s="76"/>
      <c r="T144" s="77"/>
      <c r="AT144" s="14" t="s">
        <v>170</v>
      </c>
      <c r="AU144" s="14" t="s">
        <v>85</v>
      </c>
    </row>
    <row r="145" s="1" customFormat="1" ht="16.5" customHeight="1">
      <c r="B145" s="35"/>
      <c r="C145" s="201" t="s">
        <v>249</v>
      </c>
      <c r="D145" s="201" t="s">
        <v>152</v>
      </c>
      <c r="E145" s="202" t="s">
        <v>1334</v>
      </c>
      <c r="F145" s="203" t="s">
        <v>1335</v>
      </c>
      <c r="G145" s="204" t="s">
        <v>222</v>
      </c>
      <c r="H145" s="205">
        <v>26.559999999999999</v>
      </c>
      <c r="I145" s="206"/>
      <c r="J145" s="207">
        <f>ROUND(I145*H145,0)</f>
        <v>0</v>
      </c>
      <c r="K145" s="203" t="s">
        <v>179</v>
      </c>
      <c r="L145" s="40"/>
      <c r="M145" s="208" t="s">
        <v>1</v>
      </c>
      <c r="N145" s="209" t="s">
        <v>47</v>
      </c>
      <c r="O145" s="76"/>
      <c r="P145" s="210">
        <f>O145*H145</f>
        <v>0</v>
      </c>
      <c r="Q145" s="210">
        <v>6.0000000000000002E-05</v>
      </c>
      <c r="R145" s="210">
        <f>Q145*H145</f>
        <v>0.0015935999999999999</v>
      </c>
      <c r="S145" s="210">
        <v>0</v>
      </c>
      <c r="T145" s="211">
        <f>S145*H145</f>
        <v>0</v>
      </c>
      <c r="AR145" s="14" t="s">
        <v>150</v>
      </c>
      <c r="AT145" s="14" t="s">
        <v>152</v>
      </c>
      <c r="AU145" s="14" t="s">
        <v>85</v>
      </c>
      <c r="AY145" s="14" t="s">
        <v>151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8</v>
      </c>
      <c r="BK145" s="212">
        <f>ROUND(I145*H145,0)</f>
        <v>0</v>
      </c>
      <c r="BL145" s="14" t="s">
        <v>150</v>
      </c>
      <c r="BM145" s="14" t="s">
        <v>1609</v>
      </c>
    </row>
    <row r="146" s="11" customFormat="1">
      <c r="B146" s="215"/>
      <c r="C146" s="216"/>
      <c r="D146" s="217" t="s">
        <v>164</v>
      </c>
      <c r="E146" s="218" t="s">
        <v>1</v>
      </c>
      <c r="F146" s="219" t="s">
        <v>1610</v>
      </c>
      <c r="G146" s="216"/>
      <c r="H146" s="220">
        <v>26.559999999999999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164</v>
      </c>
      <c r="AU146" s="226" t="s">
        <v>85</v>
      </c>
      <c r="AV146" s="11" t="s">
        <v>85</v>
      </c>
      <c r="AW146" s="11" t="s">
        <v>38</v>
      </c>
      <c r="AX146" s="11" t="s">
        <v>8</v>
      </c>
      <c r="AY146" s="226" t="s">
        <v>151</v>
      </c>
    </row>
    <row r="147" s="1" customFormat="1" ht="16.5" customHeight="1">
      <c r="B147" s="35"/>
      <c r="C147" s="201" t="s">
        <v>253</v>
      </c>
      <c r="D147" s="201" t="s">
        <v>152</v>
      </c>
      <c r="E147" s="202" t="s">
        <v>1326</v>
      </c>
      <c r="F147" s="203" t="s">
        <v>1327</v>
      </c>
      <c r="G147" s="204" t="s">
        <v>222</v>
      </c>
      <c r="H147" s="205">
        <v>26.559999999999999</v>
      </c>
      <c r="I147" s="206"/>
      <c r="J147" s="207">
        <f>ROUND(I147*H147,0)</f>
        <v>0</v>
      </c>
      <c r="K147" s="203" t="s">
        <v>179</v>
      </c>
      <c r="L147" s="40"/>
      <c r="M147" s="208" t="s">
        <v>1</v>
      </c>
      <c r="N147" s="209" t="s">
        <v>47</v>
      </c>
      <c r="O147" s="76"/>
      <c r="P147" s="210">
        <f>O147*H147</f>
        <v>0</v>
      </c>
      <c r="Q147" s="210">
        <v>8.0000000000000007E-05</v>
      </c>
      <c r="R147" s="210">
        <f>Q147*H147</f>
        <v>0.0021248</v>
      </c>
      <c r="S147" s="210">
        <v>0</v>
      </c>
      <c r="T147" s="211">
        <f>S147*H147</f>
        <v>0</v>
      </c>
      <c r="AR147" s="14" t="s">
        <v>150</v>
      </c>
      <c r="AT147" s="14" t="s">
        <v>152</v>
      </c>
      <c r="AU147" s="14" t="s">
        <v>85</v>
      </c>
      <c r="AY147" s="14" t="s">
        <v>151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8</v>
      </c>
      <c r="BK147" s="212">
        <f>ROUND(I147*H147,0)</f>
        <v>0</v>
      </c>
      <c r="BL147" s="14" t="s">
        <v>150</v>
      </c>
      <c r="BM147" s="14" t="s">
        <v>1611</v>
      </c>
    </row>
    <row r="148" s="1" customFormat="1" ht="16.5" customHeight="1">
      <c r="B148" s="35"/>
      <c r="C148" s="201" t="s">
        <v>7</v>
      </c>
      <c r="D148" s="201" t="s">
        <v>152</v>
      </c>
      <c r="E148" s="202" t="s">
        <v>1311</v>
      </c>
      <c r="F148" s="203" t="s">
        <v>1312</v>
      </c>
      <c r="G148" s="204" t="s">
        <v>162</v>
      </c>
      <c r="H148" s="205">
        <v>2.0800000000000001</v>
      </c>
      <c r="I148" s="206"/>
      <c r="J148" s="207">
        <f>ROUND(I148*H148,0)</f>
        <v>0</v>
      </c>
      <c r="K148" s="203" t="s">
        <v>1076</v>
      </c>
      <c r="L148" s="40"/>
      <c r="M148" s="208" t="s">
        <v>1</v>
      </c>
      <c r="N148" s="209" t="s">
        <v>47</v>
      </c>
      <c r="O148" s="76"/>
      <c r="P148" s="210">
        <f>O148*H148</f>
        <v>0</v>
      </c>
      <c r="Q148" s="210">
        <v>2.1600000000000001</v>
      </c>
      <c r="R148" s="210">
        <f>Q148*H148</f>
        <v>4.4928000000000008</v>
      </c>
      <c r="S148" s="210">
        <v>0</v>
      </c>
      <c r="T148" s="211">
        <f>S148*H148</f>
        <v>0</v>
      </c>
      <c r="AR148" s="14" t="s">
        <v>150</v>
      </c>
      <c r="AT148" s="14" t="s">
        <v>152</v>
      </c>
      <c r="AU148" s="14" t="s">
        <v>85</v>
      </c>
      <c r="AY148" s="14" t="s">
        <v>151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8</v>
      </c>
      <c r="BK148" s="212">
        <f>ROUND(I148*H148,0)</f>
        <v>0</v>
      </c>
      <c r="BL148" s="14" t="s">
        <v>150</v>
      </c>
      <c r="BM148" s="14" t="s">
        <v>1612</v>
      </c>
    </row>
    <row r="149" s="11" customFormat="1">
      <c r="B149" s="215"/>
      <c r="C149" s="216"/>
      <c r="D149" s="217" t="s">
        <v>164</v>
      </c>
      <c r="E149" s="218" t="s">
        <v>1</v>
      </c>
      <c r="F149" s="219" t="s">
        <v>1605</v>
      </c>
      <c r="G149" s="216"/>
      <c r="H149" s="220">
        <v>1.3440000000000001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164</v>
      </c>
      <c r="AU149" s="226" t="s">
        <v>85</v>
      </c>
      <c r="AV149" s="11" t="s">
        <v>85</v>
      </c>
      <c r="AW149" s="11" t="s">
        <v>38</v>
      </c>
      <c r="AX149" s="11" t="s">
        <v>76</v>
      </c>
      <c r="AY149" s="226" t="s">
        <v>151</v>
      </c>
    </row>
    <row r="150" s="11" customFormat="1">
      <c r="B150" s="215"/>
      <c r="C150" s="216"/>
      <c r="D150" s="217" t="s">
        <v>164</v>
      </c>
      <c r="E150" s="218" t="s">
        <v>1</v>
      </c>
      <c r="F150" s="219" t="s">
        <v>1606</v>
      </c>
      <c r="G150" s="216"/>
      <c r="H150" s="220">
        <v>0.73599999999999999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164</v>
      </c>
      <c r="AU150" s="226" t="s">
        <v>85</v>
      </c>
      <c r="AV150" s="11" t="s">
        <v>85</v>
      </c>
      <c r="AW150" s="11" t="s">
        <v>38</v>
      </c>
      <c r="AX150" s="11" t="s">
        <v>76</v>
      </c>
      <c r="AY150" s="226" t="s">
        <v>151</v>
      </c>
    </row>
    <row r="151" s="12" customFormat="1">
      <c r="B151" s="229"/>
      <c r="C151" s="230"/>
      <c r="D151" s="217" t="s">
        <v>164</v>
      </c>
      <c r="E151" s="231" t="s">
        <v>1</v>
      </c>
      <c r="F151" s="232" t="s">
        <v>184</v>
      </c>
      <c r="G151" s="230"/>
      <c r="H151" s="233">
        <v>2.0800000000000001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164</v>
      </c>
      <c r="AU151" s="239" t="s">
        <v>85</v>
      </c>
      <c r="AV151" s="12" t="s">
        <v>150</v>
      </c>
      <c r="AW151" s="12" t="s">
        <v>38</v>
      </c>
      <c r="AX151" s="12" t="s">
        <v>8</v>
      </c>
      <c r="AY151" s="239" t="s">
        <v>151</v>
      </c>
    </row>
    <row r="152" s="1" customFormat="1" ht="16.5" customHeight="1">
      <c r="B152" s="35"/>
      <c r="C152" s="201" t="s">
        <v>264</v>
      </c>
      <c r="D152" s="201" t="s">
        <v>152</v>
      </c>
      <c r="E152" s="202" t="s">
        <v>1613</v>
      </c>
      <c r="F152" s="203" t="s">
        <v>1614</v>
      </c>
      <c r="G152" s="204" t="s">
        <v>168</v>
      </c>
      <c r="H152" s="205">
        <v>1</v>
      </c>
      <c r="I152" s="206"/>
      <c r="J152" s="207">
        <f>ROUND(I152*H152,0)</f>
        <v>0</v>
      </c>
      <c r="K152" s="203" t="s">
        <v>179</v>
      </c>
      <c r="L152" s="40"/>
      <c r="M152" s="208" t="s">
        <v>1</v>
      </c>
      <c r="N152" s="209" t="s">
        <v>47</v>
      </c>
      <c r="O152" s="76"/>
      <c r="P152" s="210">
        <f>O152*H152</f>
        <v>0</v>
      </c>
      <c r="Q152" s="210">
        <v>0.00048000000000000001</v>
      </c>
      <c r="R152" s="210">
        <f>Q152*H152</f>
        <v>0.00048000000000000001</v>
      </c>
      <c r="S152" s="210">
        <v>0</v>
      </c>
      <c r="T152" s="211">
        <f>S152*H152</f>
        <v>0</v>
      </c>
      <c r="AR152" s="14" t="s">
        <v>150</v>
      </c>
      <c r="AT152" s="14" t="s">
        <v>152</v>
      </c>
      <c r="AU152" s="14" t="s">
        <v>85</v>
      </c>
      <c r="AY152" s="14" t="s">
        <v>151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8</v>
      </c>
      <c r="BK152" s="212">
        <f>ROUND(I152*H152,0)</f>
        <v>0</v>
      </c>
      <c r="BL152" s="14" t="s">
        <v>150</v>
      </c>
      <c r="BM152" s="14" t="s">
        <v>1615</v>
      </c>
    </row>
    <row r="153" s="1" customFormat="1" ht="16.5" customHeight="1">
      <c r="B153" s="35"/>
      <c r="C153" s="240" t="s">
        <v>269</v>
      </c>
      <c r="D153" s="240" t="s">
        <v>282</v>
      </c>
      <c r="E153" s="241" t="s">
        <v>1616</v>
      </c>
      <c r="F153" s="242" t="s">
        <v>1617</v>
      </c>
      <c r="G153" s="243" t="s">
        <v>168</v>
      </c>
      <c r="H153" s="244">
        <v>1</v>
      </c>
      <c r="I153" s="245"/>
      <c r="J153" s="246">
        <f>ROUND(I153*H153,0)</f>
        <v>0</v>
      </c>
      <c r="K153" s="242" t="s">
        <v>1076</v>
      </c>
      <c r="L153" s="247"/>
      <c r="M153" s="248" t="s">
        <v>1</v>
      </c>
      <c r="N153" s="249" t="s">
        <v>47</v>
      </c>
      <c r="O153" s="76"/>
      <c r="P153" s="210">
        <f>O153*H153</f>
        <v>0</v>
      </c>
      <c r="Q153" s="210">
        <v>0.012250000000000001</v>
      </c>
      <c r="R153" s="210">
        <f>Q153*H153</f>
        <v>0.012250000000000001</v>
      </c>
      <c r="S153" s="210">
        <v>0</v>
      </c>
      <c r="T153" s="211">
        <f>S153*H153</f>
        <v>0</v>
      </c>
      <c r="AR153" s="14" t="s">
        <v>198</v>
      </c>
      <c r="AT153" s="14" t="s">
        <v>282</v>
      </c>
      <c r="AU153" s="14" t="s">
        <v>85</v>
      </c>
      <c r="AY153" s="14" t="s">
        <v>151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8</v>
      </c>
      <c r="BK153" s="212">
        <f>ROUND(I153*H153,0)</f>
        <v>0</v>
      </c>
      <c r="BL153" s="14" t="s">
        <v>150</v>
      </c>
      <c r="BM153" s="14" t="s">
        <v>1618</v>
      </c>
    </row>
    <row r="154" s="11" customFormat="1">
      <c r="B154" s="215"/>
      <c r="C154" s="216"/>
      <c r="D154" s="217" t="s">
        <v>164</v>
      </c>
      <c r="E154" s="218" t="s">
        <v>1</v>
      </c>
      <c r="F154" s="219" t="s">
        <v>1619</v>
      </c>
      <c r="G154" s="216"/>
      <c r="H154" s="220">
        <v>1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164</v>
      </c>
      <c r="AU154" s="226" t="s">
        <v>85</v>
      </c>
      <c r="AV154" s="11" t="s">
        <v>85</v>
      </c>
      <c r="AW154" s="11" t="s">
        <v>38</v>
      </c>
      <c r="AX154" s="11" t="s">
        <v>8</v>
      </c>
      <c r="AY154" s="226" t="s">
        <v>151</v>
      </c>
    </row>
    <row r="155" s="10" customFormat="1" ht="22.8" customHeight="1">
      <c r="B155" s="187"/>
      <c r="C155" s="188"/>
      <c r="D155" s="189" t="s">
        <v>75</v>
      </c>
      <c r="E155" s="213" t="s">
        <v>203</v>
      </c>
      <c r="F155" s="213" t="s">
        <v>697</v>
      </c>
      <c r="G155" s="188"/>
      <c r="H155" s="188"/>
      <c r="I155" s="191"/>
      <c r="J155" s="214">
        <f>BK155</f>
        <v>0</v>
      </c>
      <c r="K155" s="188"/>
      <c r="L155" s="193"/>
      <c r="M155" s="194"/>
      <c r="N155" s="195"/>
      <c r="O155" s="195"/>
      <c r="P155" s="196">
        <f>SUM(P156:P187)</f>
        <v>0</v>
      </c>
      <c r="Q155" s="195"/>
      <c r="R155" s="196">
        <f>SUM(R156:R187)</f>
        <v>0.20350200000000002</v>
      </c>
      <c r="S155" s="195"/>
      <c r="T155" s="197">
        <f>SUM(T156:T187)</f>
        <v>21.607240000000004</v>
      </c>
      <c r="AR155" s="198" t="s">
        <v>8</v>
      </c>
      <c r="AT155" s="199" t="s">
        <v>75</v>
      </c>
      <c r="AU155" s="199" t="s">
        <v>8</v>
      </c>
      <c r="AY155" s="198" t="s">
        <v>151</v>
      </c>
      <c r="BK155" s="200">
        <f>SUM(BK156:BK187)</f>
        <v>0</v>
      </c>
    </row>
    <row r="156" s="1" customFormat="1" ht="22.5" customHeight="1">
      <c r="B156" s="35"/>
      <c r="C156" s="201" t="s">
        <v>273</v>
      </c>
      <c r="D156" s="201" t="s">
        <v>152</v>
      </c>
      <c r="E156" s="202" t="s">
        <v>1620</v>
      </c>
      <c r="F156" s="203" t="s">
        <v>1621</v>
      </c>
      <c r="G156" s="204" t="s">
        <v>290</v>
      </c>
      <c r="H156" s="205">
        <v>1</v>
      </c>
      <c r="I156" s="206"/>
      <c r="J156" s="207">
        <f>ROUND(I156*H156,0)</f>
        <v>0</v>
      </c>
      <c r="K156" s="203" t="s">
        <v>1</v>
      </c>
      <c r="L156" s="40"/>
      <c r="M156" s="208" t="s">
        <v>1</v>
      </c>
      <c r="N156" s="209" t="s">
        <v>47</v>
      </c>
      <c r="O156" s="76"/>
      <c r="P156" s="210">
        <f>O156*H156</f>
        <v>0</v>
      </c>
      <c r="Q156" s="210">
        <v>4.0000000000000003E-05</v>
      </c>
      <c r="R156" s="210">
        <f>Q156*H156</f>
        <v>4.0000000000000003E-05</v>
      </c>
      <c r="S156" s="210">
        <v>0</v>
      </c>
      <c r="T156" s="211">
        <f>S156*H156</f>
        <v>0</v>
      </c>
      <c r="AR156" s="14" t="s">
        <v>150</v>
      </c>
      <c r="AT156" s="14" t="s">
        <v>152</v>
      </c>
      <c r="AU156" s="14" t="s">
        <v>85</v>
      </c>
      <c r="AY156" s="14" t="s">
        <v>151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8</v>
      </c>
      <c r="BK156" s="212">
        <f>ROUND(I156*H156,0)</f>
        <v>0</v>
      </c>
      <c r="BL156" s="14" t="s">
        <v>150</v>
      </c>
      <c r="BM156" s="14" t="s">
        <v>1622</v>
      </c>
    </row>
    <row r="157" s="1" customFormat="1" ht="22.5" customHeight="1">
      <c r="B157" s="35"/>
      <c r="C157" s="201" t="s">
        <v>277</v>
      </c>
      <c r="D157" s="201" t="s">
        <v>152</v>
      </c>
      <c r="E157" s="202" t="s">
        <v>1623</v>
      </c>
      <c r="F157" s="203" t="s">
        <v>1624</v>
      </c>
      <c r="G157" s="204" t="s">
        <v>290</v>
      </c>
      <c r="H157" s="205">
        <v>1</v>
      </c>
      <c r="I157" s="206"/>
      <c r="J157" s="207">
        <f>ROUND(I157*H157,0)</f>
        <v>0</v>
      </c>
      <c r="K157" s="203" t="s">
        <v>1</v>
      </c>
      <c r="L157" s="40"/>
      <c r="M157" s="208" t="s">
        <v>1</v>
      </c>
      <c r="N157" s="209" t="s">
        <v>47</v>
      </c>
      <c r="O157" s="76"/>
      <c r="P157" s="210">
        <f>O157*H157</f>
        <v>0</v>
      </c>
      <c r="Q157" s="210">
        <v>4.0000000000000003E-05</v>
      </c>
      <c r="R157" s="210">
        <f>Q157*H157</f>
        <v>4.0000000000000003E-05</v>
      </c>
      <c r="S157" s="210">
        <v>0</v>
      </c>
      <c r="T157" s="211">
        <f>S157*H157</f>
        <v>0</v>
      </c>
      <c r="AR157" s="14" t="s">
        <v>150</v>
      </c>
      <c r="AT157" s="14" t="s">
        <v>152</v>
      </c>
      <c r="AU157" s="14" t="s">
        <v>85</v>
      </c>
      <c r="AY157" s="14" t="s">
        <v>151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4" t="s">
        <v>8</v>
      </c>
      <c r="BK157" s="212">
        <f>ROUND(I157*H157,0)</f>
        <v>0</v>
      </c>
      <c r="BL157" s="14" t="s">
        <v>150</v>
      </c>
      <c r="BM157" s="14" t="s">
        <v>1625</v>
      </c>
    </row>
    <row r="158" s="1" customFormat="1" ht="16.5" customHeight="1">
      <c r="B158" s="35"/>
      <c r="C158" s="201" t="s">
        <v>281</v>
      </c>
      <c r="D158" s="201" t="s">
        <v>152</v>
      </c>
      <c r="E158" s="202" t="s">
        <v>1626</v>
      </c>
      <c r="F158" s="203" t="s">
        <v>1627</v>
      </c>
      <c r="G158" s="204" t="s">
        <v>290</v>
      </c>
      <c r="H158" s="205">
        <v>1</v>
      </c>
      <c r="I158" s="206"/>
      <c r="J158" s="207">
        <f>ROUND(I158*H158,0)</f>
        <v>0</v>
      </c>
      <c r="K158" s="203" t="s">
        <v>1</v>
      </c>
      <c r="L158" s="40"/>
      <c r="M158" s="208" t="s">
        <v>1</v>
      </c>
      <c r="N158" s="209" t="s">
        <v>47</v>
      </c>
      <c r="O158" s="76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14" t="s">
        <v>430</v>
      </c>
      <c r="AT158" s="14" t="s">
        <v>152</v>
      </c>
      <c r="AU158" s="14" t="s">
        <v>85</v>
      </c>
      <c r="AY158" s="14" t="s">
        <v>151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8</v>
      </c>
      <c r="BK158" s="212">
        <f>ROUND(I158*H158,0)</f>
        <v>0</v>
      </c>
      <c r="BL158" s="14" t="s">
        <v>430</v>
      </c>
      <c r="BM158" s="14" t="s">
        <v>1628</v>
      </c>
    </row>
    <row r="159" s="1" customFormat="1" ht="16.5" customHeight="1">
      <c r="B159" s="35"/>
      <c r="C159" s="201" t="s">
        <v>287</v>
      </c>
      <c r="D159" s="201" t="s">
        <v>152</v>
      </c>
      <c r="E159" s="202" t="s">
        <v>1354</v>
      </c>
      <c r="F159" s="203" t="s">
        <v>1355</v>
      </c>
      <c r="G159" s="204" t="s">
        <v>178</v>
      </c>
      <c r="H159" s="205">
        <v>53.479999999999997</v>
      </c>
      <c r="I159" s="206"/>
      <c r="J159" s="207">
        <f>ROUND(I159*H159,0)</f>
        <v>0</v>
      </c>
      <c r="K159" s="203" t="s">
        <v>179</v>
      </c>
      <c r="L159" s="40"/>
      <c r="M159" s="208" t="s">
        <v>1</v>
      </c>
      <c r="N159" s="209" t="s">
        <v>47</v>
      </c>
      <c r="O159" s="76"/>
      <c r="P159" s="210">
        <f>O159*H159</f>
        <v>0</v>
      </c>
      <c r="Q159" s="210">
        <v>0.00012999999999999999</v>
      </c>
      <c r="R159" s="210">
        <f>Q159*H159</f>
        <v>0.0069523999999999992</v>
      </c>
      <c r="S159" s="210">
        <v>0</v>
      </c>
      <c r="T159" s="211">
        <f>S159*H159</f>
        <v>0</v>
      </c>
      <c r="AR159" s="14" t="s">
        <v>150</v>
      </c>
      <c r="AT159" s="14" t="s">
        <v>152</v>
      </c>
      <c r="AU159" s="14" t="s">
        <v>85</v>
      </c>
      <c r="AY159" s="14" t="s">
        <v>151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4" t="s">
        <v>8</v>
      </c>
      <c r="BK159" s="212">
        <f>ROUND(I159*H159,0)</f>
        <v>0</v>
      </c>
      <c r="BL159" s="14" t="s">
        <v>150</v>
      </c>
      <c r="BM159" s="14" t="s">
        <v>1629</v>
      </c>
    </row>
    <row r="160" s="11" customFormat="1">
      <c r="B160" s="215"/>
      <c r="C160" s="216"/>
      <c r="D160" s="217" t="s">
        <v>164</v>
      </c>
      <c r="E160" s="218" t="s">
        <v>1</v>
      </c>
      <c r="F160" s="219" t="s">
        <v>1630</v>
      </c>
      <c r="G160" s="216"/>
      <c r="H160" s="220">
        <v>32.880000000000003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164</v>
      </c>
      <c r="AU160" s="226" t="s">
        <v>85</v>
      </c>
      <c r="AV160" s="11" t="s">
        <v>85</v>
      </c>
      <c r="AW160" s="11" t="s">
        <v>38</v>
      </c>
      <c r="AX160" s="11" t="s">
        <v>76</v>
      </c>
      <c r="AY160" s="226" t="s">
        <v>151</v>
      </c>
    </row>
    <row r="161" s="11" customFormat="1">
      <c r="B161" s="215"/>
      <c r="C161" s="216"/>
      <c r="D161" s="217" t="s">
        <v>164</v>
      </c>
      <c r="E161" s="218" t="s">
        <v>1</v>
      </c>
      <c r="F161" s="219" t="s">
        <v>1631</v>
      </c>
      <c r="G161" s="216"/>
      <c r="H161" s="220">
        <v>13.44</v>
      </c>
      <c r="I161" s="221"/>
      <c r="J161" s="216"/>
      <c r="K161" s="216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164</v>
      </c>
      <c r="AU161" s="226" t="s">
        <v>85</v>
      </c>
      <c r="AV161" s="11" t="s">
        <v>85</v>
      </c>
      <c r="AW161" s="11" t="s">
        <v>38</v>
      </c>
      <c r="AX161" s="11" t="s">
        <v>76</v>
      </c>
      <c r="AY161" s="226" t="s">
        <v>151</v>
      </c>
    </row>
    <row r="162" s="11" customFormat="1">
      <c r="B162" s="215"/>
      <c r="C162" s="216"/>
      <c r="D162" s="217" t="s">
        <v>164</v>
      </c>
      <c r="E162" s="218" t="s">
        <v>1</v>
      </c>
      <c r="F162" s="219" t="s">
        <v>1632</v>
      </c>
      <c r="G162" s="216"/>
      <c r="H162" s="220">
        <v>5.1600000000000001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164</v>
      </c>
      <c r="AU162" s="226" t="s">
        <v>85</v>
      </c>
      <c r="AV162" s="11" t="s">
        <v>85</v>
      </c>
      <c r="AW162" s="11" t="s">
        <v>38</v>
      </c>
      <c r="AX162" s="11" t="s">
        <v>76</v>
      </c>
      <c r="AY162" s="226" t="s">
        <v>151</v>
      </c>
    </row>
    <row r="163" s="11" customFormat="1">
      <c r="B163" s="215"/>
      <c r="C163" s="216"/>
      <c r="D163" s="217" t="s">
        <v>164</v>
      </c>
      <c r="E163" s="218" t="s">
        <v>1</v>
      </c>
      <c r="F163" s="219" t="s">
        <v>1633</v>
      </c>
      <c r="G163" s="216"/>
      <c r="H163" s="220">
        <v>2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164</v>
      </c>
      <c r="AU163" s="226" t="s">
        <v>85</v>
      </c>
      <c r="AV163" s="11" t="s">
        <v>85</v>
      </c>
      <c r="AW163" s="11" t="s">
        <v>38</v>
      </c>
      <c r="AX163" s="11" t="s">
        <v>76</v>
      </c>
      <c r="AY163" s="226" t="s">
        <v>151</v>
      </c>
    </row>
    <row r="164" s="12" customFormat="1">
      <c r="B164" s="229"/>
      <c r="C164" s="230"/>
      <c r="D164" s="217" t="s">
        <v>164</v>
      </c>
      <c r="E164" s="231" t="s">
        <v>1</v>
      </c>
      <c r="F164" s="232" t="s">
        <v>184</v>
      </c>
      <c r="G164" s="230"/>
      <c r="H164" s="233">
        <v>53.480000000000004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164</v>
      </c>
      <c r="AU164" s="239" t="s">
        <v>85</v>
      </c>
      <c r="AV164" s="12" t="s">
        <v>150</v>
      </c>
      <c r="AW164" s="12" t="s">
        <v>38</v>
      </c>
      <c r="AX164" s="12" t="s">
        <v>8</v>
      </c>
      <c r="AY164" s="239" t="s">
        <v>151</v>
      </c>
    </row>
    <row r="165" s="1" customFormat="1" ht="16.5" customHeight="1">
      <c r="B165" s="35"/>
      <c r="C165" s="201" t="s">
        <v>292</v>
      </c>
      <c r="D165" s="201" t="s">
        <v>152</v>
      </c>
      <c r="E165" s="202" t="s">
        <v>1357</v>
      </c>
      <c r="F165" s="203" t="s">
        <v>1358</v>
      </c>
      <c r="G165" s="204" t="s">
        <v>178</v>
      </c>
      <c r="H165" s="205">
        <v>53.479999999999997</v>
      </c>
      <c r="I165" s="206"/>
      <c r="J165" s="207">
        <f>ROUND(I165*H165,0)</f>
        <v>0</v>
      </c>
      <c r="K165" s="203" t="s">
        <v>179</v>
      </c>
      <c r="L165" s="40"/>
      <c r="M165" s="208" t="s">
        <v>1</v>
      </c>
      <c r="N165" s="209" t="s">
        <v>47</v>
      </c>
      <c r="O165" s="76"/>
      <c r="P165" s="210">
        <f>O165*H165</f>
        <v>0</v>
      </c>
      <c r="Q165" s="210">
        <v>4.0000000000000003E-05</v>
      </c>
      <c r="R165" s="210">
        <f>Q165*H165</f>
        <v>0.0021392</v>
      </c>
      <c r="S165" s="210">
        <v>0</v>
      </c>
      <c r="T165" s="211">
        <f>S165*H165</f>
        <v>0</v>
      </c>
      <c r="AR165" s="14" t="s">
        <v>150</v>
      </c>
      <c r="AT165" s="14" t="s">
        <v>152</v>
      </c>
      <c r="AU165" s="14" t="s">
        <v>85</v>
      </c>
      <c r="AY165" s="14" t="s">
        <v>151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4" t="s">
        <v>8</v>
      </c>
      <c r="BK165" s="212">
        <f>ROUND(I165*H165,0)</f>
        <v>0</v>
      </c>
      <c r="BL165" s="14" t="s">
        <v>150</v>
      </c>
      <c r="BM165" s="14" t="s">
        <v>1634</v>
      </c>
    </row>
    <row r="166" s="1" customFormat="1" ht="16.5" customHeight="1">
      <c r="B166" s="35"/>
      <c r="C166" s="201" t="s">
        <v>296</v>
      </c>
      <c r="D166" s="201" t="s">
        <v>152</v>
      </c>
      <c r="E166" s="202" t="s">
        <v>1635</v>
      </c>
      <c r="F166" s="203" t="s">
        <v>1636</v>
      </c>
      <c r="G166" s="204" t="s">
        <v>162</v>
      </c>
      <c r="H166" s="205">
        <v>1.1040000000000001</v>
      </c>
      <c r="I166" s="206"/>
      <c r="J166" s="207">
        <f>ROUND(I166*H166,0)</f>
        <v>0</v>
      </c>
      <c r="K166" s="203" t="s">
        <v>179</v>
      </c>
      <c r="L166" s="40"/>
      <c r="M166" s="208" t="s">
        <v>1</v>
      </c>
      <c r="N166" s="209" t="s">
        <v>47</v>
      </c>
      <c r="O166" s="76"/>
      <c r="P166" s="210">
        <f>O166*H166</f>
        <v>0</v>
      </c>
      <c r="Q166" s="210">
        <v>0</v>
      </c>
      <c r="R166" s="210">
        <f>Q166*H166</f>
        <v>0</v>
      </c>
      <c r="S166" s="210">
        <v>2.2000000000000002</v>
      </c>
      <c r="T166" s="211">
        <f>S166*H166</f>
        <v>2.4288000000000003</v>
      </c>
      <c r="AR166" s="14" t="s">
        <v>150</v>
      </c>
      <c r="AT166" s="14" t="s">
        <v>152</v>
      </c>
      <c r="AU166" s="14" t="s">
        <v>85</v>
      </c>
      <c r="AY166" s="14" t="s">
        <v>151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4" t="s">
        <v>8</v>
      </c>
      <c r="BK166" s="212">
        <f>ROUND(I166*H166,0)</f>
        <v>0</v>
      </c>
      <c r="BL166" s="14" t="s">
        <v>150</v>
      </c>
      <c r="BM166" s="14" t="s">
        <v>1637</v>
      </c>
    </row>
    <row r="167" s="11" customFormat="1">
      <c r="B167" s="215"/>
      <c r="C167" s="216"/>
      <c r="D167" s="217" t="s">
        <v>164</v>
      </c>
      <c r="E167" s="218" t="s">
        <v>1</v>
      </c>
      <c r="F167" s="219" t="s">
        <v>1638</v>
      </c>
      <c r="G167" s="216"/>
      <c r="H167" s="220">
        <v>1.1040000000000001</v>
      </c>
      <c r="I167" s="221"/>
      <c r="J167" s="216"/>
      <c r="K167" s="216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164</v>
      </c>
      <c r="AU167" s="226" t="s">
        <v>85</v>
      </c>
      <c r="AV167" s="11" t="s">
        <v>85</v>
      </c>
      <c r="AW167" s="11" t="s">
        <v>38</v>
      </c>
      <c r="AX167" s="11" t="s">
        <v>8</v>
      </c>
      <c r="AY167" s="226" t="s">
        <v>151</v>
      </c>
    </row>
    <row r="168" s="1" customFormat="1" ht="16.5" customHeight="1">
      <c r="B168" s="35"/>
      <c r="C168" s="201" t="s">
        <v>300</v>
      </c>
      <c r="D168" s="201" t="s">
        <v>152</v>
      </c>
      <c r="E168" s="202" t="s">
        <v>1639</v>
      </c>
      <c r="F168" s="203" t="s">
        <v>1640</v>
      </c>
      <c r="G168" s="204" t="s">
        <v>178</v>
      </c>
      <c r="H168" s="205">
        <v>32.880000000000003</v>
      </c>
      <c r="I168" s="206"/>
      <c r="J168" s="207">
        <f>ROUND(I168*H168,0)</f>
        <v>0</v>
      </c>
      <c r="K168" s="203" t="s">
        <v>179</v>
      </c>
      <c r="L168" s="40"/>
      <c r="M168" s="208" t="s">
        <v>1</v>
      </c>
      <c r="N168" s="209" t="s">
        <v>47</v>
      </c>
      <c r="O168" s="76"/>
      <c r="P168" s="210">
        <f>O168*H168</f>
        <v>0</v>
      </c>
      <c r="Q168" s="210">
        <v>0</v>
      </c>
      <c r="R168" s="210">
        <f>Q168*H168</f>
        <v>0</v>
      </c>
      <c r="S168" s="210">
        <v>0.035000000000000003</v>
      </c>
      <c r="T168" s="211">
        <f>S168*H168</f>
        <v>1.1508000000000003</v>
      </c>
      <c r="AR168" s="14" t="s">
        <v>150</v>
      </c>
      <c r="AT168" s="14" t="s">
        <v>152</v>
      </c>
      <c r="AU168" s="14" t="s">
        <v>85</v>
      </c>
      <c r="AY168" s="14" t="s">
        <v>151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4" t="s">
        <v>8</v>
      </c>
      <c r="BK168" s="212">
        <f>ROUND(I168*H168,0)</f>
        <v>0</v>
      </c>
      <c r="BL168" s="14" t="s">
        <v>150</v>
      </c>
      <c r="BM168" s="14" t="s">
        <v>1641</v>
      </c>
    </row>
    <row r="169" s="11" customFormat="1">
      <c r="B169" s="215"/>
      <c r="C169" s="216"/>
      <c r="D169" s="217" t="s">
        <v>164</v>
      </c>
      <c r="E169" s="218" t="s">
        <v>1</v>
      </c>
      <c r="F169" s="219" t="s">
        <v>1630</v>
      </c>
      <c r="G169" s="216"/>
      <c r="H169" s="220">
        <v>32.880000000000003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164</v>
      </c>
      <c r="AU169" s="226" t="s">
        <v>85</v>
      </c>
      <c r="AV169" s="11" t="s">
        <v>85</v>
      </c>
      <c r="AW169" s="11" t="s">
        <v>38</v>
      </c>
      <c r="AX169" s="11" t="s">
        <v>8</v>
      </c>
      <c r="AY169" s="226" t="s">
        <v>151</v>
      </c>
    </row>
    <row r="170" s="1" customFormat="1" ht="16.5" customHeight="1">
      <c r="B170" s="35"/>
      <c r="C170" s="201" t="s">
        <v>304</v>
      </c>
      <c r="D170" s="201" t="s">
        <v>152</v>
      </c>
      <c r="E170" s="202" t="s">
        <v>1340</v>
      </c>
      <c r="F170" s="203" t="s">
        <v>1341</v>
      </c>
      <c r="G170" s="204" t="s">
        <v>162</v>
      </c>
      <c r="H170" s="205">
        <v>8.3200000000000003</v>
      </c>
      <c r="I170" s="206"/>
      <c r="J170" s="207">
        <f>ROUND(I170*H170,0)</f>
        <v>0</v>
      </c>
      <c r="K170" s="203" t="s">
        <v>179</v>
      </c>
      <c r="L170" s="40"/>
      <c r="M170" s="208" t="s">
        <v>1</v>
      </c>
      <c r="N170" s="209" t="s">
        <v>47</v>
      </c>
      <c r="O170" s="76"/>
      <c r="P170" s="210">
        <f>O170*H170</f>
        <v>0</v>
      </c>
      <c r="Q170" s="210">
        <v>0</v>
      </c>
      <c r="R170" s="210">
        <f>Q170*H170</f>
        <v>0</v>
      </c>
      <c r="S170" s="210">
        <v>1.3999999999999999</v>
      </c>
      <c r="T170" s="211">
        <f>S170*H170</f>
        <v>11.648</v>
      </c>
      <c r="AR170" s="14" t="s">
        <v>150</v>
      </c>
      <c r="AT170" s="14" t="s">
        <v>152</v>
      </c>
      <c r="AU170" s="14" t="s">
        <v>85</v>
      </c>
      <c r="AY170" s="14" t="s">
        <v>151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4" t="s">
        <v>8</v>
      </c>
      <c r="BK170" s="212">
        <f>ROUND(I170*H170,0)</f>
        <v>0</v>
      </c>
      <c r="BL170" s="14" t="s">
        <v>150</v>
      </c>
      <c r="BM170" s="14" t="s">
        <v>1642</v>
      </c>
    </row>
    <row r="171" s="11" customFormat="1">
      <c r="B171" s="215"/>
      <c r="C171" s="216"/>
      <c r="D171" s="217" t="s">
        <v>164</v>
      </c>
      <c r="E171" s="218" t="s">
        <v>1</v>
      </c>
      <c r="F171" s="219" t="s">
        <v>1643</v>
      </c>
      <c r="G171" s="216"/>
      <c r="H171" s="220">
        <v>5.3760000000000003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164</v>
      </c>
      <c r="AU171" s="226" t="s">
        <v>85</v>
      </c>
      <c r="AV171" s="11" t="s">
        <v>85</v>
      </c>
      <c r="AW171" s="11" t="s">
        <v>38</v>
      </c>
      <c r="AX171" s="11" t="s">
        <v>76</v>
      </c>
      <c r="AY171" s="226" t="s">
        <v>151</v>
      </c>
    </row>
    <row r="172" s="11" customFormat="1">
      <c r="B172" s="215"/>
      <c r="C172" s="216"/>
      <c r="D172" s="217" t="s">
        <v>164</v>
      </c>
      <c r="E172" s="218" t="s">
        <v>1</v>
      </c>
      <c r="F172" s="219" t="s">
        <v>1644</v>
      </c>
      <c r="G172" s="216"/>
      <c r="H172" s="220">
        <v>2.944</v>
      </c>
      <c r="I172" s="221"/>
      <c r="J172" s="216"/>
      <c r="K172" s="216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164</v>
      </c>
      <c r="AU172" s="226" t="s">
        <v>85</v>
      </c>
      <c r="AV172" s="11" t="s">
        <v>85</v>
      </c>
      <c r="AW172" s="11" t="s">
        <v>38</v>
      </c>
      <c r="AX172" s="11" t="s">
        <v>76</v>
      </c>
      <c r="AY172" s="226" t="s">
        <v>151</v>
      </c>
    </row>
    <row r="173" s="12" customFormat="1">
      <c r="B173" s="229"/>
      <c r="C173" s="230"/>
      <c r="D173" s="217" t="s">
        <v>164</v>
      </c>
      <c r="E173" s="231" t="s">
        <v>1</v>
      </c>
      <c r="F173" s="232" t="s">
        <v>184</v>
      </c>
      <c r="G173" s="230"/>
      <c r="H173" s="233">
        <v>8.3200000000000003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164</v>
      </c>
      <c r="AU173" s="239" t="s">
        <v>85</v>
      </c>
      <c r="AV173" s="12" t="s">
        <v>150</v>
      </c>
      <c r="AW173" s="12" t="s">
        <v>38</v>
      </c>
      <c r="AX173" s="12" t="s">
        <v>8</v>
      </c>
      <c r="AY173" s="239" t="s">
        <v>151</v>
      </c>
    </row>
    <row r="174" s="1" customFormat="1" ht="16.5" customHeight="1">
      <c r="B174" s="35"/>
      <c r="C174" s="201" t="s">
        <v>308</v>
      </c>
      <c r="D174" s="201" t="s">
        <v>152</v>
      </c>
      <c r="E174" s="202" t="s">
        <v>1645</v>
      </c>
      <c r="F174" s="203" t="s">
        <v>1646</v>
      </c>
      <c r="G174" s="204" t="s">
        <v>168</v>
      </c>
      <c r="H174" s="205">
        <v>1</v>
      </c>
      <c r="I174" s="206"/>
      <c r="J174" s="207">
        <f>ROUND(I174*H174,0)</f>
        <v>0</v>
      </c>
      <c r="K174" s="203" t="s">
        <v>1076</v>
      </c>
      <c r="L174" s="40"/>
      <c r="M174" s="208" t="s">
        <v>1</v>
      </c>
      <c r="N174" s="209" t="s">
        <v>47</v>
      </c>
      <c r="O174" s="76"/>
      <c r="P174" s="210">
        <f>O174*H174</f>
        <v>0</v>
      </c>
      <c r="Q174" s="210">
        <v>0</v>
      </c>
      <c r="R174" s="210">
        <f>Q174*H174</f>
        <v>0</v>
      </c>
      <c r="S174" s="210">
        <v>0.36099999999999999</v>
      </c>
      <c r="T174" s="211">
        <f>S174*H174</f>
        <v>0.36099999999999999</v>
      </c>
      <c r="AR174" s="14" t="s">
        <v>150</v>
      </c>
      <c r="AT174" s="14" t="s">
        <v>152</v>
      </c>
      <c r="AU174" s="14" t="s">
        <v>85</v>
      </c>
      <c r="AY174" s="14" t="s">
        <v>151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4" t="s">
        <v>8</v>
      </c>
      <c r="BK174" s="212">
        <f>ROUND(I174*H174,0)</f>
        <v>0</v>
      </c>
      <c r="BL174" s="14" t="s">
        <v>150</v>
      </c>
      <c r="BM174" s="14" t="s">
        <v>1647</v>
      </c>
    </row>
    <row r="175" s="1" customFormat="1" ht="16.5" customHeight="1">
      <c r="B175" s="35"/>
      <c r="C175" s="201" t="s">
        <v>312</v>
      </c>
      <c r="D175" s="201" t="s">
        <v>152</v>
      </c>
      <c r="E175" s="202" t="s">
        <v>1648</v>
      </c>
      <c r="F175" s="203" t="s">
        <v>1649</v>
      </c>
      <c r="G175" s="204" t="s">
        <v>222</v>
      </c>
      <c r="H175" s="205">
        <v>8.4800000000000004</v>
      </c>
      <c r="I175" s="206"/>
      <c r="J175" s="207">
        <f>ROUND(I175*H175,0)</f>
        <v>0</v>
      </c>
      <c r="K175" s="203" t="s">
        <v>1</v>
      </c>
      <c r="L175" s="40"/>
      <c r="M175" s="208" t="s">
        <v>1</v>
      </c>
      <c r="N175" s="209" t="s">
        <v>47</v>
      </c>
      <c r="O175" s="76"/>
      <c r="P175" s="210">
        <f>O175*H175</f>
        <v>0</v>
      </c>
      <c r="Q175" s="210">
        <v>0.02283</v>
      </c>
      <c r="R175" s="210">
        <f>Q175*H175</f>
        <v>0.1935984</v>
      </c>
      <c r="S175" s="210">
        <v>0</v>
      </c>
      <c r="T175" s="211">
        <f>S175*H175</f>
        <v>0</v>
      </c>
      <c r="AR175" s="14" t="s">
        <v>150</v>
      </c>
      <c r="AT175" s="14" t="s">
        <v>152</v>
      </c>
      <c r="AU175" s="14" t="s">
        <v>85</v>
      </c>
      <c r="AY175" s="14" t="s">
        <v>151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4" t="s">
        <v>8</v>
      </c>
      <c r="BK175" s="212">
        <f>ROUND(I175*H175,0)</f>
        <v>0</v>
      </c>
      <c r="BL175" s="14" t="s">
        <v>150</v>
      </c>
      <c r="BM175" s="14" t="s">
        <v>1650</v>
      </c>
    </row>
    <row r="176" s="11" customFormat="1">
      <c r="B176" s="215"/>
      <c r="C176" s="216"/>
      <c r="D176" s="217" t="s">
        <v>164</v>
      </c>
      <c r="E176" s="218" t="s">
        <v>1</v>
      </c>
      <c r="F176" s="219" t="s">
        <v>1651</v>
      </c>
      <c r="G176" s="216"/>
      <c r="H176" s="220">
        <v>8.4800000000000004</v>
      </c>
      <c r="I176" s="221"/>
      <c r="J176" s="216"/>
      <c r="K176" s="216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164</v>
      </c>
      <c r="AU176" s="226" t="s">
        <v>85</v>
      </c>
      <c r="AV176" s="11" t="s">
        <v>85</v>
      </c>
      <c r="AW176" s="11" t="s">
        <v>38</v>
      </c>
      <c r="AX176" s="11" t="s">
        <v>8</v>
      </c>
      <c r="AY176" s="226" t="s">
        <v>151</v>
      </c>
    </row>
    <row r="177" s="1" customFormat="1" ht="16.5" customHeight="1">
      <c r="B177" s="35"/>
      <c r="C177" s="201" t="s">
        <v>317</v>
      </c>
      <c r="D177" s="201" t="s">
        <v>152</v>
      </c>
      <c r="E177" s="202" t="s">
        <v>1652</v>
      </c>
      <c r="F177" s="203" t="s">
        <v>1653</v>
      </c>
      <c r="G177" s="204" t="s">
        <v>222</v>
      </c>
      <c r="H177" s="205">
        <v>0.59999999999999998</v>
      </c>
      <c r="I177" s="206"/>
      <c r="J177" s="207">
        <f>ROUND(I177*H177,0)</f>
        <v>0</v>
      </c>
      <c r="K177" s="203" t="s">
        <v>1076</v>
      </c>
      <c r="L177" s="40"/>
      <c r="M177" s="208" t="s">
        <v>1</v>
      </c>
      <c r="N177" s="209" t="s">
        <v>47</v>
      </c>
      <c r="O177" s="76"/>
      <c r="P177" s="210">
        <f>O177*H177</f>
        <v>0</v>
      </c>
      <c r="Q177" s="210">
        <v>0.00122</v>
      </c>
      <c r="R177" s="210">
        <f>Q177*H177</f>
        <v>0.0007319999999999999</v>
      </c>
      <c r="S177" s="210">
        <v>0.070000000000000007</v>
      </c>
      <c r="T177" s="211">
        <f>S177*H177</f>
        <v>0.042000000000000003</v>
      </c>
      <c r="AR177" s="14" t="s">
        <v>150</v>
      </c>
      <c r="AT177" s="14" t="s">
        <v>152</v>
      </c>
      <c r="AU177" s="14" t="s">
        <v>85</v>
      </c>
      <c r="AY177" s="14" t="s">
        <v>151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4" t="s">
        <v>8</v>
      </c>
      <c r="BK177" s="212">
        <f>ROUND(I177*H177,0)</f>
        <v>0</v>
      </c>
      <c r="BL177" s="14" t="s">
        <v>150</v>
      </c>
      <c r="BM177" s="14" t="s">
        <v>1654</v>
      </c>
    </row>
    <row r="178" s="11" customFormat="1">
      <c r="B178" s="215"/>
      <c r="C178" s="216"/>
      <c r="D178" s="217" t="s">
        <v>164</v>
      </c>
      <c r="E178" s="218" t="s">
        <v>1</v>
      </c>
      <c r="F178" s="219" t="s">
        <v>1655</v>
      </c>
      <c r="G178" s="216"/>
      <c r="H178" s="220">
        <v>0.59999999999999998</v>
      </c>
      <c r="I178" s="221"/>
      <c r="J178" s="216"/>
      <c r="K178" s="216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164</v>
      </c>
      <c r="AU178" s="226" t="s">
        <v>85</v>
      </c>
      <c r="AV178" s="11" t="s">
        <v>85</v>
      </c>
      <c r="AW178" s="11" t="s">
        <v>38</v>
      </c>
      <c r="AX178" s="11" t="s">
        <v>8</v>
      </c>
      <c r="AY178" s="226" t="s">
        <v>151</v>
      </c>
    </row>
    <row r="179" s="1" customFormat="1" ht="16.5" customHeight="1">
      <c r="B179" s="35"/>
      <c r="C179" s="201" t="s">
        <v>321</v>
      </c>
      <c r="D179" s="201" t="s">
        <v>152</v>
      </c>
      <c r="E179" s="202" t="s">
        <v>1344</v>
      </c>
      <c r="F179" s="203" t="s">
        <v>1345</v>
      </c>
      <c r="G179" s="204" t="s">
        <v>178</v>
      </c>
      <c r="H179" s="205">
        <v>53.68</v>
      </c>
      <c r="I179" s="206"/>
      <c r="J179" s="207">
        <f>ROUND(I179*H179,0)</f>
        <v>0</v>
      </c>
      <c r="K179" s="203" t="s">
        <v>179</v>
      </c>
      <c r="L179" s="40"/>
      <c r="M179" s="208" t="s">
        <v>1</v>
      </c>
      <c r="N179" s="209" t="s">
        <v>47</v>
      </c>
      <c r="O179" s="76"/>
      <c r="P179" s="210">
        <f>O179*H179</f>
        <v>0</v>
      </c>
      <c r="Q179" s="210">
        <v>0</v>
      </c>
      <c r="R179" s="210">
        <f>Q179*H179</f>
        <v>0</v>
      </c>
      <c r="S179" s="210">
        <v>0.050000000000000003</v>
      </c>
      <c r="T179" s="211">
        <f>S179*H179</f>
        <v>2.6840000000000002</v>
      </c>
      <c r="AR179" s="14" t="s">
        <v>150</v>
      </c>
      <c r="AT179" s="14" t="s">
        <v>152</v>
      </c>
      <c r="AU179" s="14" t="s">
        <v>85</v>
      </c>
      <c r="AY179" s="14" t="s">
        <v>151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4" t="s">
        <v>8</v>
      </c>
      <c r="BK179" s="212">
        <f>ROUND(I179*H179,0)</f>
        <v>0</v>
      </c>
      <c r="BL179" s="14" t="s">
        <v>150</v>
      </c>
      <c r="BM179" s="14" t="s">
        <v>1656</v>
      </c>
    </row>
    <row r="180" s="11" customFormat="1">
      <c r="B180" s="215"/>
      <c r="C180" s="216"/>
      <c r="D180" s="217" t="s">
        <v>164</v>
      </c>
      <c r="E180" s="218" t="s">
        <v>1</v>
      </c>
      <c r="F180" s="219" t="s">
        <v>1657</v>
      </c>
      <c r="G180" s="216"/>
      <c r="H180" s="220">
        <v>32.880000000000003</v>
      </c>
      <c r="I180" s="221"/>
      <c r="J180" s="216"/>
      <c r="K180" s="216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164</v>
      </c>
      <c r="AU180" s="226" t="s">
        <v>85</v>
      </c>
      <c r="AV180" s="11" t="s">
        <v>85</v>
      </c>
      <c r="AW180" s="11" t="s">
        <v>38</v>
      </c>
      <c r="AX180" s="11" t="s">
        <v>76</v>
      </c>
      <c r="AY180" s="226" t="s">
        <v>151</v>
      </c>
    </row>
    <row r="181" s="11" customFormat="1">
      <c r="B181" s="215"/>
      <c r="C181" s="216"/>
      <c r="D181" s="217" t="s">
        <v>164</v>
      </c>
      <c r="E181" s="218" t="s">
        <v>1</v>
      </c>
      <c r="F181" s="219" t="s">
        <v>1658</v>
      </c>
      <c r="G181" s="216"/>
      <c r="H181" s="220">
        <v>13.44</v>
      </c>
      <c r="I181" s="221"/>
      <c r="J181" s="216"/>
      <c r="K181" s="216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164</v>
      </c>
      <c r="AU181" s="226" t="s">
        <v>85</v>
      </c>
      <c r="AV181" s="11" t="s">
        <v>85</v>
      </c>
      <c r="AW181" s="11" t="s">
        <v>38</v>
      </c>
      <c r="AX181" s="11" t="s">
        <v>76</v>
      </c>
      <c r="AY181" s="226" t="s">
        <v>151</v>
      </c>
    </row>
    <row r="182" s="11" customFormat="1">
      <c r="B182" s="215"/>
      <c r="C182" s="216"/>
      <c r="D182" s="217" t="s">
        <v>164</v>
      </c>
      <c r="E182" s="218" t="s">
        <v>1</v>
      </c>
      <c r="F182" s="219" t="s">
        <v>1659</v>
      </c>
      <c r="G182" s="216"/>
      <c r="H182" s="220">
        <v>7.3600000000000003</v>
      </c>
      <c r="I182" s="221"/>
      <c r="J182" s="216"/>
      <c r="K182" s="216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164</v>
      </c>
      <c r="AU182" s="226" t="s">
        <v>85</v>
      </c>
      <c r="AV182" s="11" t="s">
        <v>85</v>
      </c>
      <c r="AW182" s="11" t="s">
        <v>38</v>
      </c>
      <c r="AX182" s="11" t="s">
        <v>76</v>
      </c>
      <c r="AY182" s="226" t="s">
        <v>151</v>
      </c>
    </row>
    <row r="183" s="12" customFormat="1">
      <c r="B183" s="229"/>
      <c r="C183" s="230"/>
      <c r="D183" s="217" t="s">
        <v>164</v>
      </c>
      <c r="E183" s="231" t="s">
        <v>1</v>
      </c>
      <c r="F183" s="232" t="s">
        <v>184</v>
      </c>
      <c r="G183" s="230"/>
      <c r="H183" s="233">
        <v>53.68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164</v>
      </c>
      <c r="AU183" s="239" t="s">
        <v>85</v>
      </c>
      <c r="AV183" s="12" t="s">
        <v>150</v>
      </c>
      <c r="AW183" s="12" t="s">
        <v>38</v>
      </c>
      <c r="AX183" s="12" t="s">
        <v>8</v>
      </c>
      <c r="AY183" s="239" t="s">
        <v>151</v>
      </c>
    </row>
    <row r="184" s="1" customFormat="1" ht="16.5" customHeight="1">
      <c r="B184" s="35"/>
      <c r="C184" s="201" t="s">
        <v>325</v>
      </c>
      <c r="D184" s="201" t="s">
        <v>152</v>
      </c>
      <c r="E184" s="202" t="s">
        <v>1348</v>
      </c>
      <c r="F184" s="203" t="s">
        <v>1349</v>
      </c>
      <c r="G184" s="204" t="s">
        <v>178</v>
      </c>
      <c r="H184" s="205">
        <v>154.43199999999999</v>
      </c>
      <c r="I184" s="206"/>
      <c r="J184" s="207">
        <f>ROUND(I184*H184,0)</f>
        <v>0</v>
      </c>
      <c r="K184" s="203" t="s">
        <v>179</v>
      </c>
      <c r="L184" s="40"/>
      <c r="M184" s="208" t="s">
        <v>1</v>
      </c>
      <c r="N184" s="209" t="s">
        <v>47</v>
      </c>
      <c r="O184" s="76"/>
      <c r="P184" s="210">
        <f>O184*H184</f>
        <v>0</v>
      </c>
      <c r="Q184" s="210">
        <v>0</v>
      </c>
      <c r="R184" s="210">
        <f>Q184*H184</f>
        <v>0</v>
      </c>
      <c r="S184" s="210">
        <v>0.02</v>
      </c>
      <c r="T184" s="211">
        <f>S184*H184</f>
        <v>3.0886399999999998</v>
      </c>
      <c r="AR184" s="14" t="s">
        <v>150</v>
      </c>
      <c r="AT184" s="14" t="s">
        <v>152</v>
      </c>
      <c r="AU184" s="14" t="s">
        <v>85</v>
      </c>
      <c r="AY184" s="14" t="s">
        <v>151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4" t="s">
        <v>8</v>
      </c>
      <c r="BK184" s="212">
        <f>ROUND(I184*H184,0)</f>
        <v>0</v>
      </c>
      <c r="BL184" s="14" t="s">
        <v>150</v>
      </c>
      <c r="BM184" s="14" t="s">
        <v>1660</v>
      </c>
    </row>
    <row r="185" s="11" customFormat="1">
      <c r="B185" s="215"/>
      <c r="C185" s="216"/>
      <c r="D185" s="217" t="s">
        <v>164</v>
      </c>
      <c r="E185" s="218" t="s">
        <v>1</v>
      </c>
      <c r="F185" s="219" t="s">
        <v>1661</v>
      </c>
      <c r="G185" s="216"/>
      <c r="H185" s="220">
        <v>154.43199999999999</v>
      </c>
      <c r="I185" s="221"/>
      <c r="J185" s="216"/>
      <c r="K185" s="216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164</v>
      </c>
      <c r="AU185" s="226" t="s">
        <v>85</v>
      </c>
      <c r="AV185" s="11" t="s">
        <v>85</v>
      </c>
      <c r="AW185" s="11" t="s">
        <v>38</v>
      </c>
      <c r="AX185" s="11" t="s">
        <v>8</v>
      </c>
      <c r="AY185" s="226" t="s">
        <v>151</v>
      </c>
    </row>
    <row r="186" s="1" customFormat="1" ht="16.5" customHeight="1">
      <c r="B186" s="35"/>
      <c r="C186" s="201" t="s">
        <v>330</v>
      </c>
      <c r="D186" s="201" t="s">
        <v>152</v>
      </c>
      <c r="E186" s="202" t="s">
        <v>1662</v>
      </c>
      <c r="F186" s="203" t="s">
        <v>1663</v>
      </c>
      <c r="G186" s="204" t="s">
        <v>178</v>
      </c>
      <c r="H186" s="205">
        <v>2</v>
      </c>
      <c r="I186" s="206"/>
      <c r="J186" s="207">
        <f>ROUND(I186*H186,0)</f>
        <v>0</v>
      </c>
      <c r="K186" s="203" t="s">
        <v>179</v>
      </c>
      <c r="L186" s="40"/>
      <c r="M186" s="208" t="s">
        <v>1</v>
      </c>
      <c r="N186" s="209" t="s">
        <v>47</v>
      </c>
      <c r="O186" s="76"/>
      <c r="P186" s="210">
        <f>O186*H186</f>
        <v>0</v>
      </c>
      <c r="Q186" s="210">
        <v>0</v>
      </c>
      <c r="R186" s="210">
        <f>Q186*H186</f>
        <v>0</v>
      </c>
      <c r="S186" s="210">
        <v>0.068000000000000005</v>
      </c>
      <c r="T186" s="211">
        <f>S186*H186</f>
        <v>0.13600000000000001</v>
      </c>
      <c r="AR186" s="14" t="s">
        <v>150</v>
      </c>
      <c r="AT186" s="14" t="s">
        <v>152</v>
      </c>
      <c r="AU186" s="14" t="s">
        <v>85</v>
      </c>
      <c r="AY186" s="14" t="s">
        <v>151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4" t="s">
        <v>8</v>
      </c>
      <c r="BK186" s="212">
        <f>ROUND(I186*H186,0)</f>
        <v>0</v>
      </c>
      <c r="BL186" s="14" t="s">
        <v>150</v>
      </c>
      <c r="BM186" s="14" t="s">
        <v>1664</v>
      </c>
    </row>
    <row r="187" s="1" customFormat="1" ht="16.5" customHeight="1">
      <c r="B187" s="35"/>
      <c r="C187" s="201" t="s">
        <v>335</v>
      </c>
      <c r="D187" s="201" t="s">
        <v>152</v>
      </c>
      <c r="E187" s="202" t="s">
        <v>1665</v>
      </c>
      <c r="F187" s="203" t="s">
        <v>1666</v>
      </c>
      <c r="G187" s="204" t="s">
        <v>290</v>
      </c>
      <c r="H187" s="205">
        <v>1</v>
      </c>
      <c r="I187" s="206"/>
      <c r="J187" s="207">
        <f>ROUND(I187*H187,0)</f>
        <v>0</v>
      </c>
      <c r="K187" s="203" t="s">
        <v>1</v>
      </c>
      <c r="L187" s="40"/>
      <c r="M187" s="208" t="s">
        <v>1</v>
      </c>
      <c r="N187" s="209" t="s">
        <v>47</v>
      </c>
      <c r="O187" s="76"/>
      <c r="P187" s="210">
        <f>O187*H187</f>
        <v>0</v>
      </c>
      <c r="Q187" s="210">
        <v>0</v>
      </c>
      <c r="R187" s="210">
        <f>Q187*H187</f>
        <v>0</v>
      </c>
      <c r="S187" s="210">
        <v>0.068000000000000005</v>
      </c>
      <c r="T187" s="211">
        <f>S187*H187</f>
        <v>0.068000000000000005</v>
      </c>
      <c r="AR187" s="14" t="s">
        <v>150</v>
      </c>
      <c r="AT187" s="14" t="s">
        <v>152</v>
      </c>
      <c r="AU187" s="14" t="s">
        <v>85</v>
      </c>
      <c r="AY187" s="14" t="s">
        <v>151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4" t="s">
        <v>8</v>
      </c>
      <c r="BK187" s="212">
        <f>ROUND(I187*H187,0)</f>
        <v>0</v>
      </c>
      <c r="BL187" s="14" t="s">
        <v>150</v>
      </c>
      <c r="BM187" s="14" t="s">
        <v>1667</v>
      </c>
    </row>
    <row r="188" s="10" customFormat="1" ht="22.8" customHeight="1">
      <c r="B188" s="187"/>
      <c r="C188" s="188"/>
      <c r="D188" s="189" t="s">
        <v>75</v>
      </c>
      <c r="E188" s="213" t="s">
        <v>386</v>
      </c>
      <c r="F188" s="213" t="s">
        <v>387</v>
      </c>
      <c r="G188" s="188"/>
      <c r="H188" s="188"/>
      <c r="I188" s="191"/>
      <c r="J188" s="214">
        <f>BK188</f>
        <v>0</v>
      </c>
      <c r="K188" s="188"/>
      <c r="L188" s="193"/>
      <c r="M188" s="194"/>
      <c r="N188" s="195"/>
      <c r="O188" s="195"/>
      <c r="P188" s="196">
        <f>SUM(P189:P197)</f>
        <v>0</v>
      </c>
      <c r="Q188" s="195"/>
      <c r="R188" s="196">
        <f>SUM(R189:R197)</f>
        <v>0</v>
      </c>
      <c r="S188" s="195"/>
      <c r="T188" s="197">
        <f>SUM(T189:T197)</f>
        <v>0</v>
      </c>
      <c r="AR188" s="198" t="s">
        <v>8</v>
      </c>
      <c r="AT188" s="199" t="s">
        <v>75</v>
      </c>
      <c r="AU188" s="199" t="s">
        <v>8</v>
      </c>
      <c r="AY188" s="198" t="s">
        <v>151</v>
      </c>
      <c r="BK188" s="200">
        <f>SUM(BK189:BK197)</f>
        <v>0</v>
      </c>
    </row>
    <row r="189" s="1" customFormat="1" ht="16.5" customHeight="1">
      <c r="B189" s="35"/>
      <c r="C189" s="201" t="s">
        <v>339</v>
      </c>
      <c r="D189" s="201" t="s">
        <v>152</v>
      </c>
      <c r="E189" s="202" t="s">
        <v>1360</v>
      </c>
      <c r="F189" s="203" t="s">
        <v>1361</v>
      </c>
      <c r="G189" s="204" t="s">
        <v>384</v>
      </c>
      <c r="H189" s="205">
        <v>22.803000000000001</v>
      </c>
      <c r="I189" s="206"/>
      <c r="J189" s="207">
        <f>ROUND(I189*H189,0)</f>
        <v>0</v>
      </c>
      <c r="K189" s="203" t="s">
        <v>179</v>
      </c>
      <c r="L189" s="40"/>
      <c r="M189" s="208" t="s">
        <v>1</v>
      </c>
      <c r="N189" s="209" t="s">
        <v>47</v>
      </c>
      <c r="O189" s="76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AR189" s="14" t="s">
        <v>150</v>
      </c>
      <c r="AT189" s="14" t="s">
        <v>152</v>
      </c>
      <c r="AU189" s="14" t="s">
        <v>85</v>
      </c>
      <c r="AY189" s="14" t="s">
        <v>151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4" t="s">
        <v>8</v>
      </c>
      <c r="BK189" s="212">
        <f>ROUND(I189*H189,0)</f>
        <v>0</v>
      </c>
      <c r="BL189" s="14" t="s">
        <v>150</v>
      </c>
      <c r="BM189" s="14" t="s">
        <v>1668</v>
      </c>
    </row>
    <row r="190" s="1" customFormat="1" ht="16.5" customHeight="1">
      <c r="B190" s="35"/>
      <c r="C190" s="201" t="s">
        <v>343</v>
      </c>
      <c r="D190" s="201" t="s">
        <v>152</v>
      </c>
      <c r="E190" s="202" t="s">
        <v>393</v>
      </c>
      <c r="F190" s="203" t="s">
        <v>394</v>
      </c>
      <c r="G190" s="204" t="s">
        <v>384</v>
      </c>
      <c r="H190" s="205">
        <v>22.803000000000001</v>
      </c>
      <c r="I190" s="206"/>
      <c r="J190" s="207">
        <f>ROUND(I190*H190,0)</f>
        <v>0</v>
      </c>
      <c r="K190" s="203" t="s">
        <v>179</v>
      </c>
      <c r="L190" s="40"/>
      <c r="M190" s="208" t="s">
        <v>1</v>
      </c>
      <c r="N190" s="209" t="s">
        <v>47</v>
      </c>
      <c r="O190" s="76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AR190" s="14" t="s">
        <v>150</v>
      </c>
      <c r="AT190" s="14" t="s">
        <v>152</v>
      </c>
      <c r="AU190" s="14" t="s">
        <v>85</v>
      </c>
      <c r="AY190" s="14" t="s">
        <v>151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4" t="s">
        <v>8</v>
      </c>
      <c r="BK190" s="212">
        <f>ROUND(I190*H190,0)</f>
        <v>0</v>
      </c>
      <c r="BL190" s="14" t="s">
        <v>150</v>
      </c>
      <c r="BM190" s="14" t="s">
        <v>1669</v>
      </c>
    </row>
    <row r="191" s="1" customFormat="1" ht="16.5" customHeight="1">
      <c r="B191" s="35"/>
      <c r="C191" s="201" t="s">
        <v>348</v>
      </c>
      <c r="D191" s="201" t="s">
        <v>152</v>
      </c>
      <c r="E191" s="202" t="s">
        <v>397</v>
      </c>
      <c r="F191" s="203" t="s">
        <v>398</v>
      </c>
      <c r="G191" s="204" t="s">
        <v>384</v>
      </c>
      <c r="H191" s="205">
        <v>433.257</v>
      </c>
      <c r="I191" s="206"/>
      <c r="J191" s="207">
        <f>ROUND(I191*H191,0)</f>
        <v>0</v>
      </c>
      <c r="K191" s="203" t="s">
        <v>179</v>
      </c>
      <c r="L191" s="40"/>
      <c r="M191" s="208" t="s">
        <v>1</v>
      </c>
      <c r="N191" s="209" t="s">
        <v>47</v>
      </c>
      <c r="O191" s="76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AR191" s="14" t="s">
        <v>150</v>
      </c>
      <c r="AT191" s="14" t="s">
        <v>152</v>
      </c>
      <c r="AU191" s="14" t="s">
        <v>85</v>
      </c>
      <c r="AY191" s="14" t="s">
        <v>151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4" t="s">
        <v>8</v>
      </c>
      <c r="BK191" s="212">
        <f>ROUND(I191*H191,0)</f>
        <v>0</v>
      </c>
      <c r="BL191" s="14" t="s">
        <v>150</v>
      </c>
      <c r="BM191" s="14" t="s">
        <v>1670</v>
      </c>
    </row>
    <row r="192" s="11" customFormat="1">
      <c r="B192" s="215"/>
      <c r="C192" s="216"/>
      <c r="D192" s="217" t="s">
        <v>164</v>
      </c>
      <c r="E192" s="216"/>
      <c r="F192" s="219" t="s">
        <v>1671</v>
      </c>
      <c r="G192" s="216"/>
      <c r="H192" s="220">
        <v>433.257</v>
      </c>
      <c r="I192" s="221"/>
      <c r="J192" s="216"/>
      <c r="K192" s="216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164</v>
      </c>
      <c r="AU192" s="226" t="s">
        <v>85</v>
      </c>
      <c r="AV192" s="11" t="s">
        <v>85</v>
      </c>
      <c r="AW192" s="11" t="s">
        <v>4</v>
      </c>
      <c r="AX192" s="11" t="s">
        <v>8</v>
      </c>
      <c r="AY192" s="226" t="s">
        <v>151</v>
      </c>
    </row>
    <row r="193" s="1" customFormat="1" ht="16.5" customHeight="1">
      <c r="B193" s="35"/>
      <c r="C193" s="201" t="s">
        <v>352</v>
      </c>
      <c r="D193" s="201" t="s">
        <v>152</v>
      </c>
      <c r="E193" s="202" t="s">
        <v>408</v>
      </c>
      <c r="F193" s="203" t="s">
        <v>1039</v>
      </c>
      <c r="G193" s="204" t="s">
        <v>384</v>
      </c>
      <c r="H193" s="205">
        <v>11.68</v>
      </c>
      <c r="I193" s="206"/>
      <c r="J193" s="207">
        <f>ROUND(I193*H193,0)</f>
        <v>0</v>
      </c>
      <c r="K193" s="203" t="s">
        <v>1366</v>
      </c>
      <c r="L193" s="40"/>
      <c r="M193" s="208" t="s">
        <v>1</v>
      </c>
      <c r="N193" s="209" t="s">
        <v>47</v>
      </c>
      <c r="O193" s="76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AR193" s="14" t="s">
        <v>150</v>
      </c>
      <c r="AT193" s="14" t="s">
        <v>152</v>
      </c>
      <c r="AU193" s="14" t="s">
        <v>85</v>
      </c>
      <c r="AY193" s="14" t="s">
        <v>151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4" t="s">
        <v>8</v>
      </c>
      <c r="BK193" s="212">
        <f>ROUND(I193*H193,0)</f>
        <v>0</v>
      </c>
      <c r="BL193" s="14" t="s">
        <v>150</v>
      </c>
      <c r="BM193" s="14" t="s">
        <v>1672</v>
      </c>
    </row>
    <row r="194" s="1" customFormat="1" ht="16.5" customHeight="1">
      <c r="B194" s="35"/>
      <c r="C194" s="201" t="s">
        <v>356</v>
      </c>
      <c r="D194" s="201" t="s">
        <v>152</v>
      </c>
      <c r="E194" s="202" t="s">
        <v>723</v>
      </c>
      <c r="F194" s="203" t="s">
        <v>1673</v>
      </c>
      <c r="G194" s="204" t="s">
        <v>384</v>
      </c>
      <c r="H194" s="205">
        <v>2.4289999999999998</v>
      </c>
      <c r="I194" s="206"/>
      <c r="J194" s="207">
        <f>ROUND(I194*H194,0)</f>
        <v>0</v>
      </c>
      <c r="K194" s="203" t="s">
        <v>179</v>
      </c>
      <c r="L194" s="40"/>
      <c r="M194" s="208" t="s">
        <v>1</v>
      </c>
      <c r="N194" s="209" t="s">
        <v>47</v>
      </c>
      <c r="O194" s="76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AR194" s="14" t="s">
        <v>150</v>
      </c>
      <c r="AT194" s="14" t="s">
        <v>152</v>
      </c>
      <c r="AU194" s="14" t="s">
        <v>85</v>
      </c>
      <c r="AY194" s="14" t="s">
        <v>151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4" t="s">
        <v>8</v>
      </c>
      <c r="BK194" s="212">
        <f>ROUND(I194*H194,0)</f>
        <v>0</v>
      </c>
      <c r="BL194" s="14" t="s">
        <v>150</v>
      </c>
      <c r="BM194" s="14" t="s">
        <v>1674</v>
      </c>
    </row>
    <row r="195" s="1" customFormat="1" ht="16.5" customHeight="1">
      <c r="B195" s="35"/>
      <c r="C195" s="201" t="s">
        <v>361</v>
      </c>
      <c r="D195" s="201" t="s">
        <v>152</v>
      </c>
      <c r="E195" s="202" t="s">
        <v>729</v>
      </c>
      <c r="F195" s="203" t="s">
        <v>730</v>
      </c>
      <c r="G195" s="204" t="s">
        <v>384</v>
      </c>
      <c r="H195" s="205">
        <v>0.374</v>
      </c>
      <c r="I195" s="206"/>
      <c r="J195" s="207">
        <f>ROUND(I195*H195,0)</f>
        <v>0</v>
      </c>
      <c r="K195" s="203" t="s">
        <v>179</v>
      </c>
      <c r="L195" s="40"/>
      <c r="M195" s="208" t="s">
        <v>1</v>
      </c>
      <c r="N195" s="209" t="s">
        <v>47</v>
      </c>
      <c r="O195" s="76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AR195" s="14" t="s">
        <v>150</v>
      </c>
      <c r="AT195" s="14" t="s">
        <v>152</v>
      </c>
      <c r="AU195" s="14" t="s">
        <v>85</v>
      </c>
      <c r="AY195" s="14" t="s">
        <v>151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4" t="s">
        <v>8</v>
      </c>
      <c r="BK195" s="212">
        <f>ROUND(I195*H195,0)</f>
        <v>0</v>
      </c>
      <c r="BL195" s="14" t="s">
        <v>150</v>
      </c>
      <c r="BM195" s="14" t="s">
        <v>1675</v>
      </c>
    </row>
    <row r="196" s="1" customFormat="1" ht="16.5" customHeight="1">
      <c r="B196" s="35"/>
      <c r="C196" s="201" t="s">
        <v>366</v>
      </c>
      <c r="D196" s="201" t="s">
        <v>152</v>
      </c>
      <c r="E196" s="202" t="s">
        <v>412</v>
      </c>
      <c r="F196" s="203" t="s">
        <v>413</v>
      </c>
      <c r="G196" s="204" t="s">
        <v>384</v>
      </c>
      <c r="H196" s="205">
        <v>8.3200000000000003</v>
      </c>
      <c r="I196" s="206"/>
      <c r="J196" s="207">
        <f>ROUND(I196*H196,0)</f>
        <v>0</v>
      </c>
      <c r="K196" s="203" t="s">
        <v>179</v>
      </c>
      <c r="L196" s="40"/>
      <c r="M196" s="208" t="s">
        <v>1</v>
      </c>
      <c r="N196" s="209" t="s">
        <v>47</v>
      </c>
      <c r="O196" s="76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AR196" s="14" t="s">
        <v>150</v>
      </c>
      <c r="AT196" s="14" t="s">
        <v>152</v>
      </c>
      <c r="AU196" s="14" t="s">
        <v>85</v>
      </c>
      <c r="AY196" s="14" t="s">
        <v>151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4" t="s">
        <v>8</v>
      </c>
      <c r="BK196" s="212">
        <f>ROUND(I196*H196,0)</f>
        <v>0</v>
      </c>
      <c r="BL196" s="14" t="s">
        <v>150</v>
      </c>
      <c r="BM196" s="14" t="s">
        <v>1676</v>
      </c>
    </row>
    <row r="197" s="11" customFormat="1">
      <c r="B197" s="215"/>
      <c r="C197" s="216"/>
      <c r="D197" s="217" t="s">
        <v>164</v>
      </c>
      <c r="E197" s="218" t="s">
        <v>1</v>
      </c>
      <c r="F197" s="219" t="s">
        <v>1677</v>
      </c>
      <c r="G197" s="216"/>
      <c r="H197" s="220">
        <v>8.3200000000000003</v>
      </c>
      <c r="I197" s="221"/>
      <c r="J197" s="216"/>
      <c r="K197" s="216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164</v>
      </c>
      <c r="AU197" s="226" t="s">
        <v>85</v>
      </c>
      <c r="AV197" s="11" t="s">
        <v>85</v>
      </c>
      <c r="AW197" s="11" t="s">
        <v>38</v>
      </c>
      <c r="AX197" s="11" t="s">
        <v>8</v>
      </c>
      <c r="AY197" s="226" t="s">
        <v>151</v>
      </c>
    </row>
    <row r="198" s="10" customFormat="1" ht="22.8" customHeight="1">
      <c r="B198" s="187"/>
      <c r="C198" s="188"/>
      <c r="D198" s="189" t="s">
        <v>75</v>
      </c>
      <c r="E198" s="213" t="s">
        <v>736</v>
      </c>
      <c r="F198" s="213" t="s">
        <v>380</v>
      </c>
      <c r="G198" s="188"/>
      <c r="H198" s="188"/>
      <c r="I198" s="191"/>
      <c r="J198" s="214">
        <f>BK198</f>
        <v>0</v>
      </c>
      <c r="K198" s="188"/>
      <c r="L198" s="193"/>
      <c r="M198" s="194"/>
      <c r="N198" s="195"/>
      <c r="O198" s="195"/>
      <c r="P198" s="196">
        <f>P199</f>
        <v>0</v>
      </c>
      <c r="Q198" s="195"/>
      <c r="R198" s="196">
        <f>R199</f>
        <v>0</v>
      </c>
      <c r="S198" s="195"/>
      <c r="T198" s="197">
        <f>T199</f>
        <v>0</v>
      </c>
      <c r="AR198" s="198" t="s">
        <v>8</v>
      </c>
      <c r="AT198" s="199" t="s">
        <v>75</v>
      </c>
      <c r="AU198" s="199" t="s">
        <v>8</v>
      </c>
      <c r="AY198" s="198" t="s">
        <v>151</v>
      </c>
      <c r="BK198" s="200">
        <f>BK199</f>
        <v>0</v>
      </c>
    </row>
    <row r="199" s="1" customFormat="1" ht="16.5" customHeight="1">
      <c r="B199" s="35"/>
      <c r="C199" s="201" t="s">
        <v>370</v>
      </c>
      <c r="D199" s="201" t="s">
        <v>152</v>
      </c>
      <c r="E199" s="202" t="s">
        <v>1371</v>
      </c>
      <c r="F199" s="203" t="s">
        <v>1372</v>
      </c>
      <c r="G199" s="204" t="s">
        <v>384</v>
      </c>
      <c r="H199" s="205">
        <v>20.513000000000002</v>
      </c>
      <c r="I199" s="206"/>
      <c r="J199" s="207">
        <f>ROUND(I199*H199,0)</f>
        <v>0</v>
      </c>
      <c r="K199" s="203" t="s">
        <v>179</v>
      </c>
      <c r="L199" s="40"/>
      <c r="M199" s="208" t="s">
        <v>1</v>
      </c>
      <c r="N199" s="209" t="s">
        <v>47</v>
      </c>
      <c r="O199" s="76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AR199" s="14" t="s">
        <v>150</v>
      </c>
      <c r="AT199" s="14" t="s">
        <v>152</v>
      </c>
      <c r="AU199" s="14" t="s">
        <v>85</v>
      </c>
      <c r="AY199" s="14" t="s">
        <v>151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4" t="s">
        <v>8</v>
      </c>
      <c r="BK199" s="212">
        <f>ROUND(I199*H199,0)</f>
        <v>0</v>
      </c>
      <c r="BL199" s="14" t="s">
        <v>150</v>
      </c>
      <c r="BM199" s="14" t="s">
        <v>1678</v>
      </c>
    </row>
    <row r="200" s="10" customFormat="1" ht="25.92" customHeight="1">
      <c r="B200" s="187"/>
      <c r="C200" s="188"/>
      <c r="D200" s="189" t="s">
        <v>75</v>
      </c>
      <c r="E200" s="190" t="s">
        <v>416</v>
      </c>
      <c r="F200" s="190" t="s">
        <v>417</v>
      </c>
      <c r="G200" s="188"/>
      <c r="H200" s="188"/>
      <c r="I200" s="191"/>
      <c r="J200" s="192">
        <f>BK200</f>
        <v>0</v>
      </c>
      <c r="K200" s="188"/>
      <c r="L200" s="193"/>
      <c r="M200" s="194"/>
      <c r="N200" s="195"/>
      <c r="O200" s="195"/>
      <c r="P200" s="196">
        <f>P201+P235+P240+P246+P254+P284+P287+P293+P296+P311+P321+P324+P336+P339+P350+P366+P370</f>
        <v>0</v>
      </c>
      <c r="Q200" s="195"/>
      <c r="R200" s="196">
        <f>R201+R235+R240+R246+R254+R284+R287+R293+R296+R311+R321+R324+R336+R339+R350+R366+R370</f>
        <v>4.0491655600000005</v>
      </c>
      <c r="S200" s="195"/>
      <c r="T200" s="197">
        <f>T201+T235+T240+T246+T254+T284+T287+T293+T296+T311+T321+T324+T336+T339+T350+T366+T370</f>
        <v>1.0739679200000001</v>
      </c>
      <c r="AR200" s="198" t="s">
        <v>85</v>
      </c>
      <c r="AT200" s="199" t="s">
        <v>75</v>
      </c>
      <c r="AU200" s="199" t="s">
        <v>76</v>
      </c>
      <c r="AY200" s="198" t="s">
        <v>151</v>
      </c>
      <c r="BK200" s="200">
        <f>BK201+BK235+BK240+BK246+BK254+BK284+BK287+BK293+BK296+BK311+BK321+BK324+BK336+BK339+BK350+BK366+BK370</f>
        <v>0</v>
      </c>
    </row>
    <row r="201" s="10" customFormat="1" ht="22.8" customHeight="1">
      <c r="B201" s="187"/>
      <c r="C201" s="188"/>
      <c r="D201" s="189" t="s">
        <v>75</v>
      </c>
      <c r="E201" s="213" t="s">
        <v>1273</v>
      </c>
      <c r="F201" s="213" t="s">
        <v>1274</v>
      </c>
      <c r="G201" s="188"/>
      <c r="H201" s="188"/>
      <c r="I201" s="191"/>
      <c r="J201" s="214">
        <f>BK201</f>
        <v>0</v>
      </c>
      <c r="K201" s="188"/>
      <c r="L201" s="193"/>
      <c r="M201" s="194"/>
      <c r="N201" s="195"/>
      <c r="O201" s="195"/>
      <c r="P201" s="196">
        <f>SUM(P202:P234)</f>
        <v>0</v>
      </c>
      <c r="Q201" s="195"/>
      <c r="R201" s="196">
        <f>SUM(R202:R234)</f>
        <v>0.17698068</v>
      </c>
      <c r="S201" s="195"/>
      <c r="T201" s="197">
        <f>SUM(T202:T234)</f>
        <v>0</v>
      </c>
      <c r="AR201" s="198" t="s">
        <v>85</v>
      </c>
      <c r="AT201" s="199" t="s">
        <v>75</v>
      </c>
      <c r="AU201" s="199" t="s">
        <v>8</v>
      </c>
      <c r="AY201" s="198" t="s">
        <v>151</v>
      </c>
      <c r="BK201" s="200">
        <f>SUM(BK202:BK234)</f>
        <v>0</v>
      </c>
    </row>
    <row r="202" s="1" customFormat="1" ht="16.5" customHeight="1">
      <c r="B202" s="35"/>
      <c r="C202" s="201" t="s">
        <v>375</v>
      </c>
      <c r="D202" s="201" t="s">
        <v>152</v>
      </c>
      <c r="E202" s="202" t="s">
        <v>1679</v>
      </c>
      <c r="F202" s="203" t="s">
        <v>1680</v>
      </c>
      <c r="G202" s="204" t="s">
        <v>178</v>
      </c>
      <c r="H202" s="205">
        <v>7.3600000000000003</v>
      </c>
      <c r="I202" s="206"/>
      <c r="J202" s="207">
        <f>ROUND(I202*H202,0)</f>
        <v>0</v>
      </c>
      <c r="K202" s="203" t="s">
        <v>715</v>
      </c>
      <c r="L202" s="40"/>
      <c r="M202" s="208" t="s">
        <v>1</v>
      </c>
      <c r="N202" s="209" t="s">
        <v>47</v>
      </c>
      <c r="O202" s="76"/>
      <c r="P202" s="210">
        <f>O202*H202</f>
        <v>0</v>
      </c>
      <c r="Q202" s="210">
        <v>0</v>
      </c>
      <c r="R202" s="210">
        <f>Q202*H202</f>
        <v>0</v>
      </c>
      <c r="S202" s="210">
        <v>0</v>
      </c>
      <c r="T202" s="211">
        <f>S202*H202</f>
        <v>0</v>
      </c>
      <c r="AR202" s="14" t="s">
        <v>235</v>
      </c>
      <c r="AT202" s="14" t="s">
        <v>152</v>
      </c>
      <c r="AU202" s="14" t="s">
        <v>85</v>
      </c>
      <c r="AY202" s="14" t="s">
        <v>151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4" t="s">
        <v>8</v>
      </c>
      <c r="BK202" s="212">
        <f>ROUND(I202*H202,0)</f>
        <v>0</v>
      </c>
      <c r="BL202" s="14" t="s">
        <v>235</v>
      </c>
      <c r="BM202" s="14" t="s">
        <v>1681</v>
      </c>
    </row>
    <row r="203" s="11" customFormat="1">
      <c r="B203" s="215"/>
      <c r="C203" s="216"/>
      <c r="D203" s="217" t="s">
        <v>164</v>
      </c>
      <c r="E203" s="218" t="s">
        <v>1</v>
      </c>
      <c r="F203" s="219" t="s">
        <v>1682</v>
      </c>
      <c r="G203" s="216"/>
      <c r="H203" s="220">
        <v>7.3600000000000003</v>
      </c>
      <c r="I203" s="221"/>
      <c r="J203" s="216"/>
      <c r="K203" s="216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164</v>
      </c>
      <c r="AU203" s="226" t="s">
        <v>85</v>
      </c>
      <c r="AV203" s="11" t="s">
        <v>85</v>
      </c>
      <c r="AW203" s="11" t="s">
        <v>38</v>
      </c>
      <c r="AX203" s="11" t="s">
        <v>8</v>
      </c>
      <c r="AY203" s="226" t="s">
        <v>151</v>
      </c>
    </row>
    <row r="204" s="1" customFormat="1" ht="16.5" customHeight="1">
      <c r="B204" s="35"/>
      <c r="C204" s="240" t="s">
        <v>381</v>
      </c>
      <c r="D204" s="240" t="s">
        <v>282</v>
      </c>
      <c r="E204" s="241" t="s">
        <v>1683</v>
      </c>
      <c r="F204" s="242" t="s">
        <v>1684</v>
      </c>
      <c r="G204" s="243" t="s">
        <v>1685</v>
      </c>
      <c r="H204" s="244">
        <v>2.2080000000000002</v>
      </c>
      <c r="I204" s="245"/>
      <c r="J204" s="246">
        <f>ROUND(I204*H204,0)</f>
        <v>0</v>
      </c>
      <c r="K204" s="242" t="s">
        <v>1505</v>
      </c>
      <c r="L204" s="247"/>
      <c r="M204" s="248" t="s">
        <v>1</v>
      </c>
      <c r="N204" s="249" t="s">
        <v>47</v>
      </c>
      <c r="O204" s="76"/>
      <c r="P204" s="210">
        <f>O204*H204</f>
        <v>0</v>
      </c>
      <c r="Q204" s="210">
        <v>0.001</v>
      </c>
      <c r="R204" s="210">
        <f>Q204*H204</f>
        <v>0.0022080000000000003</v>
      </c>
      <c r="S204" s="210">
        <v>0</v>
      </c>
      <c r="T204" s="211">
        <f>S204*H204</f>
        <v>0</v>
      </c>
      <c r="AR204" s="14" t="s">
        <v>308</v>
      </c>
      <c r="AT204" s="14" t="s">
        <v>282</v>
      </c>
      <c r="AU204" s="14" t="s">
        <v>85</v>
      </c>
      <c r="AY204" s="14" t="s">
        <v>151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4" t="s">
        <v>8</v>
      </c>
      <c r="BK204" s="212">
        <f>ROUND(I204*H204,0)</f>
        <v>0</v>
      </c>
      <c r="BL204" s="14" t="s">
        <v>235</v>
      </c>
      <c r="BM204" s="14" t="s">
        <v>1686</v>
      </c>
    </row>
    <row r="205" s="11" customFormat="1">
      <c r="B205" s="215"/>
      <c r="C205" s="216"/>
      <c r="D205" s="217" t="s">
        <v>164</v>
      </c>
      <c r="E205" s="216"/>
      <c r="F205" s="219" t="s">
        <v>1687</v>
      </c>
      <c r="G205" s="216"/>
      <c r="H205" s="220">
        <v>2.2080000000000002</v>
      </c>
      <c r="I205" s="221"/>
      <c r="J205" s="216"/>
      <c r="K205" s="216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164</v>
      </c>
      <c r="AU205" s="226" t="s">
        <v>85</v>
      </c>
      <c r="AV205" s="11" t="s">
        <v>85</v>
      </c>
      <c r="AW205" s="11" t="s">
        <v>4</v>
      </c>
      <c r="AX205" s="11" t="s">
        <v>8</v>
      </c>
      <c r="AY205" s="226" t="s">
        <v>151</v>
      </c>
    </row>
    <row r="206" s="1" customFormat="1" ht="16.5" customHeight="1">
      <c r="B206" s="35"/>
      <c r="C206" s="201" t="s">
        <v>388</v>
      </c>
      <c r="D206" s="201" t="s">
        <v>152</v>
      </c>
      <c r="E206" s="202" t="s">
        <v>1688</v>
      </c>
      <c r="F206" s="203" t="s">
        <v>1689</v>
      </c>
      <c r="G206" s="204" t="s">
        <v>178</v>
      </c>
      <c r="H206" s="205">
        <v>5.8739999999999997</v>
      </c>
      <c r="I206" s="206"/>
      <c r="J206" s="207">
        <f>ROUND(I206*H206,0)</f>
        <v>0</v>
      </c>
      <c r="K206" s="203" t="s">
        <v>715</v>
      </c>
      <c r="L206" s="40"/>
      <c r="M206" s="208" t="s">
        <v>1</v>
      </c>
      <c r="N206" s="209" t="s">
        <v>47</v>
      </c>
      <c r="O206" s="76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AR206" s="14" t="s">
        <v>235</v>
      </c>
      <c r="AT206" s="14" t="s">
        <v>152</v>
      </c>
      <c r="AU206" s="14" t="s">
        <v>85</v>
      </c>
      <c r="AY206" s="14" t="s">
        <v>151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4" t="s">
        <v>8</v>
      </c>
      <c r="BK206" s="212">
        <f>ROUND(I206*H206,0)</f>
        <v>0</v>
      </c>
      <c r="BL206" s="14" t="s">
        <v>235</v>
      </c>
      <c r="BM206" s="14" t="s">
        <v>1690</v>
      </c>
    </row>
    <row r="207" s="11" customFormat="1">
      <c r="B207" s="215"/>
      <c r="C207" s="216"/>
      <c r="D207" s="217" t="s">
        <v>164</v>
      </c>
      <c r="E207" s="218" t="s">
        <v>1</v>
      </c>
      <c r="F207" s="219" t="s">
        <v>1691</v>
      </c>
      <c r="G207" s="216"/>
      <c r="H207" s="220">
        <v>5.8739999999999997</v>
      </c>
      <c r="I207" s="221"/>
      <c r="J207" s="216"/>
      <c r="K207" s="216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164</v>
      </c>
      <c r="AU207" s="226" t="s">
        <v>85</v>
      </c>
      <c r="AV207" s="11" t="s">
        <v>85</v>
      </c>
      <c r="AW207" s="11" t="s">
        <v>38</v>
      </c>
      <c r="AX207" s="11" t="s">
        <v>8</v>
      </c>
      <c r="AY207" s="226" t="s">
        <v>151</v>
      </c>
    </row>
    <row r="208" s="1" customFormat="1" ht="16.5" customHeight="1">
      <c r="B208" s="35"/>
      <c r="C208" s="240" t="s">
        <v>392</v>
      </c>
      <c r="D208" s="240" t="s">
        <v>282</v>
      </c>
      <c r="E208" s="241" t="s">
        <v>1683</v>
      </c>
      <c r="F208" s="242" t="s">
        <v>1684</v>
      </c>
      <c r="G208" s="243" t="s">
        <v>1685</v>
      </c>
      <c r="H208" s="244">
        <v>1.762</v>
      </c>
      <c r="I208" s="245"/>
      <c r="J208" s="246">
        <f>ROUND(I208*H208,0)</f>
        <v>0</v>
      </c>
      <c r="K208" s="242" t="s">
        <v>1505</v>
      </c>
      <c r="L208" s="247"/>
      <c r="M208" s="248" t="s">
        <v>1</v>
      </c>
      <c r="N208" s="249" t="s">
        <v>47</v>
      </c>
      <c r="O208" s="76"/>
      <c r="P208" s="210">
        <f>O208*H208</f>
        <v>0</v>
      </c>
      <c r="Q208" s="210">
        <v>0.001</v>
      </c>
      <c r="R208" s="210">
        <f>Q208*H208</f>
        <v>0.0017620000000000001</v>
      </c>
      <c r="S208" s="210">
        <v>0</v>
      </c>
      <c r="T208" s="211">
        <f>S208*H208</f>
        <v>0</v>
      </c>
      <c r="AR208" s="14" t="s">
        <v>308</v>
      </c>
      <c r="AT208" s="14" t="s">
        <v>282</v>
      </c>
      <c r="AU208" s="14" t="s">
        <v>85</v>
      </c>
      <c r="AY208" s="14" t="s">
        <v>151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4" t="s">
        <v>8</v>
      </c>
      <c r="BK208" s="212">
        <f>ROUND(I208*H208,0)</f>
        <v>0</v>
      </c>
      <c r="BL208" s="14" t="s">
        <v>235</v>
      </c>
      <c r="BM208" s="14" t="s">
        <v>1692</v>
      </c>
    </row>
    <row r="209" s="11" customFormat="1">
      <c r="B209" s="215"/>
      <c r="C209" s="216"/>
      <c r="D209" s="217" t="s">
        <v>164</v>
      </c>
      <c r="E209" s="216"/>
      <c r="F209" s="219" t="s">
        <v>1693</v>
      </c>
      <c r="G209" s="216"/>
      <c r="H209" s="220">
        <v>1.762</v>
      </c>
      <c r="I209" s="221"/>
      <c r="J209" s="216"/>
      <c r="K209" s="216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164</v>
      </c>
      <c r="AU209" s="226" t="s">
        <v>85</v>
      </c>
      <c r="AV209" s="11" t="s">
        <v>85</v>
      </c>
      <c r="AW209" s="11" t="s">
        <v>4</v>
      </c>
      <c r="AX209" s="11" t="s">
        <v>8</v>
      </c>
      <c r="AY209" s="226" t="s">
        <v>151</v>
      </c>
    </row>
    <row r="210" s="1" customFormat="1" ht="16.5" customHeight="1">
      <c r="B210" s="35"/>
      <c r="C210" s="201" t="s">
        <v>396</v>
      </c>
      <c r="D210" s="201" t="s">
        <v>152</v>
      </c>
      <c r="E210" s="202" t="s">
        <v>1694</v>
      </c>
      <c r="F210" s="203" t="s">
        <v>1695</v>
      </c>
      <c r="G210" s="204" t="s">
        <v>178</v>
      </c>
      <c r="H210" s="205">
        <v>7.3600000000000003</v>
      </c>
      <c r="I210" s="206"/>
      <c r="J210" s="207">
        <f>ROUND(I210*H210,0)</f>
        <v>0</v>
      </c>
      <c r="K210" s="203" t="s">
        <v>715</v>
      </c>
      <c r="L210" s="40"/>
      <c r="M210" s="208" t="s">
        <v>1</v>
      </c>
      <c r="N210" s="209" t="s">
        <v>47</v>
      </c>
      <c r="O210" s="76"/>
      <c r="P210" s="210">
        <f>O210*H210</f>
        <v>0</v>
      </c>
      <c r="Q210" s="210">
        <v>0</v>
      </c>
      <c r="R210" s="210">
        <f>Q210*H210</f>
        <v>0</v>
      </c>
      <c r="S210" s="210">
        <v>0</v>
      </c>
      <c r="T210" s="211">
        <f>S210*H210</f>
        <v>0</v>
      </c>
      <c r="AR210" s="14" t="s">
        <v>235</v>
      </c>
      <c r="AT210" s="14" t="s">
        <v>152</v>
      </c>
      <c r="AU210" s="14" t="s">
        <v>85</v>
      </c>
      <c r="AY210" s="14" t="s">
        <v>151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4" t="s">
        <v>8</v>
      </c>
      <c r="BK210" s="212">
        <f>ROUND(I210*H210,0)</f>
        <v>0</v>
      </c>
      <c r="BL210" s="14" t="s">
        <v>235</v>
      </c>
      <c r="BM210" s="14" t="s">
        <v>1696</v>
      </c>
    </row>
    <row r="211" s="1" customFormat="1" ht="16.5" customHeight="1">
      <c r="B211" s="35"/>
      <c r="C211" s="240" t="s">
        <v>401</v>
      </c>
      <c r="D211" s="240" t="s">
        <v>282</v>
      </c>
      <c r="E211" s="241" t="s">
        <v>1697</v>
      </c>
      <c r="F211" s="242" t="s">
        <v>1698</v>
      </c>
      <c r="G211" s="243" t="s">
        <v>582</v>
      </c>
      <c r="H211" s="244">
        <v>22.079999999999998</v>
      </c>
      <c r="I211" s="245"/>
      <c r="J211" s="246">
        <f>ROUND(I211*H211,0)</f>
        <v>0</v>
      </c>
      <c r="K211" s="242" t="s">
        <v>1523</v>
      </c>
      <c r="L211" s="247"/>
      <c r="M211" s="248" t="s">
        <v>1</v>
      </c>
      <c r="N211" s="249" t="s">
        <v>47</v>
      </c>
      <c r="O211" s="76"/>
      <c r="P211" s="210">
        <f>O211*H211</f>
        <v>0</v>
      </c>
      <c r="Q211" s="210">
        <v>0.001</v>
      </c>
      <c r="R211" s="210">
        <f>Q211*H211</f>
        <v>0.022079999999999999</v>
      </c>
      <c r="S211" s="210">
        <v>0</v>
      </c>
      <c r="T211" s="211">
        <f>S211*H211</f>
        <v>0</v>
      </c>
      <c r="AR211" s="14" t="s">
        <v>308</v>
      </c>
      <c r="AT211" s="14" t="s">
        <v>282</v>
      </c>
      <c r="AU211" s="14" t="s">
        <v>85</v>
      </c>
      <c r="AY211" s="14" t="s">
        <v>151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4" t="s">
        <v>8</v>
      </c>
      <c r="BK211" s="212">
        <f>ROUND(I211*H211,0)</f>
        <v>0</v>
      </c>
      <c r="BL211" s="14" t="s">
        <v>235</v>
      </c>
      <c r="BM211" s="14" t="s">
        <v>1699</v>
      </c>
    </row>
    <row r="212" s="1" customFormat="1">
      <c r="B212" s="35"/>
      <c r="C212" s="36"/>
      <c r="D212" s="217" t="s">
        <v>170</v>
      </c>
      <c r="E212" s="36"/>
      <c r="F212" s="227" t="s">
        <v>1700</v>
      </c>
      <c r="G212" s="36"/>
      <c r="H212" s="36"/>
      <c r="I212" s="128"/>
      <c r="J212" s="36"/>
      <c r="K212" s="36"/>
      <c r="L212" s="40"/>
      <c r="M212" s="228"/>
      <c r="N212" s="76"/>
      <c r="O212" s="76"/>
      <c r="P212" s="76"/>
      <c r="Q212" s="76"/>
      <c r="R212" s="76"/>
      <c r="S212" s="76"/>
      <c r="T212" s="77"/>
      <c r="AT212" s="14" t="s">
        <v>170</v>
      </c>
      <c r="AU212" s="14" t="s">
        <v>85</v>
      </c>
    </row>
    <row r="213" s="11" customFormat="1">
      <c r="B213" s="215"/>
      <c r="C213" s="216"/>
      <c r="D213" s="217" t="s">
        <v>164</v>
      </c>
      <c r="E213" s="216"/>
      <c r="F213" s="219" t="s">
        <v>1701</v>
      </c>
      <c r="G213" s="216"/>
      <c r="H213" s="220">
        <v>22.079999999999998</v>
      </c>
      <c r="I213" s="221"/>
      <c r="J213" s="216"/>
      <c r="K213" s="216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164</v>
      </c>
      <c r="AU213" s="226" t="s">
        <v>85</v>
      </c>
      <c r="AV213" s="11" t="s">
        <v>85</v>
      </c>
      <c r="AW213" s="11" t="s">
        <v>4</v>
      </c>
      <c r="AX213" s="11" t="s">
        <v>8</v>
      </c>
      <c r="AY213" s="226" t="s">
        <v>151</v>
      </c>
    </row>
    <row r="214" s="1" customFormat="1" ht="16.5" customHeight="1">
      <c r="B214" s="35"/>
      <c r="C214" s="201" t="s">
        <v>407</v>
      </c>
      <c r="D214" s="201" t="s">
        <v>152</v>
      </c>
      <c r="E214" s="202" t="s">
        <v>1702</v>
      </c>
      <c r="F214" s="203" t="s">
        <v>1703</v>
      </c>
      <c r="G214" s="204" t="s">
        <v>178</v>
      </c>
      <c r="H214" s="205">
        <v>5.8739999999999997</v>
      </c>
      <c r="I214" s="206"/>
      <c r="J214" s="207">
        <f>ROUND(I214*H214,0)</f>
        <v>0</v>
      </c>
      <c r="K214" s="203" t="s">
        <v>715</v>
      </c>
      <c r="L214" s="40"/>
      <c r="M214" s="208" t="s">
        <v>1</v>
      </c>
      <c r="N214" s="209" t="s">
        <v>47</v>
      </c>
      <c r="O214" s="76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AR214" s="14" t="s">
        <v>235</v>
      </c>
      <c r="AT214" s="14" t="s">
        <v>152</v>
      </c>
      <c r="AU214" s="14" t="s">
        <v>85</v>
      </c>
      <c r="AY214" s="14" t="s">
        <v>151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4" t="s">
        <v>8</v>
      </c>
      <c r="BK214" s="212">
        <f>ROUND(I214*H214,0)</f>
        <v>0</v>
      </c>
      <c r="BL214" s="14" t="s">
        <v>235</v>
      </c>
      <c r="BM214" s="14" t="s">
        <v>1704</v>
      </c>
    </row>
    <row r="215" s="1" customFormat="1" ht="16.5" customHeight="1">
      <c r="B215" s="35"/>
      <c r="C215" s="240" t="s">
        <v>411</v>
      </c>
      <c r="D215" s="240" t="s">
        <v>282</v>
      </c>
      <c r="E215" s="241" t="s">
        <v>1697</v>
      </c>
      <c r="F215" s="242" t="s">
        <v>1698</v>
      </c>
      <c r="G215" s="243" t="s">
        <v>582</v>
      </c>
      <c r="H215" s="244">
        <v>17.622</v>
      </c>
      <c r="I215" s="245"/>
      <c r="J215" s="246">
        <f>ROUND(I215*H215,0)</f>
        <v>0</v>
      </c>
      <c r="K215" s="242" t="s">
        <v>1523</v>
      </c>
      <c r="L215" s="247"/>
      <c r="M215" s="248" t="s">
        <v>1</v>
      </c>
      <c r="N215" s="249" t="s">
        <v>47</v>
      </c>
      <c r="O215" s="76"/>
      <c r="P215" s="210">
        <f>O215*H215</f>
        <v>0</v>
      </c>
      <c r="Q215" s="210">
        <v>0.001</v>
      </c>
      <c r="R215" s="210">
        <f>Q215*H215</f>
        <v>0.017621999999999999</v>
      </c>
      <c r="S215" s="210">
        <v>0</v>
      </c>
      <c r="T215" s="211">
        <f>S215*H215</f>
        <v>0</v>
      </c>
      <c r="AR215" s="14" t="s">
        <v>308</v>
      </c>
      <c r="AT215" s="14" t="s">
        <v>282</v>
      </c>
      <c r="AU215" s="14" t="s">
        <v>85</v>
      </c>
      <c r="AY215" s="14" t="s">
        <v>151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4" t="s">
        <v>8</v>
      </c>
      <c r="BK215" s="212">
        <f>ROUND(I215*H215,0)</f>
        <v>0</v>
      </c>
      <c r="BL215" s="14" t="s">
        <v>235</v>
      </c>
      <c r="BM215" s="14" t="s">
        <v>1705</v>
      </c>
    </row>
    <row r="216" s="1" customFormat="1">
      <c r="B216" s="35"/>
      <c r="C216" s="36"/>
      <c r="D216" s="217" t="s">
        <v>170</v>
      </c>
      <c r="E216" s="36"/>
      <c r="F216" s="227" t="s">
        <v>1700</v>
      </c>
      <c r="G216" s="36"/>
      <c r="H216" s="36"/>
      <c r="I216" s="128"/>
      <c r="J216" s="36"/>
      <c r="K216" s="36"/>
      <c r="L216" s="40"/>
      <c r="M216" s="228"/>
      <c r="N216" s="76"/>
      <c r="O216" s="76"/>
      <c r="P216" s="76"/>
      <c r="Q216" s="76"/>
      <c r="R216" s="76"/>
      <c r="S216" s="76"/>
      <c r="T216" s="77"/>
      <c r="AT216" s="14" t="s">
        <v>170</v>
      </c>
      <c r="AU216" s="14" t="s">
        <v>85</v>
      </c>
    </row>
    <row r="217" s="11" customFormat="1">
      <c r="B217" s="215"/>
      <c r="C217" s="216"/>
      <c r="D217" s="217" t="s">
        <v>164</v>
      </c>
      <c r="E217" s="216"/>
      <c r="F217" s="219" t="s">
        <v>1706</v>
      </c>
      <c r="G217" s="216"/>
      <c r="H217" s="220">
        <v>17.622</v>
      </c>
      <c r="I217" s="221"/>
      <c r="J217" s="216"/>
      <c r="K217" s="216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164</v>
      </c>
      <c r="AU217" s="226" t="s">
        <v>85</v>
      </c>
      <c r="AV217" s="11" t="s">
        <v>85</v>
      </c>
      <c r="AW217" s="11" t="s">
        <v>4</v>
      </c>
      <c r="AX217" s="11" t="s">
        <v>8</v>
      </c>
      <c r="AY217" s="226" t="s">
        <v>151</v>
      </c>
    </row>
    <row r="218" s="1" customFormat="1" ht="16.5" customHeight="1">
      <c r="B218" s="35"/>
      <c r="C218" s="201" t="s">
        <v>420</v>
      </c>
      <c r="D218" s="201" t="s">
        <v>152</v>
      </c>
      <c r="E218" s="202" t="s">
        <v>1384</v>
      </c>
      <c r="F218" s="203" t="s">
        <v>1385</v>
      </c>
      <c r="G218" s="204" t="s">
        <v>178</v>
      </c>
      <c r="H218" s="205">
        <v>20.800000000000001</v>
      </c>
      <c r="I218" s="206"/>
      <c r="J218" s="207">
        <f>ROUND(I218*H218,0)</f>
        <v>0</v>
      </c>
      <c r="K218" s="203" t="s">
        <v>179</v>
      </c>
      <c r="L218" s="40"/>
      <c r="M218" s="208" t="s">
        <v>1</v>
      </c>
      <c r="N218" s="209" t="s">
        <v>47</v>
      </c>
      <c r="O218" s="76"/>
      <c r="P218" s="210">
        <f>O218*H218</f>
        <v>0</v>
      </c>
      <c r="Q218" s="210">
        <v>0</v>
      </c>
      <c r="R218" s="210">
        <f>Q218*H218</f>
        <v>0</v>
      </c>
      <c r="S218" s="210">
        <v>0</v>
      </c>
      <c r="T218" s="211">
        <f>S218*H218</f>
        <v>0</v>
      </c>
      <c r="AR218" s="14" t="s">
        <v>235</v>
      </c>
      <c r="AT218" s="14" t="s">
        <v>152</v>
      </c>
      <c r="AU218" s="14" t="s">
        <v>85</v>
      </c>
      <c r="AY218" s="14" t="s">
        <v>151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4" t="s">
        <v>8</v>
      </c>
      <c r="BK218" s="212">
        <f>ROUND(I218*H218,0)</f>
        <v>0</v>
      </c>
      <c r="BL218" s="14" t="s">
        <v>235</v>
      </c>
      <c r="BM218" s="14" t="s">
        <v>1707</v>
      </c>
    </row>
    <row r="219" s="11" customFormat="1">
      <c r="B219" s="215"/>
      <c r="C219" s="216"/>
      <c r="D219" s="217" t="s">
        <v>164</v>
      </c>
      <c r="E219" s="218" t="s">
        <v>1</v>
      </c>
      <c r="F219" s="219" t="s">
        <v>1708</v>
      </c>
      <c r="G219" s="216"/>
      <c r="H219" s="220">
        <v>20.800000000000001</v>
      </c>
      <c r="I219" s="221"/>
      <c r="J219" s="216"/>
      <c r="K219" s="216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164</v>
      </c>
      <c r="AU219" s="226" t="s">
        <v>85</v>
      </c>
      <c r="AV219" s="11" t="s">
        <v>85</v>
      </c>
      <c r="AW219" s="11" t="s">
        <v>38</v>
      </c>
      <c r="AX219" s="11" t="s">
        <v>8</v>
      </c>
      <c r="AY219" s="226" t="s">
        <v>151</v>
      </c>
    </row>
    <row r="220" s="1" customFormat="1" ht="16.5" customHeight="1">
      <c r="B220" s="35"/>
      <c r="C220" s="240" t="s">
        <v>426</v>
      </c>
      <c r="D220" s="240" t="s">
        <v>282</v>
      </c>
      <c r="E220" s="241" t="s">
        <v>1387</v>
      </c>
      <c r="F220" s="242" t="s">
        <v>1388</v>
      </c>
      <c r="G220" s="243" t="s">
        <v>384</v>
      </c>
      <c r="H220" s="244">
        <v>0.0070000000000000001</v>
      </c>
      <c r="I220" s="245"/>
      <c r="J220" s="246">
        <f>ROUND(I220*H220,0)</f>
        <v>0</v>
      </c>
      <c r="K220" s="242" t="s">
        <v>179</v>
      </c>
      <c r="L220" s="247"/>
      <c r="M220" s="248" t="s">
        <v>1</v>
      </c>
      <c r="N220" s="249" t="s">
        <v>47</v>
      </c>
      <c r="O220" s="76"/>
      <c r="P220" s="210">
        <f>O220*H220</f>
        <v>0</v>
      </c>
      <c r="Q220" s="210">
        <v>1</v>
      </c>
      <c r="R220" s="210">
        <f>Q220*H220</f>
        <v>0.0070000000000000001</v>
      </c>
      <c r="S220" s="210">
        <v>0</v>
      </c>
      <c r="T220" s="211">
        <f>S220*H220</f>
        <v>0</v>
      </c>
      <c r="AR220" s="14" t="s">
        <v>308</v>
      </c>
      <c r="AT220" s="14" t="s">
        <v>282</v>
      </c>
      <c r="AU220" s="14" t="s">
        <v>85</v>
      </c>
      <c r="AY220" s="14" t="s">
        <v>151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4" t="s">
        <v>8</v>
      </c>
      <c r="BK220" s="212">
        <f>ROUND(I220*H220,0)</f>
        <v>0</v>
      </c>
      <c r="BL220" s="14" t="s">
        <v>235</v>
      </c>
      <c r="BM220" s="14" t="s">
        <v>1709</v>
      </c>
    </row>
    <row r="221" s="1" customFormat="1">
      <c r="B221" s="35"/>
      <c r="C221" s="36"/>
      <c r="D221" s="217" t="s">
        <v>170</v>
      </c>
      <c r="E221" s="36"/>
      <c r="F221" s="227" t="s">
        <v>1390</v>
      </c>
      <c r="G221" s="36"/>
      <c r="H221" s="36"/>
      <c r="I221" s="128"/>
      <c r="J221" s="36"/>
      <c r="K221" s="36"/>
      <c r="L221" s="40"/>
      <c r="M221" s="228"/>
      <c r="N221" s="76"/>
      <c r="O221" s="76"/>
      <c r="P221" s="76"/>
      <c r="Q221" s="76"/>
      <c r="R221" s="76"/>
      <c r="S221" s="76"/>
      <c r="T221" s="77"/>
      <c r="AT221" s="14" t="s">
        <v>170</v>
      </c>
      <c r="AU221" s="14" t="s">
        <v>85</v>
      </c>
    </row>
    <row r="222" s="11" customFormat="1">
      <c r="B222" s="215"/>
      <c r="C222" s="216"/>
      <c r="D222" s="217" t="s">
        <v>164</v>
      </c>
      <c r="E222" s="216"/>
      <c r="F222" s="219" t="s">
        <v>1710</v>
      </c>
      <c r="G222" s="216"/>
      <c r="H222" s="220">
        <v>0.0070000000000000001</v>
      </c>
      <c r="I222" s="221"/>
      <c r="J222" s="216"/>
      <c r="K222" s="216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164</v>
      </c>
      <c r="AU222" s="226" t="s">
        <v>85</v>
      </c>
      <c r="AV222" s="11" t="s">
        <v>85</v>
      </c>
      <c r="AW222" s="11" t="s">
        <v>4</v>
      </c>
      <c r="AX222" s="11" t="s">
        <v>8</v>
      </c>
      <c r="AY222" s="226" t="s">
        <v>151</v>
      </c>
    </row>
    <row r="223" s="1" customFormat="1" ht="16.5" customHeight="1">
      <c r="B223" s="35"/>
      <c r="C223" s="201" t="s">
        <v>432</v>
      </c>
      <c r="D223" s="201" t="s">
        <v>152</v>
      </c>
      <c r="E223" s="202" t="s">
        <v>1392</v>
      </c>
      <c r="F223" s="203" t="s">
        <v>1393</v>
      </c>
      <c r="G223" s="204" t="s">
        <v>178</v>
      </c>
      <c r="H223" s="205">
        <v>3.984</v>
      </c>
      <c r="I223" s="206"/>
      <c r="J223" s="207">
        <f>ROUND(I223*H223,0)</f>
        <v>0</v>
      </c>
      <c r="K223" s="203" t="s">
        <v>179</v>
      </c>
      <c r="L223" s="40"/>
      <c r="M223" s="208" t="s">
        <v>1</v>
      </c>
      <c r="N223" s="209" t="s">
        <v>47</v>
      </c>
      <c r="O223" s="76"/>
      <c r="P223" s="210">
        <f>O223*H223</f>
        <v>0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AR223" s="14" t="s">
        <v>235</v>
      </c>
      <c r="AT223" s="14" t="s">
        <v>152</v>
      </c>
      <c r="AU223" s="14" t="s">
        <v>85</v>
      </c>
      <c r="AY223" s="14" t="s">
        <v>151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4" t="s">
        <v>8</v>
      </c>
      <c r="BK223" s="212">
        <f>ROUND(I223*H223,0)</f>
        <v>0</v>
      </c>
      <c r="BL223" s="14" t="s">
        <v>235</v>
      </c>
      <c r="BM223" s="14" t="s">
        <v>1711</v>
      </c>
    </row>
    <row r="224" s="11" customFormat="1">
      <c r="B224" s="215"/>
      <c r="C224" s="216"/>
      <c r="D224" s="217" t="s">
        <v>164</v>
      </c>
      <c r="E224" s="218" t="s">
        <v>1</v>
      </c>
      <c r="F224" s="219" t="s">
        <v>1712</v>
      </c>
      <c r="G224" s="216"/>
      <c r="H224" s="220">
        <v>3.984</v>
      </c>
      <c r="I224" s="221"/>
      <c r="J224" s="216"/>
      <c r="K224" s="216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164</v>
      </c>
      <c r="AU224" s="226" t="s">
        <v>85</v>
      </c>
      <c r="AV224" s="11" t="s">
        <v>85</v>
      </c>
      <c r="AW224" s="11" t="s">
        <v>38</v>
      </c>
      <c r="AX224" s="11" t="s">
        <v>8</v>
      </c>
      <c r="AY224" s="226" t="s">
        <v>151</v>
      </c>
    </row>
    <row r="225" s="1" customFormat="1" ht="16.5" customHeight="1">
      <c r="B225" s="35"/>
      <c r="C225" s="240" t="s">
        <v>438</v>
      </c>
      <c r="D225" s="240" t="s">
        <v>282</v>
      </c>
      <c r="E225" s="241" t="s">
        <v>1387</v>
      </c>
      <c r="F225" s="242" t="s">
        <v>1388</v>
      </c>
      <c r="G225" s="243" t="s">
        <v>384</v>
      </c>
      <c r="H225" s="244">
        <v>0.001</v>
      </c>
      <c r="I225" s="245"/>
      <c r="J225" s="246">
        <f>ROUND(I225*H225,0)</f>
        <v>0</v>
      </c>
      <c r="K225" s="242" t="s">
        <v>179</v>
      </c>
      <c r="L225" s="247"/>
      <c r="M225" s="248" t="s">
        <v>1</v>
      </c>
      <c r="N225" s="249" t="s">
        <v>47</v>
      </c>
      <c r="O225" s="76"/>
      <c r="P225" s="210">
        <f>O225*H225</f>
        <v>0</v>
      </c>
      <c r="Q225" s="210">
        <v>1</v>
      </c>
      <c r="R225" s="210">
        <f>Q225*H225</f>
        <v>0.001</v>
      </c>
      <c r="S225" s="210">
        <v>0</v>
      </c>
      <c r="T225" s="211">
        <f>S225*H225</f>
        <v>0</v>
      </c>
      <c r="AR225" s="14" t="s">
        <v>308</v>
      </c>
      <c r="AT225" s="14" t="s">
        <v>282</v>
      </c>
      <c r="AU225" s="14" t="s">
        <v>85</v>
      </c>
      <c r="AY225" s="14" t="s">
        <v>151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4" t="s">
        <v>8</v>
      </c>
      <c r="BK225" s="212">
        <f>ROUND(I225*H225,0)</f>
        <v>0</v>
      </c>
      <c r="BL225" s="14" t="s">
        <v>235</v>
      </c>
      <c r="BM225" s="14" t="s">
        <v>1713</v>
      </c>
    </row>
    <row r="226" s="1" customFormat="1">
      <c r="B226" s="35"/>
      <c r="C226" s="36"/>
      <c r="D226" s="217" t="s">
        <v>170</v>
      </c>
      <c r="E226" s="36"/>
      <c r="F226" s="227" t="s">
        <v>1390</v>
      </c>
      <c r="G226" s="36"/>
      <c r="H226" s="36"/>
      <c r="I226" s="128"/>
      <c r="J226" s="36"/>
      <c r="K226" s="36"/>
      <c r="L226" s="40"/>
      <c r="M226" s="228"/>
      <c r="N226" s="76"/>
      <c r="O226" s="76"/>
      <c r="P226" s="76"/>
      <c r="Q226" s="76"/>
      <c r="R226" s="76"/>
      <c r="S226" s="76"/>
      <c r="T226" s="77"/>
      <c r="AT226" s="14" t="s">
        <v>170</v>
      </c>
      <c r="AU226" s="14" t="s">
        <v>85</v>
      </c>
    </row>
    <row r="227" s="11" customFormat="1">
      <c r="B227" s="215"/>
      <c r="C227" s="216"/>
      <c r="D227" s="217" t="s">
        <v>164</v>
      </c>
      <c r="E227" s="216"/>
      <c r="F227" s="219" t="s">
        <v>1714</v>
      </c>
      <c r="G227" s="216"/>
      <c r="H227" s="220">
        <v>0.001</v>
      </c>
      <c r="I227" s="221"/>
      <c r="J227" s="216"/>
      <c r="K227" s="216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164</v>
      </c>
      <c r="AU227" s="226" t="s">
        <v>85</v>
      </c>
      <c r="AV227" s="11" t="s">
        <v>85</v>
      </c>
      <c r="AW227" s="11" t="s">
        <v>4</v>
      </c>
      <c r="AX227" s="11" t="s">
        <v>8</v>
      </c>
      <c r="AY227" s="226" t="s">
        <v>151</v>
      </c>
    </row>
    <row r="228" s="1" customFormat="1" ht="16.5" customHeight="1">
      <c r="B228" s="35"/>
      <c r="C228" s="201" t="s">
        <v>444</v>
      </c>
      <c r="D228" s="201" t="s">
        <v>152</v>
      </c>
      <c r="E228" s="202" t="s">
        <v>1398</v>
      </c>
      <c r="F228" s="203" t="s">
        <v>1399</v>
      </c>
      <c r="G228" s="204" t="s">
        <v>178</v>
      </c>
      <c r="H228" s="205">
        <v>20.800000000000001</v>
      </c>
      <c r="I228" s="206"/>
      <c r="J228" s="207">
        <f>ROUND(I228*H228,0)</f>
        <v>0</v>
      </c>
      <c r="K228" s="203" t="s">
        <v>179</v>
      </c>
      <c r="L228" s="40"/>
      <c r="M228" s="208" t="s">
        <v>1</v>
      </c>
      <c r="N228" s="209" t="s">
        <v>47</v>
      </c>
      <c r="O228" s="76"/>
      <c r="P228" s="210">
        <f>O228*H228</f>
        <v>0</v>
      </c>
      <c r="Q228" s="210">
        <v>0.00040000000000000002</v>
      </c>
      <c r="R228" s="210">
        <f>Q228*H228</f>
        <v>0.008320000000000001</v>
      </c>
      <c r="S228" s="210">
        <v>0</v>
      </c>
      <c r="T228" s="211">
        <f>S228*H228</f>
        <v>0</v>
      </c>
      <c r="AR228" s="14" t="s">
        <v>235</v>
      </c>
      <c r="AT228" s="14" t="s">
        <v>152</v>
      </c>
      <c r="AU228" s="14" t="s">
        <v>85</v>
      </c>
      <c r="AY228" s="14" t="s">
        <v>151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4" t="s">
        <v>8</v>
      </c>
      <c r="BK228" s="212">
        <f>ROUND(I228*H228,0)</f>
        <v>0</v>
      </c>
      <c r="BL228" s="14" t="s">
        <v>235</v>
      </c>
      <c r="BM228" s="14" t="s">
        <v>1715</v>
      </c>
    </row>
    <row r="229" s="1" customFormat="1" ht="16.5" customHeight="1">
      <c r="B229" s="35"/>
      <c r="C229" s="240" t="s">
        <v>448</v>
      </c>
      <c r="D229" s="240" t="s">
        <v>282</v>
      </c>
      <c r="E229" s="241" t="s">
        <v>1401</v>
      </c>
      <c r="F229" s="242" t="s">
        <v>1402</v>
      </c>
      <c r="G229" s="243" t="s">
        <v>178</v>
      </c>
      <c r="H229" s="244">
        <v>24.960000000000001</v>
      </c>
      <c r="I229" s="245"/>
      <c r="J229" s="246">
        <f>ROUND(I229*H229,0)</f>
        <v>0</v>
      </c>
      <c r="K229" s="242" t="s">
        <v>179</v>
      </c>
      <c r="L229" s="247"/>
      <c r="M229" s="248" t="s">
        <v>1</v>
      </c>
      <c r="N229" s="249" t="s">
        <v>47</v>
      </c>
      <c r="O229" s="76"/>
      <c r="P229" s="210">
        <f>O229*H229</f>
        <v>0</v>
      </c>
      <c r="Q229" s="210">
        <v>0.0038800000000000002</v>
      </c>
      <c r="R229" s="210">
        <f>Q229*H229</f>
        <v>0.096844800000000009</v>
      </c>
      <c r="S229" s="210">
        <v>0</v>
      </c>
      <c r="T229" s="211">
        <f>S229*H229</f>
        <v>0</v>
      </c>
      <c r="AR229" s="14" t="s">
        <v>308</v>
      </c>
      <c r="AT229" s="14" t="s">
        <v>282</v>
      </c>
      <c r="AU229" s="14" t="s">
        <v>85</v>
      </c>
      <c r="AY229" s="14" t="s">
        <v>151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4" t="s">
        <v>8</v>
      </c>
      <c r="BK229" s="212">
        <f>ROUND(I229*H229,0)</f>
        <v>0</v>
      </c>
      <c r="BL229" s="14" t="s">
        <v>235</v>
      </c>
      <c r="BM229" s="14" t="s">
        <v>1716</v>
      </c>
    </row>
    <row r="230" s="11" customFormat="1">
      <c r="B230" s="215"/>
      <c r="C230" s="216"/>
      <c r="D230" s="217" t="s">
        <v>164</v>
      </c>
      <c r="E230" s="216"/>
      <c r="F230" s="219" t="s">
        <v>1717</v>
      </c>
      <c r="G230" s="216"/>
      <c r="H230" s="220">
        <v>24.960000000000001</v>
      </c>
      <c r="I230" s="221"/>
      <c r="J230" s="216"/>
      <c r="K230" s="216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164</v>
      </c>
      <c r="AU230" s="226" t="s">
        <v>85</v>
      </c>
      <c r="AV230" s="11" t="s">
        <v>85</v>
      </c>
      <c r="AW230" s="11" t="s">
        <v>4</v>
      </c>
      <c r="AX230" s="11" t="s">
        <v>8</v>
      </c>
      <c r="AY230" s="226" t="s">
        <v>151</v>
      </c>
    </row>
    <row r="231" s="1" customFormat="1" ht="16.5" customHeight="1">
      <c r="B231" s="35"/>
      <c r="C231" s="201" t="s">
        <v>453</v>
      </c>
      <c r="D231" s="201" t="s">
        <v>152</v>
      </c>
      <c r="E231" s="202" t="s">
        <v>1405</v>
      </c>
      <c r="F231" s="203" t="s">
        <v>1406</v>
      </c>
      <c r="G231" s="204" t="s">
        <v>178</v>
      </c>
      <c r="H231" s="205">
        <v>3.984</v>
      </c>
      <c r="I231" s="206"/>
      <c r="J231" s="207">
        <f>ROUND(I231*H231,0)</f>
        <v>0</v>
      </c>
      <c r="K231" s="203" t="s">
        <v>179</v>
      </c>
      <c r="L231" s="40"/>
      <c r="M231" s="208" t="s">
        <v>1</v>
      </c>
      <c r="N231" s="209" t="s">
        <v>47</v>
      </c>
      <c r="O231" s="76"/>
      <c r="P231" s="210">
        <f>O231*H231</f>
        <v>0</v>
      </c>
      <c r="Q231" s="210">
        <v>0.00040000000000000002</v>
      </c>
      <c r="R231" s="210">
        <f>Q231*H231</f>
        <v>0.0015936000000000001</v>
      </c>
      <c r="S231" s="210">
        <v>0</v>
      </c>
      <c r="T231" s="211">
        <f>S231*H231</f>
        <v>0</v>
      </c>
      <c r="AR231" s="14" t="s">
        <v>235</v>
      </c>
      <c r="AT231" s="14" t="s">
        <v>152</v>
      </c>
      <c r="AU231" s="14" t="s">
        <v>85</v>
      </c>
      <c r="AY231" s="14" t="s">
        <v>151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4" t="s">
        <v>8</v>
      </c>
      <c r="BK231" s="212">
        <f>ROUND(I231*H231,0)</f>
        <v>0</v>
      </c>
      <c r="BL231" s="14" t="s">
        <v>235</v>
      </c>
      <c r="BM231" s="14" t="s">
        <v>1718</v>
      </c>
    </row>
    <row r="232" s="1" customFormat="1" ht="16.5" customHeight="1">
      <c r="B232" s="35"/>
      <c r="C232" s="240" t="s">
        <v>457</v>
      </c>
      <c r="D232" s="240" t="s">
        <v>282</v>
      </c>
      <c r="E232" s="241" t="s">
        <v>1401</v>
      </c>
      <c r="F232" s="242" t="s">
        <v>1402</v>
      </c>
      <c r="G232" s="243" t="s">
        <v>178</v>
      </c>
      <c r="H232" s="244">
        <v>4.7809999999999997</v>
      </c>
      <c r="I232" s="245"/>
      <c r="J232" s="246">
        <f>ROUND(I232*H232,0)</f>
        <v>0</v>
      </c>
      <c r="K232" s="242" t="s">
        <v>179</v>
      </c>
      <c r="L232" s="247"/>
      <c r="M232" s="248" t="s">
        <v>1</v>
      </c>
      <c r="N232" s="249" t="s">
        <v>47</v>
      </c>
      <c r="O232" s="76"/>
      <c r="P232" s="210">
        <f>O232*H232</f>
        <v>0</v>
      </c>
      <c r="Q232" s="210">
        <v>0.0038800000000000002</v>
      </c>
      <c r="R232" s="210">
        <f>Q232*H232</f>
        <v>0.018550279999999999</v>
      </c>
      <c r="S232" s="210">
        <v>0</v>
      </c>
      <c r="T232" s="211">
        <f>S232*H232</f>
        <v>0</v>
      </c>
      <c r="AR232" s="14" t="s">
        <v>308</v>
      </c>
      <c r="AT232" s="14" t="s">
        <v>282</v>
      </c>
      <c r="AU232" s="14" t="s">
        <v>85</v>
      </c>
      <c r="AY232" s="14" t="s">
        <v>151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4" t="s">
        <v>8</v>
      </c>
      <c r="BK232" s="212">
        <f>ROUND(I232*H232,0)</f>
        <v>0</v>
      </c>
      <c r="BL232" s="14" t="s">
        <v>235</v>
      </c>
      <c r="BM232" s="14" t="s">
        <v>1719</v>
      </c>
    </row>
    <row r="233" s="11" customFormat="1">
      <c r="B233" s="215"/>
      <c r="C233" s="216"/>
      <c r="D233" s="217" t="s">
        <v>164</v>
      </c>
      <c r="E233" s="216"/>
      <c r="F233" s="219" t="s">
        <v>1720</v>
      </c>
      <c r="G233" s="216"/>
      <c r="H233" s="220">
        <v>4.7809999999999997</v>
      </c>
      <c r="I233" s="221"/>
      <c r="J233" s="216"/>
      <c r="K233" s="216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164</v>
      </c>
      <c r="AU233" s="226" t="s">
        <v>85</v>
      </c>
      <c r="AV233" s="11" t="s">
        <v>85</v>
      </c>
      <c r="AW233" s="11" t="s">
        <v>4</v>
      </c>
      <c r="AX233" s="11" t="s">
        <v>8</v>
      </c>
      <c r="AY233" s="226" t="s">
        <v>151</v>
      </c>
    </row>
    <row r="234" s="1" customFormat="1" ht="16.5" customHeight="1">
      <c r="B234" s="35"/>
      <c r="C234" s="201" t="s">
        <v>462</v>
      </c>
      <c r="D234" s="201" t="s">
        <v>152</v>
      </c>
      <c r="E234" s="202" t="s">
        <v>1279</v>
      </c>
      <c r="F234" s="203" t="s">
        <v>1280</v>
      </c>
      <c r="G234" s="204" t="s">
        <v>468</v>
      </c>
      <c r="H234" s="250"/>
      <c r="I234" s="206"/>
      <c r="J234" s="207">
        <f>ROUND(I234*H234,0)</f>
        <v>0</v>
      </c>
      <c r="K234" s="203" t="s">
        <v>179</v>
      </c>
      <c r="L234" s="40"/>
      <c r="M234" s="208" t="s">
        <v>1</v>
      </c>
      <c r="N234" s="209" t="s">
        <v>47</v>
      </c>
      <c r="O234" s="76"/>
      <c r="P234" s="210">
        <f>O234*H234</f>
        <v>0</v>
      </c>
      <c r="Q234" s="210">
        <v>0</v>
      </c>
      <c r="R234" s="210">
        <f>Q234*H234</f>
        <v>0</v>
      </c>
      <c r="S234" s="210">
        <v>0</v>
      </c>
      <c r="T234" s="211">
        <f>S234*H234</f>
        <v>0</v>
      </c>
      <c r="AR234" s="14" t="s">
        <v>235</v>
      </c>
      <c r="AT234" s="14" t="s">
        <v>152</v>
      </c>
      <c r="AU234" s="14" t="s">
        <v>85</v>
      </c>
      <c r="AY234" s="14" t="s">
        <v>151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4" t="s">
        <v>8</v>
      </c>
      <c r="BK234" s="212">
        <f>ROUND(I234*H234,0)</f>
        <v>0</v>
      </c>
      <c r="BL234" s="14" t="s">
        <v>235</v>
      </c>
      <c r="BM234" s="14" t="s">
        <v>1721</v>
      </c>
    </row>
    <row r="235" s="10" customFormat="1" ht="22.8" customHeight="1">
      <c r="B235" s="187"/>
      <c r="C235" s="188"/>
      <c r="D235" s="189" t="s">
        <v>75</v>
      </c>
      <c r="E235" s="213" t="s">
        <v>1722</v>
      </c>
      <c r="F235" s="213" t="s">
        <v>1723</v>
      </c>
      <c r="G235" s="188"/>
      <c r="H235" s="188"/>
      <c r="I235" s="191"/>
      <c r="J235" s="214">
        <f>BK235</f>
        <v>0</v>
      </c>
      <c r="K235" s="188"/>
      <c r="L235" s="193"/>
      <c r="M235" s="194"/>
      <c r="N235" s="195"/>
      <c r="O235" s="195"/>
      <c r="P235" s="196">
        <f>SUM(P236:P239)</f>
        <v>0</v>
      </c>
      <c r="Q235" s="195"/>
      <c r="R235" s="196">
        <f>SUM(R236:R239)</f>
        <v>0.053040000000000004</v>
      </c>
      <c r="S235" s="195"/>
      <c r="T235" s="197">
        <f>SUM(T236:T239)</f>
        <v>0</v>
      </c>
      <c r="AR235" s="198" t="s">
        <v>85</v>
      </c>
      <c r="AT235" s="199" t="s">
        <v>75</v>
      </c>
      <c r="AU235" s="199" t="s">
        <v>8</v>
      </c>
      <c r="AY235" s="198" t="s">
        <v>151</v>
      </c>
      <c r="BK235" s="200">
        <f>SUM(BK236:BK239)</f>
        <v>0</v>
      </c>
    </row>
    <row r="236" s="1" customFormat="1" ht="16.5" customHeight="1">
      <c r="B236" s="35"/>
      <c r="C236" s="201" t="s">
        <v>430</v>
      </c>
      <c r="D236" s="201" t="s">
        <v>152</v>
      </c>
      <c r="E236" s="202" t="s">
        <v>1724</v>
      </c>
      <c r="F236" s="203" t="s">
        <v>1725</v>
      </c>
      <c r="G236" s="204" t="s">
        <v>178</v>
      </c>
      <c r="H236" s="205">
        <v>20.800000000000001</v>
      </c>
      <c r="I236" s="206"/>
      <c r="J236" s="207">
        <f>ROUND(I236*H236,0)</f>
        <v>0</v>
      </c>
      <c r="K236" s="203" t="s">
        <v>715</v>
      </c>
      <c r="L236" s="40"/>
      <c r="M236" s="208" t="s">
        <v>1</v>
      </c>
      <c r="N236" s="209" t="s">
        <v>47</v>
      </c>
      <c r="O236" s="76"/>
      <c r="P236" s="210">
        <f>O236*H236</f>
        <v>0</v>
      </c>
      <c r="Q236" s="210">
        <v>0</v>
      </c>
      <c r="R236" s="210">
        <f>Q236*H236</f>
        <v>0</v>
      </c>
      <c r="S236" s="210">
        <v>0</v>
      </c>
      <c r="T236" s="211">
        <f>S236*H236</f>
        <v>0</v>
      </c>
      <c r="AR236" s="14" t="s">
        <v>235</v>
      </c>
      <c r="AT236" s="14" t="s">
        <v>152</v>
      </c>
      <c r="AU236" s="14" t="s">
        <v>85</v>
      </c>
      <c r="AY236" s="14" t="s">
        <v>151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4" t="s">
        <v>8</v>
      </c>
      <c r="BK236" s="212">
        <f>ROUND(I236*H236,0)</f>
        <v>0</v>
      </c>
      <c r="BL236" s="14" t="s">
        <v>235</v>
      </c>
      <c r="BM236" s="14" t="s">
        <v>1726</v>
      </c>
    </row>
    <row r="237" s="1" customFormat="1" ht="16.5" customHeight="1">
      <c r="B237" s="35"/>
      <c r="C237" s="240" t="s">
        <v>472</v>
      </c>
      <c r="D237" s="240" t="s">
        <v>282</v>
      </c>
      <c r="E237" s="241" t="s">
        <v>1727</v>
      </c>
      <c r="F237" s="242" t="s">
        <v>1728</v>
      </c>
      <c r="G237" s="243" t="s">
        <v>178</v>
      </c>
      <c r="H237" s="244">
        <v>21.216000000000001</v>
      </c>
      <c r="I237" s="245"/>
      <c r="J237" s="246">
        <f>ROUND(I237*H237,0)</f>
        <v>0</v>
      </c>
      <c r="K237" s="242" t="s">
        <v>179</v>
      </c>
      <c r="L237" s="247"/>
      <c r="M237" s="248" t="s">
        <v>1</v>
      </c>
      <c r="N237" s="249" t="s">
        <v>47</v>
      </c>
      <c r="O237" s="76"/>
      <c r="P237" s="210">
        <f>O237*H237</f>
        <v>0</v>
      </c>
      <c r="Q237" s="210">
        <v>0.0025000000000000001</v>
      </c>
      <c r="R237" s="210">
        <f>Q237*H237</f>
        <v>0.053040000000000004</v>
      </c>
      <c r="S237" s="210">
        <v>0</v>
      </c>
      <c r="T237" s="211">
        <f>S237*H237</f>
        <v>0</v>
      </c>
      <c r="AR237" s="14" t="s">
        <v>308</v>
      </c>
      <c r="AT237" s="14" t="s">
        <v>282</v>
      </c>
      <c r="AU237" s="14" t="s">
        <v>85</v>
      </c>
      <c r="AY237" s="14" t="s">
        <v>151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4" t="s">
        <v>8</v>
      </c>
      <c r="BK237" s="212">
        <f>ROUND(I237*H237,0)</f>
        <v>0</v>
      </c>
      <c r="BL237" s="14" t="s">
        <v>235</v>
      </c>
      <c r="BM237" s="14" t="s">
        <v>1729</v>
      </c>
    </row>
    <row r="238" s="11" customFormat="1">
      <c r="B238" s="215"/>
      <c r="C238" s="216"/>
      <c r="D238" s="217" t="s">
        <v>164</v>
      </c>
      <c r="E238" s="216"/>
      <c r="F238" s="219" t="s">
        <v>1730</v>
      </c>
      <c r="G238" s="216"/>
      <c r="H238" s="220">
        <v>21.216000000000001</v>
      </c>
      <c r="I238" s="221"/>
      <c r="J238" s="216"/>
      <c r="K238" s="216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164</v>
      </c>
      <c r="AU238" s="226" t="s">
        <v>85</v>
      </c>
      <c r="AV238" s="11" t="s">
        <v>85</v>
      </c>
      <c r="AW238" s="11" t="s">
        <v>4</v>
      </c>
      <c r="AX238" s="11" t="s">
        <v>8</v>
      </c>
      <c r="AY238" s="226" t="s">
        <v>151</v>
      </c>
    </row>
    <row r="239" s="1" customFormat="1" ht="16.5" customHeight="1">
      <c r="B239" s="35"/>
      <c r="C239" s="201" t="s">
        <v>478</v>
      </c>
      <c r="D239" s="201" t="s">
        <v>152</v>
      </c>
      <c r="E239" s="202" t="s">
        <v>1731</v>
      </c>
      <c r="F239" s="203" t="s">
        <v>1732</v>
      </c>
      <c r="G239" s="204" t="s">
        <v>468</v>
      </c>
      <c r="H239" s="250"/>
      <c r="I239" s="206"/>
      <c r="J239" s="207">
        <f>ROUND(I239*H239,0)</f>
        <v>0</v>
      </c>
      <c r="K239" s="203" t="s">
        <v>179</v>
      </c>
      <c r="L239" s="40"/>
      <c r="M239" s="208" t="s">
        <v>1</v>
      </c>
      <c r="N239" s="209" t="s">
        <v>47</v>
      </c>
      <c r="O239" s="76"/>
      <c r="P239" s="210">
        <f>O239*H239</f>
        <v>0</v>
      </c>
      <c r="Q239" s="210">
        <v>0</v>
      </c>
      <c r="R239" s="210">
        <f>Q239*H239</f>
        <v>0</v>
      </c>
      <c r="S239" s="210">
        <v>0</v>
      </c>
      <c r="T239" s="211">
        <f>S239*H239</f>
        <v>0</v>
      </c>
      <c r="AR239" s="14" t="s">
        <v>235</v>
      </c>
      <c r="AT239" s="14" t="s">
        <v>152</v>
      </c>
      <c r="AU239" s="14" t="s">
        <v>85</v>
      </c>
      <c r="AY239" s="14" t="s">
        <v>151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4" t="s">
        <v>8</v>
      </c>
      <c r="BK239" s="212">
        <f>ROUND(I239*H239,0)</f>
        <v>0</v>
      </c>
      <c r="BL239" s="14" t="s">
        <v>235</v>
      </c>
      <c r="BM239" s="14" t="s">
        <v>1733</v>
      </c>
    </row>
    <row r="240" s="10" customFormat="1" ht="22.8" customHeight="1">
      <c r="B240" s="187"/>
      <c r="C240" s="188"/>
      <c r="D240" s="189" t="s">
        <v>75</v>
      </c>
      <c r="E240" s="213" t="s">
        <v>1734</v>
      </c>
      <c r="F240" s="213" t="s">
        <v>1735</v>
      </c>
      <c r="G240" s="188"/>
      <c r="H240" s="188"/>
      <c r="I240" s="191"/>
      <c r="J240" s="214">
        <f>BK240</f>
        <v>0</v>
      </c>
      <c r="K240" s="188"/>
      <c r="L240" s="193"/>
      <c r="M240" s="194"/>
      <c r="N240" s="195"/>
      <c r="O240" s="195"/>
      <c r="P240" s="196">
        <f>SUM(P241:P245)</f>
        <v>0</v>
      </c>
      <c r="Q240" s="195"/>
      <c r="R240" s="196">
        <f>SUM(R241:R245)</f>
        <v>0.00347</v>
      </c>
      <c r="S240" s="195"/>
      <c r="T240" s="197">
        <f>SUM(T241:T245)</f>
        <v>0</v>
      </c>
      <c r="AR240" s="198" t="s">
        <v>85</v>
      </c>
      <c r="AT240" s="199" t="s">
        <v>75</v>
      </c>
      <c r="AU240" s="199" t="s">
        <v>8</v>
      </c>
      <c r="AY240" s="198" t="s">
        <v>151</v>
      </c>
      <c r="BK240" s="200">
        <f>SUM(BK241:BK245)</f>
        <v>0</v>
      </c>
    </row>
    <row r="241" s="1" customFormat="1" ht="22.5" customHeight="1">
      <c r="B241" s="35"/>
      <c r="C241" s="201" t="s">
        <v>483</v>
      </c>
      <c r="D241" s="201" t="s">
        <v>152</v>
      </c>
      <c r="E241" s="202" t="s">
        <v>1736</v>
      </c>
      <c r="F241" s="203" t="s">
        <v>1737</v>
      </c>
      <c r="G241" s="204" t="s">
        <v>926</v>
      </c>
      <c r="H241" s="205">
        <v>1</v>
      </c>
      <c r="I241" s="206"/>
      <c r="J241" s="207">
        <f>ROUND(I241*H241,0)</f>
        <v>0</v>
      </c>
      <c r="K241" s="203" t="s">
        <v>1</v>
      </c>
      <c r="L241" s="40"/>
      <c r="M241" s="208" t="s">
        <v>1</v>
      </c>
      <c r="N241" s="209" t="s">
        <v>47</v>
      </c>
      <c r="O241" s="76"/>
      <c r="P241" s="210">
        <f>O241*H241</f>
        <v>0</v>
      </c>
      <c r="Q241" s="210">
        <v>0.00109</v>
      </c>
      <c r="R241" s="210">
        <f>Q241*H241</f>
        <v>0.00109</v>
      </c>
      <c r="S241" s="210">
        <v>0</v>
      </c>
      <c r="T241" s="211">
        <f>S241*H241</f>
        <v>0</v>
      </c>
      <c r="AR241" s="14" t="s">
        <v>235</v>
      </c>
      <c r="AT241" s="14" t="s">
        <v>152</v>
      </c>
      <c r="AU241" s="14" t="s">
        <v>85</v>
      </c>
      <c r="AY241" s="14" t="s">
        <v>151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4" t="s">
        <v>8</v>
      </c>
      <c r="BK241" s="212">
        <f>ROUND(I241*H241,0)</f>
        <v>0</v>
      </c>
      <c r="BL241" s="14" t="s">
        <v>235</v>
      </c>
      <c r="BM241" s="14" t="s">
        <v>1738</v>
      </c>
    </row>
    <row r="242" s="1" customFormat="1" ht="22.5" customHeight="1">
      <c r="B242" s="35"/>
      <c r="C242" s="201" t="s">
        <v>488</v>
      </c>
      <c r="D242" s="201" t="s">
        <v>152</v>
      </c>
      <c r="E242" s="202" t="s">
        <v>1739</v>
      </c>
      <c r="F242" s="203" t="s">
        <v>1740</v>
      </c>
      <c r="G242" s="204" t="s">
        <v>926</v>
      </c>
      <c r="H242" s="205">
        <v>1</v>
      </c>
      <c r="I242" s="206"/>
      <c r="J242" s="207">
        <f>ROUND(I242*H242,0)</f>
        <v>0</v>
      </c>
      <c r="K242" s="203" t="s">
        <v>1</v>
      </c>
      <c r="L242" s="40"/>
      <c r="M242" s="208" t="s">
        <v>1</v>
      </c>
      <c r="N242" s="209" t="s">
        <v>47</v>
      </c>
      <c r="O242" s="76"/>
      <c r="P242" s="210">
        <f>O242*H242</f>
        <v>0</v>
      </c>
      <c r="Q242" s="210">
        <v>0.00109</v>
      </c>
      <c r="R242" s="210">
        <f>Q242*H242</f>
        <v>0.00109</v>
      </c>
      <c r="S242" s="210">
        <v>0</v>
      </c>
      <c r="T242" s="211">
        <f>S242*H242</f>
        <v>0</v>
      </c>
      <c r="AR242" s="14" t="s">
        <v>235</v>
      </c>
      <c r="AT242" s="14" t="s">
        <v>152</v>
      </c>
      <c r="AU242" s="14" t="s">
        <v>85</v>
      </c>
      <c r="AY242" s="14" t="s">
        <v>151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4" t="s">
        <v>8</v>
      </c>
      <c r="BK242" s="212">
        <f>ROUND(I242*H242,0)</f>
        <v>0</v>
      </c>
      <c r="BL242" s="14" t="s">
        <v>235</v>
      </c>
      <c r="BM242" s="14" t="s">
        <v>1741</v>
      </c>
    </row>
    <row r="243" s="1" customFormat="1" ht="16.5" customHeight="1">
      <c r="B243" s="35"/>
      <c r="C243" s="201" t="s">
        <v>492</v>
      </c>
      <c r="D243" s="201" t="s">
        <v>152</v>
      </c>
      <c r="E243" s="202" t="s">
        <v>1742</v>
      </c>
      <c r="F243" s="203" t="s">
        <v>1743</v>
      </c>
      <c r="G243" s="204" t="s">
        <v>168</v>
      </c>
      <c r="H243" s="205">
        <v>1</v>
      </c>
      <c r="I243" s="206"/>
      <c r="J243" s="207">
        <f>ROUND(I243*H243,0)</f>
        <v>0</v>
      </c>
      <c r="K243" s="203" t="s">
        <v>179</v>
      </c>
      <c r="L243" s="40"/>
      <c r="M243" s="208" t="s">
        <v>1</v>
      </c>
      <c r="N243" s="209" t="s">
        <v>47</v>
      </c>
      <c r="O243" s="76"/>
      <c r="P243" s="210">
        <f>O243*H243</f>
        <v>0</v>
      </c>
      <c r="Q243" s="210">
        <v>0.0011199999999999999</v>
      </c>
      <c r="R243" s="210">
        <f>Q243*H243</f>
        <v>0.0011199999999999999</v>
      </c>
      <c r="S243" s="210">
        <v>0</v>
      </c>
      <c r="T243" s="211">
        <f>S243*H243</f>
        <v>0</v>
      </c>
      <c r="AR243" s="14" t="s">
        <v>235</v>
      </c>
      <c r="AT243" s="14" t="s">
        <v>152</v>
      </c>
      <c r="AU243" s="14" t="s">
        <v>85</v>
      </c>
      <c r="AY243" s="14" t="s">
        <v>151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4" t="s">
        <v>8</v>
      </c>
      <c r="BK243" s="212">
        <f>ROUND(I243*H243,0)</f>
        <v>0</v>
      </c>
      <c r="BL243" s="14" t="s">
        <v>235</v>
      </c>
      <c r="BM243" s="14" t="s">
        <v>1744</v>
      </c>
    </row>
    <row r="244" s="1" customFormat="1" ht="16.5" customHeight="1">
      <c r="B244" s="35"/>
      <c r="C244" s="201" t="s">
        <v>496</v>
      </c>
      <c r="D244" s="201" t="s">
        <v>152</v>
      </c>
      <c r="E244" s="202" t="s">
        <v>1745</v>
      </c>
      <c r="F244" s="203" t="s">
        <v>1746</v>
      </c>
      <c r="G244" s="204" t="s">
        <v>168</v>
      </c>
      <c r="H244" s="205">
        <v>1</v>
      </c>
      <c r="I244" s="206"/>
      <c r="J244" s="207">
        <f>ROUND(I244*H244,0)</f>
        <v>0</v>
      </c>
      <c r="K244" s="203" t="s">
        <v>179</v>
      </c>
      <c r="L244" s="40"/>
      <c r="M244" s="208" t="s">
        <v>1</v>
      </c>
      <c r="N244" s="209" t="s">
        <v>47</v>
      </c>
      <c r="O244" s="76"/>
      <c r="P244" s="210">
        <f>O244*H244</f>
        <v>0</v>
      </c>
      <c r="Q244" s="210">
        <v>0.00017000000000000001</v>
      </c>
      <c r="R244" s="210">
        <f>Q244*H244</f>
        <v>0.00017000000000000001</v>
      </c>
      <c r="S244" s="210">
        <v>0</v>
      </c>
      <c r="T244" s="211">
        <f>S244*H244</f>
        <v>0</v>
      </c>
      <c r="AR244" s="14" t="s">
        <v>235</v>
      </c>
      <c r="AT244" s="14" t="s">
        <v>152</v>
      </c>
      <c r="AU244" s="14" t="s">
        <v>85</v>
      </c>
      <c r="AY244" s="14" t="s">
        <v>151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4" t="s">
        <v>8</v>
      </c>
      <c r="BK244" s="212">
        <f>ROUND(I244*H244,0)</f>
        <v>0</v>
      </c>
      <c r="BL244" s="14" t="s">
        <v>235</v>
      </c>
      <c r="BM244" s="14" t="s">
        <v>1747</v>
      </c>
    </row>
    <row r="245" s="1" customFormat="1" ht="16.5" customHeight="1">
      <c r="B245" s="35"/>
      <c r="C245" s="201" t="s">
        <v>501</v>
      </c>
      <c r="D245" s="201" t="s">
        <v>152</v>
      </c>
      <c r="E245" s="202" t="s">
        <v>1748</v>
      </c>
      <c r="F245" s="203" t="s">
        <v>1749</v>
      </c>
      <c r="G245" s="204" t="s">
        <v>468</v>
      </c>
      <c r="H245" s="250"/>
      <c r="I245" s="206"/>
      <c r="J245" s="207">
        <f>ROUND(I245*H245,0)</f>
        <v>0</v>
      </c>
      <c r="K245" s="203" t="s">
        <v>179</v>
      </c>
      <c r="L245" s="40"/>
      <c r="M245" s="208" t="s">
        <v>1</v>
      </c>
      <c r="N245" s="209" t="s">
        <v>47</v>
      </c>
      <c r="O245" s="76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AR245" s="14" t="s">
        <v>235</v>
      </c>
      <c r="AT245" s="14" t="s">
        <v>152</v>
      </c>
      <c r="AU245" s="14" t="s">
        <v>85</v>
      </c>
      <c r="AY245" s="14" t="s">
        <v>151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14" t="s">
        <v>8</v>
      </c>
      <c r="BK245" s="212">
        <f>ROUND(I245*H245,0)</f>
        <v>0</v>
      </c>
      <c r="BL245" s="14" t="s">
        <v>235</v>
      </c>
      <c r="BM245" s="14" t="s">
        <v>1750</v>
      </c>
    </row>
    <row r="246" s="10" customFormat="1" ht="22.8" customHeight="1">
      <c r="B246" s="187"/>
      <c r="C246" s="188"/>
      <c r="D246" s="189" t="s">
        <v>75</v>
      </c>
      <c r="E246" s="213" t="s">
        <v>1751</v>
      </c>
      <c r="F246" s="213" t="s">
        <v>1752</v>
      </c>
      <c r="G246" s="188"/>
      <c r="H246" s="188"/>
      <c r="I246" s="191"/>
      <c r="J246" s="214">
        <f>BK246</f>
        <v>0</v>
      </c>
      <c r="K246" s="188"/>
      <c r="L246" s="193"/>
      <c r="M246" s="194"/>
      <c r="N246" s="195"/>
      <c r="O246" s="195"/>
      <c r="P246" s="196">
        <f>SUM(P247:P253)</f>
        <v>0</v>
      </c>
      <c r="Q246" s="195"/>
      <c r="R246" s="196">
        <f>SUM(R247:R253)</f>
        <v>0.0046900000000000006</v>
      </c>
      <c r="S246" s="195"/>
      <c r="T246" s="197">
        <f>SUM(T247:T253)</f>
        <v>0</v>
      </c>
      <c r="AR246" s="198" t="s">
        <v>85</v>
      </c>
      <c r="AT246" s="199" t="s">
        <v>75</v>
      </c>
      <c r="AU246" s="199" t="s">
        <v>8</v>
      </c>
      <c r="AY246" s="198" t="s">
        <v>151</v>
      </c>
      <c r="BK246" s="200">
        <f>SUM(BK247:BK253)</f>
        <v>0</v>
      </c>
    </row>
    <row r="247" s="1" customFormat="1" ht="16.5" customHeight="1">
      <c r="B247" s="35"/>
      <c r="C247" s="201" t="s">
        <v>505</v>
      </c>
      <c r="D247" s="201" t="s">
        <v>152</v>
      </c>
      <c r="E247" s="202" t="s">
        <v>1753</v>
      </c>
      <c r="F247" s="203" t="s">
        <v>1754</v>
      </c>
      <c r="G247" s="204" t="s">
        <v>290</v>
      </c>
      <c r="H247" s="205">
        <v>1</v>
      </c>
      <c r="I247" s="206"/>
      <c r="J247" s="207">
        <f>ROUND(I247*H247,0)</f>
        <v>0</v>
      </c>
      <c r="K247" s="203" t="s">
        <v>1</v>
      </c>
      <c r="L247" s="40"/>
      <c r="M247" s="208" t="s">
        <v>1</v>
      </c>
      <c r="N247" s="209" t="s">
        <v>47</v>
      </c>
      <c r="O247" s="76"/>
      <c r="P247" s="210">
        <f>O247*H247</f>
        <v>0</v>
      </c>
      <c r="Q247" s="210">
        <v>0.00044999999999999999</v>
      </c>
      <c r="R247" s="210">
        <f>Q247*H247</f>
        <v>0.00044999999999999999</v>
      </c>
      <c r="S247" s="210">
        <v>0</v>
      </c>
      <c r="T247" s="211">
        <f>S247*H247</f>
        <v>0</v>
      </c>
      <c r="AR247" s="14" t="s">
        <v>235</v>
      </c>
      <c r="AT247" s="14" t="s">
        <v>152</v>
      </c>
      <c r="AU247" s="14" t="s">
        <v>85</v>
      </c>
      <c r="AY247" s="14" t="s">
        <v>151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4" t="s">
        <v>8</v>
      </c>
      <c r="BK247" s="212">
        <f>ROUND(I247*H247,0)</f>
        <v>0</v>
      </c>
      <c r="BL247" s="14" t="s">
        <v>235</v>
      </c>
      <c r="BM247" s="14" t="s">
        <v>1755</v>
      </c>
    </row>
    <row r="248" s="1" customFormat="1">
      <c r="B248" s="35"/>
      <c r="C248" s="36"/>
      <c r="D248" s="217" t="s">
        <v>170</v>
      </c>
      <c r="E248" s="36"/>
      <c r="F248" s="227" t="s">
        <v>1756</v>
      </c>
      <c r="G248" s="36"/>
      <c r="H248" s="36"/>
      <c r="I248" s="128"/>
      <c r="J248" s="36"/>
      <c r="K248" s="36"/>
      <c r="L248" s="40"/>
      <c r="M248" s="228"/>
      <c r="N248" s="76"/>
      <c r="O248" s="76"/>
      <c r="P248" s="76"/>
      <c r="Q248" s="76"/>
      <c r="R248" s="76"/>
      <c r="S248" s="76"/>
      <c r="T248" s="77"/>
      <c r="AT248" s="14" t="s">
        <v>170</v>
      </c>
      <c r="AU248" s="14" t="s">
        <v>85</v>
      </c>
    </row>
    <row r="249" s="1" customFormat="1" ht="16.5" customHeight="1">
      <c r="B249" s="35"/>
      <c r="C249" s="201" t="s">
        <v>510</v>
      </c>
      <c r="D249" s="201" t="s">
        <v>152</v>
      </c>
      <c r="E249" s="202" t="s">
        <v>1757</v>
      </c>
      <c r="F249" s="203" t="s">
        <v>1758</v>
      </c>
      <c r="G249" s="204" t="s">
        <v>168</v>
      </c>
      <c r="H249" s="205">
        <v>1</v>
      </c>
      <c r="I249" s="206"/>
      <c r="J249" s="207">
        <f>ROUND(I249*H249,0)</f>
        <v>0</v>
      </c>
      <c r="K249" s="203" t="s">
        <v>179</v>
      </c>
      <c r="L249" s="40"/>
      <c r="M249" s="208" t="s">
        <v>1</v>
      </c>
      <c r="N249" s="209" t="s">
        <v>47</v>
      </c>
      <c r="O249" s="76"/>
      <c r="P249" s="210">
        <f>O249*H249</f>
        <v>0</v>
      </c>
      <c r="Q249" s="210">
        <v>0.0014400000000000001</v>
      </c>
      <c r="R249" s="210">
        <f>Q249*H249</f>
        <v>0.0014400000000000001</v>
      </c>
      <c r="S249" s="210">
        <v>0</v>
      </c>
      <c r="T249" s="211">
        <f>S249*H249</f>
        <v>0</v>
      </c>
      <c r="AR249" s="14" t="s">
        <v>235</v>
      </c>
      <c r="AT249" s="14" t="s">
        <v>152</v>
      </c>
      <c r="AU249" s="14" t="s">
        <v>85</v>
      </c>
      <c r="AY249" s="14" t="s">
        <v>151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4" t="s">
        <v>8</v>
      </c>
      <c r="BK249" s="212">
        <f>ROUND(I249*H249,0)</f>
        <v>0</v>
      </c>
      <c r="BL249" s="14" t="s">
        <v>235</v>
      </c>
      <c r="BM249" s="14" t="s">
        <v>1759</v>
      </c>
    </row>
    <row r="250" s="1" customFormat="1" ht="16.5" customHeight="1">
      <c r="B250" s="35"/>
      <c r="C250" s="201" t="s">
        <v>514</v>
      </c>
      <c r="D250" s="201" t="s">
        <v>152</v>
      </c>
      <c r="E250" s="202" t="s">
        <v>1760</v>
      </c>
      <c r="F250" s="203" t="s">
        <v>1761</v>
      </c>
      <c r="G250" s="204" t="s">
        <v>926</v>
      </c>
      <c r="H250" s="205">
        <v>1</v>
      </c>
      <c r="I250" s="206"/>
      <c r="J250" s="207">
        <f>ROUND(I250*H250,0)</f>
        <v>0</v>
      </c>
      <c r="K250" s="203" t="s">
        <v>179</v>
      </c>
      <c r="L250" s="40"/>
      <c r="M250" s="208" t="s">
        <v>1</v>
      </c>
      <c r="N250" s="209" t="s">
        <v>47</v>
      </c>
      <c r="O250" s="76"/>
      <c r="P250" s="210">
        <f>O250*H250</f>
        <v>0</v>
      </c>
      <c r="Q250" s="210">
        <v>0.002</v>
      </c>
      <c r="R250" s="210">
        <f>Q250*H250</f>
        <v>0.002</v>
      </c>
      <c r="S250" s="210">
        <v>0</v>
      </c>
      <c r="T250" s="211">
        <f>S250*H250</f>
        <v>0</v>
      </c>
      <c r="AR250" s="14" t="s">
        <v>235</v>
      </c>
      <c r="AT250" s="14" t="s">
        <v>152</v>
      </c>
      <c r="AU250" s="14" t="s">
        <v>85</v>
      </c>
      <c r="AY250" s="14" t="s">
        <v>151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4" t="s">
        <v>8</v>
      </c>
      <c r="BK250" s="212">
        <f>ROUND(I250*H250,0)</f>
        <v>0</v>
      </c>
      <c r="BL250" s="14" t="s">
        <v>235</v>
      </c>
      <c r="BM250" s="14" t="s">
        <v>1762</v>
      </c>
    </row>
    <row r="251" s="1" customFormat="1" ht="22.5" customHeight="1">
      <c r="B251" s="35"/>
      <c r="C251" s="201" t="s">
        <v>518</v>
      </c>
      <c r="D251" s="201" t="s">
        <v>152</v>
      </c>
      <c r="E251" s="202" t="s">
        <v>1763</v>
      </c>
      <c r="F251" s="203" t="s">
        <v>1764</v>
      </c>
      <c r="G251" s="204" t="s">
        <v>926</v>
      </c>
      <c r="H251" s="205">
        <v>1</v>
      </c>
      <c r="I251" s="206"/>
      <c r="J251" s="207">
        <f>ROUND(I251*H251,0)</f>
        <v>0</v>
      </c>
      <c r="K251" s="203" t="s">
        <v>1</v>
      </c>
      <c r="L251" s="40"/>
      <c r="M251" s="208" t="s">
        <v>1</v>
      </c>
      <c r="N251" s="209" t="s">
        <v>47</v>
      </c>
      <c r="O251" s="76"/>
      <c r="P251" s="210">
        <f>O251*H251</f>
        <v>0</v>
      </c>
      <c r="Q251" s="210">
        <v>0.00040000000000000002</v>
      </c>
      <c r="R251" s="210">
        <f>Q251*H251</f>
        <v>0.00040000000000000002</v>
      </c>
      <c r="S251" s="210">
        <v>0</v>
      </c>
      <c r="T251" s="211">
        <f>S251*H251</f>
        <v>0</v>
      </c>
      <c r="AR251" s="14" t="s">
        <v>235</v>
      </c>
      <c r="AT251" s="14" t="s">
        <v>152</v>
      </c>
      <c r="AU251" s="14" t="s">
        <v>85</v>
      </c>
      <c r="AY251" s="14" t="s">
        <v>151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4" t="s">
        <v>8</v>
      </c>
      <c r="BK251" s="212">
        <f>ROUND(I251*H251,0)</f>
        <v>0</v>
      </c>
      <c r="BL251" s="14" t="s">
        <v>235</v>
      </c>
      <c r="BM251" s="14" t="s">
        <v>1765</v>
      </c>
    </row>
    <row r="252" s="1" customFormat="1" ht="22.5" customHeight="1">
      <c r="B252" s="35"/>
      <c r="C252" s="201" t="s">
        <v>523</v>
      </c>
      <c r="D252" s="201" t="s">
        <v>152</v>
      </c>
      <c r="E252" s="202" t="s">
        <v>1766</v>
      </c>
      <c r="F252" s="203" t="s">
        <v>1767</v>
      </c>
      <c r="G252" s="204" t="s">
        <v>926</v>
      </c>
      <c r="H252" s="205">
        <v>1</v>
      </c>
      <c r="I252" s="206"/>
      <c r="J252" s="207">
        <f>ROUND(I252*H252,0)</f>
        <v>0</v>
      </c>
      <c r="K252" s="203" t="s">
        <v>1</v>
      </c>
      <c r="L252" s="40"/>
      <c r="M252" s="208" t="s">
        <v>1</v>
      </c>
      <c r="N252" s="209" t="s">
        <v>47</v>
      </c>
      <c r="O252" s="76"/>
      <c r="P252" s="210">
        <f>O252*H252</f>
        <v>0</v>
      </c>
      <c r="Q252" s="210">
        <v>0.00040000000000000002</v>
      </c>
      <c r="R252" s="210">
        <f>Q252*H252</f>
        <v>0.00040000000000000002</v>
      </c>
      <c r="S252" s="210">
        <v>0</v>
      </c>
      <c r="T252" s="211">
        <f>S252*H252</f>
        <v>0</v>
      </c>
      <c r="AR252" s="14" t="s">
        <v>235</v>
      </c>
      <c r="AT252" s="14" t="s">
        <v>152</v>
      </c>
      <c r="AU252" s="14" t="s">
        <v>85</v>
      </c>
      <c r="AY252" s="14" t="s">
        <v>151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4" t="s">
        <v>8</v>
      </c>
      <c r="BK252" s="212">
        <f>ROUND(I252*H252,0)</f>
        <v>0</v>
      </c>
      <c r="BL252" s="14" t="s">
        <v>235</v>
      </c>
      <c r="BM252" s="14" t="s">
        <v>1768</v>
      </c>
    </row>
    <row r="253" s="1" customFormat="1" ht="16.5" customHeight="1">
      <c r="B253" s="35"/>
      <c r="C253" s="201" t="s">
        <v>527</v>
      </c>
      <c r="D253" s="201" t="s">
        <v>152</v>
      </c>
      <c r="E253" s="202" t="s">
        <v>1769</v>
      </c>
      <c r="F253" s="203" t="s">
        <v>1770</v>
      </c>
      <c r="G253" s="204" t="s">
        <v>468</v>
      </c>
      <c r="H253" s="250"/>
      <c r="I253" s="206"/>
      <c r="J253" s="207">
        <f>ROUND(I253*H253,0)</f>
        <v>0</v>
      </c>
      <c r="K253" s="203" t="s">
        <v>179</v>
      </c>
      <c r="L253" s="40"/>
      <c r="M253" s="208" t="s">
        <v>1</v>
      </c>
      <c r="N253" s="209" t="s">
        <v>47</v>
      </c>
      <c r="O253" s="76"/>
      <c r="P253" s="210">
        <f>O253*H253</f>
        <v>0</v>
      </c>
      <c r="Q253" s="210">
        <v>0</v>
      </c>
      <c r="R253" s="210">
        <f>Q253*H253</f>
        <v>0</v>
      </c>
      <c r="S253" s="210">
        <v>0</v>
      </c>
      <c r="T253" s="211">
        <f>S253*H253</f>
        <v>0</v>
      </c>
      <c r="AR253" s="14" t="s">
        <v>235</v>
      </c>
      <c r="AT253" s="14" t="s">
        <v>152</v>
      </c>
      <c r="AU253" s="14" t="s">
        <v>85</v>
      </c>
      <c r="AY253" s="14" t="s">
        <v>151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4" t="s">
        <v>8</v>
      </c>
      <c r="BK253" s="212">
        <f>ROUND(I253*H253,0)</f>
        <v>0</v>
      </c>
      <c r="BL253" s="14" t="s">
        <v>235</v>
      </c>
      <c r="BM253" s="14" t="s">
        <v>1771</v>
      </c>
    </row>
    <row r="254" s="10" customFormat="1" ht="22.8" customHeight="1">
      <c r="B254" s="187"/>
      <c r="C254" s="188"/>
      <c r="D254" s="189" t="s">
        <v>75</v>
      </c>
      <c r="E254" s="213" t="s">
        <v>1772</v>
      </c>
      <c r="F254" s="213" t="s">
        <v>1773</v>
      </c>
      <c r="G254" s="188"/>
      <c r="H254" s="188"/>
      <c r="I254" s="191"/>
      <c r="J254" s="214">
        <f>BK254</f>
        <v>0</v>
      </c>
      <c r="K254" s="188"/>
      <c r="L254" s="193"/>
      <c r="M254" s="194"/>
      <c r="N254" s="195"/>
      <c r="O254" s="195"/>
      <c r="P254" s="196">
        <f>SUM(P255:P283)</f>
        <v>0</v>
      </c>
      <c r="Q254" s="195"/>
      <c r="R254" s="196">
        <f>SUM(R255:R283)</f>
        <v>0.15664</v>
      </c>
      <c r="S254" s="195"/>
      <c r="T254" s="197">
        <f>SUM(T255:T283)</f>
        <v>0.021870000000000001</v>
      </c>
      <c r="AR254" s="198" t="s">
        <v>85</v>
      </c>
      <c r="AT254" s="199" t="s">
        <v>75</v>
      </c>
      <c r="AU254" s="199" t="s">
        <v>8</v>
      </c>
      <c r="AY254" s="198" t="s">
        <v>151</v>
      </c>
      <c r="BK254" s="200">
        <f>SUM(BK255:BK283)</f>
        <v>0</v>
      </c>
    </row>
    <row r="255" s="1" customFormat="1" ht="16.5" customHeight="1">
      <c r="B255" s="35"/>
      <c r="C255" s="201" t="s">
        <v>533</v>
      </c>
      <c r="D255" s="201" t="s">
        <v>152</v>
      </c>
      <c r="E255" s="202" t="s">
        <v>1774</v>
      </c>
      <c r="F255" s="203" t="s">
        <v>1775</v>
      </c>
      <c r="G255" s="204" t="s">
        <v>926</v>
      </c>
      <c r="H255" s="205">
        <v>1</v>
      </c>
      <c r="I255" s="206"/>
      <c r="J255" s="207">
        <f>ROUND(I255*H255,0)</f>
        <v>0</v>
      </c>
      <c r="K255" s="203" t="s">
        <v>179</v>
      </c>
      <c r="L255" s="40"/>
      <c r="M255" s="208" t="s">
        <v>1</v>
      </c>
      <c r="N255" s="209" t="s">
        <v>47</v>
      </c>
      <c r="O255" s="76"/>
      <c r="P255" s="210">
        <f>O255*H255</f>
        <v>0</v>
      </c>
      <c r="Q255" s="210">
        <v>0.016920000000000001</v>
      </c>
      <c r="R255" s="210">
        <f>Q255*H255</f>
        <v>0.016920000000000001</v>
      </c>
      <c r="S255" s="210">
        <v>0</v>
      </c>
      <c r="T255" s="211">
        <f>S255*H255</f>
        <v>0</v>
      </c>
      <c r="AR255" s="14" t="s">
        <v>235</v>
      </c>
      <c r="AT255" s="14" t="s">
        <v>152</v>
      </c>
      <c r="AU255" s="14" t="s">
        <v>85</v>
      </c>
      <c r="AY255" s="14" t="s">
        <v>151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4" t="s">
        <v>8</v>
      </c>
      <c r="BK255" s="212">
        <f>ROUND(I255*H255,0)</f>
        <v>0</v>
      </c>
      <c r="BL255" s="14" t="s">
        <v>235</v>
      </c>
      <c r="BM255" s="14" t="s">
        <v>1776</v>
      </c>
    </row>
    <row r="256" s="1" customFormat="1" ht="16.5" customHeight="1">
      <c r="B256" s="35"/>
      <c r="C256" s="201" t="s">
        <v>538</v>
      </c>
      <c r="D256" s="201" t="s">
        <v>152</v>
      </c>
      <c r="E256" s="202" t="s">
        <v>1777</v>
      </c>
      <c r="F256" s="203" t="s">
        <v>1778</v>
      </c>
      <c r="G256" s="204" t="s">
        <v>926</v>
      </c>
      <c r="H256" s="205">
        <v>1</v>
      </c>
      <c r="I256" s="206"/>
      <c r="J256" s="207">
        <f>ROUND(I256*H256,0)</f>
        <v>0</v>
      </c>
      <c r="K256" s="203" t="s">
        <v>179</v>
      </c>
      <c r="L256" s="40"/>
      <c r="M256" s="208" t="s">
        <v>1</v>
      </c>
      <c r="N256" s="209" t="s">
        <v>47</v>
      </c>
      <c r="O256" s="76"/>
      <c r="P256" s="210">
        <f>O256*H256</f>
        <v>0</v>
      </c>
      <c r="Q256" s="210">
        <v>0</v>
      </c>
      <c r="R256" s="210">
        <f>Q256*H256</f>
        <v>0</v>
      </c>
      <c r="S256" s="210">
        <v>0.019460000000000002</v>
      </c>
      <c r="T256" s="211">
        <f>S256*H256</f>
        <v>0.019460000000000002</v>
      </c>
      <c r="AR256" s="14" t="s">
        <v>235</v>
      </c>
      <c r="AT256" s="14" t="s">
        <v>152</v>
      </c>
      <c r="AU256" s="14" t="s">
        <v>85</v>
      </c>
      <c r="AY256" s="14" t="s">
        <v>151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14" t="s">
        <v>8</v>
      </c>
      <c r="BK256" s="212">
        <f>ROUND(I256*H256,0)</f>
        <v>0</v>
      </c>
      <c r="BL256" s="14" t="s">
        <v>235</v>
      </c>
      <c r="BM256" s="14" t="s">
        <v>1779</v>
      </c>
    </row>
    <row r="257" s="1" customFormat="1" ht="16.5" customHeight="1">
      <c r="B257" s="35"/>
      <c r="C257" s="201" t="s">
        <v>543</v>
      </c>
      <c r="D257" s="201" t="s">
        <v>152</v>
      </c>
      <c r="E257" s="202" t="s">
        <v>1780</v>
      </c>
      <c r="F257" s="203" t="s">
        <v>1781</v>
      </c>
      <c r="G257" s="204" t="s">
        <v>926</v>
      </c>
      <c r="H257" s="205">
        <v>1</v>
      </c>
      <c r="I257" s="206"/>
      <c r="J257" s="207">
        <f>ROUND(I257*H257,0)</f>
        <v>0</v>
      </c>
      <c r="K257" s="203" t="s">
        <v>179</v>
      </c>
      <c r="L257" s="40"/>
      <c r="M257" s="208" t="s">
        <v>1</v>
      </c>
      <c r="N257" s="209" t="s">
        <v>47</v>
      </c>
      <c r="O257" s="76"/>
      <c r="P257" s="210">
        <f>O257*H257</f>
        <v>0</v>
      </c>
      <c r="Q257" s="210">
        <v>0.01197</v>
      </c>
      <c r="R257" s="210">
        <f>Q257*H257</f>
        <v>0.01197</v>
      </c>
      <c r="S257" s="210">
        <v>0</v>
      </c>
      <c r="T257" s="211">
        <f>S257*H257</f>
        <v>0</v>
      </c>
      <c r="AR257" s="14" t="s">
        <v>235</v>
      </c>
      <c r="AT257" s="14" t="s">
        <v>152</v>
      </c>
      <c r="AU257" s="14" t="s">
        <v>85</v>
      </c>
      <c r="AY257" s="14" t="s">
        <v>151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4" t="s">
        <v>8</v>
      </c>
      <c r="BK257" s="212">
        <f>ROUND(I257*H257,0)</f>
        <v>0</v>
      </c>
      <c r="BL257" s="14" t="s">
        <v>235</v>
      </c>
      <c r="BM257" s="14" t="s">
        <v>1782</v>
      </c>
    </row>
    <row r="258" s="1" customFormat="1" ht="16.5" customHeight="1">
      <c r="B258" s="35"/>
      <c r="C258" s="201" t="s">
        <v>548</v>
      </c>
      <c r="D258" s="201" t="s">
        <v>152</v>
      </c>
      <c r="E258" s="202" t="s">
        <v>1783</v>
      </c>
      <c r="F258" s="203" t="s">
        <v>1784</v>
      </c>
      <c r="G258" s="204" t="s">
        <v>926</v>
      </c>
      <c r="H258" s="205">
        <v>1</v>
      </c>
      <c r="I258" s="206"/>
      <c r="J258" s="207">
        <f>ROUND(I258*H258,0)</f>
        <v>0</v>
      </c>
      <c r="K258" s="203" t="s">
        <v>179</v>
      </c>
      <c r="L258" s="40"/>
      <c r="M258" s="208" t="s">
        <v>1</v>
      </c>
      <c r="N258" s="209" t="s">
        <v>47</v>
      </c>
      <c r="O258" s="76"/>
      <c r="P258" s="210">
        <f>O258*H258</f>
        <v>0</v>
      </c>
      <c r="Q258" s="210">
        <v>0.034509999999999999</v>
      </c>
      <c r="R258" s="210">
        <f>Q258*H258</f>
        <v>0.034509999999999999</v>
      </c>
      <c r="S258" s="210">
        <v>0</v>
      </c>
      <c r="T258" s="211">
        <f>S258*H258</f>
        <v>0</v>
      </c>
      <c r="AR258" s="14" t="s">
        <v>235</v>
      </c>
      <c r="AT258" s="14" t="s">
        <v>152</v>
      </c>
      <c r="AU258" s="14" t="s">
        <v>85</v>
      </c>
      <c r="AY258" s="14" t="s">
        <v>151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4" t="s">
        <v>8</v>
      </c>
      <c r="BK258" s="212">
        <f>ROUND(I258*H258,0)</f>
        <v>0</v>
      </c>
      <c r="BL258" s="14" t="s">
        <v>235</v>
      </c>
      <c r="BM258" s="14" t="s">
        <v>1785</v>
      </c>
    </row>
    <row r="259" s="1" customFormat="1" ht="16.5" customHeight="1">
      <c r="B259" s="35"/>
      <c r="C259" s="201" t="s">
        <v>552</v>
      </c>
      <c r="D259" s="201" t="s">
        <v>152</v>
      </c>
      <c r="E259" s="202" t="s">
        <v>1786</v>
      </c>
      <c r="F259" s="203" t="s">
        <v>1787</v>
      </c>
      <c r="G259" s="204" t="s">
        <v>926</v>
      </c>
      <c r="H259" s="205">
        <v>1</v>
      </c>
      <c r="I259" s="206"/>
      <c r="J259" s="207">
        <f>ROUND(I259*H259,0)</f>
        <v>0</v>
      </c>
      <c r="K259" s="203" t="s">
        <v>1076</v>
      </c>
      <c r="L259" s="40"/>
      <c r="M259" s="208" t="s">
        <v>1</v>
      </c>
      <c r="N259" s="209" t="s">
        <v>47</v>
      </c>
      <c r="O259" s="76"/>
      <c r="P259" s="210">
        <f>O259*H259</f>
        <v>0</v>
      </c>
      <c r="Q259" s="210">
        <v>0.01534</v>
      </c>
      <c r="R259" s="210">
        <f>Q259*H259</f>
        <v>0.01534</v>
      </c>
      <c r="S259" s="210">
        <v>0</v>
      </c>
      <c r="T259" s="211">
        <f>S259*H259</f>
        <v>0</v>
      </c>
      <c r="AR259" s="14" t="s">
        <v>235</v>
      </c>
      <c r="AT259" s="14" t="s">
        <v>152</v>
      </c>
      <c r="AU259" s="14" t="s">
        <v>85</v>
      </c>
      <c r="AY259" s="14" t="s">
        <v>151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4" t="s">
        <v>8</v>
      </c>
      <c r="BK259" s="212">
        <f>ROUND(I259*H259,0)</f>
        <v>0</v>
      </c>
      <c r="BL259" s="14" t="s">
        <v>235</v>
      </c>
      <c r="BM259" s="14" t="s">
        <v>1788</v>
      </c>
    </row>
    <row r="260" s="1" customFormat="1" ht="16.5" customHeight="1">
      <c r="B260" s="35"/>
      <c r="C260" s="201" t="s">
        <v>557</v>
      </c>
      <c r="D260" s="201" t="s">
        <v>152</v>
      </c>
      <c r="E260" s="202" t="s">
        <v>1789</v>
      </c>
      <c r="F260" s="203" t="s">
        <v>1790</v>
      </c>
      <c r="G260" s="204" t="s">
        <v>926</v>
      </c>
      <c r="H260" s="205">
        <v>1</v>
      </c>
      <c r="I260" s="206"/>
      <c r="J260" s="207">
        <f>ROUND(I260*H260,0)</f>
        <v>0</v>
      </c>
      <c r="K260" s="203" t="s">
        <v>179</v>
      </c>
      <c r="L260" s="40"/>
      <c r="M260" s="208" t="s">
        <v>1</v>
      </c>
      <c r="N260" s="209" t="s">
        <v>47</v>
      </c>
      <c r="O260" s="76"/>
      <c r="P260" s="210">
        <f>O260*H260</f>
        <v>0</v>
      </c>
      <c r="Q260" s="210">
        <v>0.0049300000000000004</v>
      </c>
      <c r="R260" s="210">
        <f>Q260*H260</f>
        <v>0.0049300000000000004</v>
      </c>
      <c r="S260" s="210">
        <v>0</v>
      </c>
      <c r="T260" s="211">
        <f>S260*H260</f>
        <v>0</v>
      </c>
      <c r="AR260" s="14" t="s">
        <v>235</v>
      </c>
      <c r="AT260" s="14" t="s">
        <v>152</v>
      </c>
      <c r="AU260" s="14" t="s">
        <v>85</v>
      </c>
      <c r="AY260" s="14" t="s">
        <v>151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4" t="s">
        <v>8</v>
      </c>
      <c r="BK260" s="212">
        <f>ROUND(I260*H260,0)</f>
        <v>0</v>
      </c>
      <c r="BL260" s="14" t="s">
        <v>235</v>
      </c>
      <c r="BM260" s="14" t="s">
        <v>1791</v>
      </c>
    </row>
    <row r="261" s="1" customFormat="1" ht="16.5" customHeight="1">
      <c r="B261" s="35"/>
      <c r="C261" s="201" t="s">
        <v>561</v>
      </c>
      <c r="D261" s="201" t="s">
        <v>152</v>
      </c>
      <c r="E261" s="202" t="s">
        <v>1792</v>
      </c>
      <c r="F261" s="203" t="s">
        <v>1793</v>
      </c>
      <c r="G261" s="204" t="s">
        <v>926</v>
      </c>
      <c r="H261" s="205">
        <v>1</v>
      </c>
      <c r="I261" s="206"/>
      <c r="J261" s="207">
        <f>ROUND(I261*H261,0)</f>
        <v>0</v>
      </c>
      <c r="K261" s="203" t="s">
        <v>179</v>
      </c>
      <c r="L261" s="40"/>
      <c r="M261" s="208" t="s">
        <v>1</v>
      </c>
      <c r="N261" s="209" t="s">
        <v>47</v>
      </c>
      <c r="O261" s="76"/>
      <c r="P261" s="210">
        <f>O261*H261</f>
        <v>0</v>
      </c>
      <c r="Q261" s="210">
        <v>0.046249999999999999</v>
      </c>
      <c r="R261" s="210">
        <f>Q261*H261</f>
        <v>0.046249999999999999</v>
      </c>
      <c r="S261" s="210">
        <v>0</v>
      </c>
      <c r="T261" s="211">
        <f>S261*H261</f>
        <v>0</v>
      </c>
      <c r="AR261" s="14" t="s">
        <v>235</v>
      </c>
      <c r="AT261" s="14" t="s">
        <v>152</v>
      </c>
      <c r="AU261" s="14" t="s">
        <v>85</v>
      </c>
      <c r="AY261" s="14" t="s">
        <v>151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14" t="s">
        <v>8</v>
      </c>
      <c r="BK261" s="212">
        <f>ROUND(I261*H261,0)</f>
        <v>0</v>
      </c>
      <c r="BL261" s="14" t="s">
        <v>235</v>
      </c>
      <c r="BM261" s="14" t="s">
        <v>1794</v>
      </c>
    </row>
    <row r="262" s="1" customFormat="1" ht="16.5" customHeight="1">
      <c r="B262" s="35"/>
      <c r="C262" s="201" t="s">
        <v>565</v>
      </c>
      <c r="D262" s="201" t="s">
        <v>152</v>
      </c>
      <c r="E262" s="202" t="s">
        <v>1795</v>
      </c>
      <c r="F262" s="203" t="s">
        <v>1796</v>
      </c>
      <c r="G262" s="204" t="s">
        <v>168</v>
      </c>
      <c r="H262" s="205">
        <v>1</v>
      </c>
      <c r="I262" s="206"/>
      <c r="J262" s="207">
        <f>ROUND(I262*H262,0)</f>
        <v>0</v>
      </c>
      <c r="K262" s="203" t="s">
        <v>179</v>
      </c>
      <c r="L262" s="40"/>
      <c r="M262" s="208" t="s">
        <v>1</v>
      </c>
      <c r="N262" s="209" t="s">
        <v>47</v>
      </c>
      <c r="O262" s="76"/>
      <c r="P262" s="210">
        <f>O262*H262</f>
        <v>0</v>
      </c>
      <c r="Q262" s="210">
        <v>0.00109</v>
      </c>
      <c r="R262" s="210">
        <f>Q262*H262</f>
        <v>0.00109</v>
      </c>
      <c r="S262" s="210">
        <v>0</v>
      </c>
      <c r="T262" s="211">
        <f>S262*H262</f>
        <v>0</v>
      </c>
      <c r="AR262" s="14" t="s">
        <v>235</v>
      </c>
      <c r="AT262" s="14" t="s">
        <v>152</v>
      </c>
      <c r="AU262" s="14" t="s">
        <v>85</v>
      </c>
      <c r="AY262" s="14" t="s">
        <v>151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4" t="s">
        <v>8</v>
      </c>
      <c r="BK262" s="212">
        <f>ROUND(I262*H262,0)</f>
        <v>0</v>
      </c>
      <c r="BL262" s="14" t="s">
        <v>235</v>
      </c>
      <c r="BM262" s="14" t="s">
        <v>1797</v>
      </c>
    </row>
    <row r="263" s="1" customFormat="1" ht="16.5" customHeight="1">
      <c r="B263" s="35"/>
      <c r="C263" s="201" t="s">
        <v>569</v>
      </c>
      <c r="D263" s="201" t="s">
        <v>152</v>
      </c>
      <c r="E263" s="202" t="s">
        <v>1798</v>
      </c>
      <c r="F263" s="203" t="s">
        <v>1799</v>
      </c>
      <c r="G263" s="204" t="s">
        <v>926</v>
      </c>
      <c r="H263" s="205">
        <v>1</v>
      </c>
      <c r="I263" s="206"/>
      <c r="J263" s="207">
        <f>ROUND(I263*H263,0)</f>
        <v>0</v>
      </c>
      <c r="K263" s="203" t="s">
        <v>179</v>
      </c>
      <c r="L263" s="40"/>
      <c r="M263" s="208" t="s">
        <v>1</v>
      </c>
      <c r="N263" s="209" t="s">
        <v>47</v>
      </c>
      <c r="O263" s="76"/>
      <c r="P263" s="210">
        <f>O263*H263</f>
        <v>0</v>
      </c>
      <c r="Q263" s="210">
        <v>0</v>
      </c>
      <c r="R263" s="210">
        <f>Q263*H263</f>
        <v>0</v>
      </c>
      <c r="S263" s="210">
        <v>0.00156</v>
      </c>
      <c r="T263" s="211">
        <f>S263*H263</f>
        <v>0.00156</v>
      </c>
      <c r="AR263" s="14" t="s">
        <v>235</v>
      </c>
      <c r="AT263" s="14" t="s">
        <v>152</v>
      </c>
      <c r="AU263" s="14" t="s">
        <v>85</v>
      </c>
      <c r="AY263" s="14" t="s">
        <v>151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14" t="s">
        <v>8</v>
      </c>
      <c r="BK263" s="212">
        <f>ROUND(I263*H263,0)</f>
        <v>0</v>
      </c>
      <c r="BL263" s="14" t="s">
        <v>235</v>
      </c>
      <c r="BM263" s="14" t="s">
        <v>1800</v>
      </c>
    </row>
    <row r="264" s="1" customFormat="1" ht="16.5" customHeight="1">
      <c r="B264" s="35"/>
      <c r="C264" s="201" t="s">
        <v>575</v>
      </c>
      <c r="D264" s="201" t="s">
        <v>152</v>
      </c>
      <c r="E264" s="202" t="s">
        <v>1801</v>
      </c>
      <c r="F264" s="203" t="s">
        <v>1802</v>
      </c>
      <c r="G264" s="204" t="s">
        <v>926</v>
      </c>
      <c r="H264" s="205">
        <v>1</v>
      </c>
      <c r="I264" s="206"/>
      <c r="J264" s="207">
        <f>ROUND(I264*H264,0)</f>
        <v>0</v>
      </c>
      <c r="K264" s="203" t="s">
        <v>179</v>
      </c>
      <c r="L264" s="40"/>
      <c r="M264" s="208" t="s">
        <v>1</v>
      </c>
      <c r="N264" s="209" t="s">
        <v>47</v>
      </c>
      <c r="O264" s="76"/>
      <c r="P264" s="210">
        <f>O264*H264</f>
        <v>0</v>
      </c>
      <c r="Q264" s="210">
        <v>0.0018</v>
      </c>
      <c r="R264" s="210">
        <f>Q264*H264</f>
        <v>0.0018</v>
      </c>
      <c r="S264" s="210">
        <v>0</v>
      </c>
      <c r="T264" s="211">
        <f>S264*H264</f>
        <v>0</v>
      </c>
      <c r="AR264" s="14" t="s">
        <v>235</v>
      </c>
      <c r="AT264" s="14" t="s">
        <v>152</v>
      </c>
      <c r="AU264" s="14" t="s">
        <v>85</v>
      </c>
      <c r="AY264" s="14" t="s">
        <v>151</v>
      </c>
      <c r="BE264" s="212">
        <f>IF(N264="základní",J264,0)</f>
        <v>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14" t="s">
        <v>8</v>
      </c>
      <c r="BK264" s="212">
        <f>ROUND(I264*H264,0)</f>
        <v>0</v>
      </c>
      <c r="BL264" s="14" t="s">
        <v>235</v>
      </c>
      <c r="BM264" s="14" t="s">
        <v>1803</v>
      </c>
    </row>
    <row r="265" s="1" customFormat="1" ht="16.5" customHeight="1">
      <c r="B265" s="35"/>
      <c r="C265" s="201" t="s">
        <v>579</v>
      </c>
      <c r="D265" s="201" t="s">
        <v>152</v>
      </c>
      <c r="E265" s="202" t="s">
        <v>1804</v>
      </c>
      <c r="F265" s="203" t="s">
        <v>1805</v>
      </c>
      <c r="G265" s="204" t="s">
        <v>926</v>
      </c>
      <c r="H265" s="205">
        <v>1</v>
      </c>
      <c r="I265" s="206"/>
      <c r="J265" s="207">
        <f>ROUND(I265*H265,0)</f>
        <v>0</v>
      </c>
      <c r="K265" s="203" t="s">
        <v>179</v>
      </c>
      <c r="L265" s="40"/>
      <c r="M265" s="208" t="s">
        <v>1</v>
      </c>
      <c r="N265" s="209" t="s">
        <v>47</v>
      </c>
      <c r="O265" s="76"/>
      <c r="P265" s="210">
        <f>O265*H265</f>
        <v>0</v>
      </c>
      <c r="Q265" s="210">
        <v>0.0018400000000000001</v>
      </c>
      <c r="R265" s="210">
        <f>Q265*H265</f>
        <v>0.0018400000000000001</v>
      </c>
      <c r="S265" s="210">
        <v>0</v>
      </c>
      <c r="T265" s="211">
        <f>S265*H265</f>
        <v>0</v>
      </c>
      <c r="AR265" s="14" t="s">
        <v>235</v>
      </c>
      <c r="AT265" s="14" t="s">
        <v>152</v>
      </c>
      <c r="AU265" s="14" t="s">
        <v>85</v>
      </c>
      <c r="AY265" s="14" t="s">
        <v>151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4" t="s">
        <v>8</v>
      </c>
      <c r="BK265" s="212">
        <f>ROUND(I265*H265,0)</f>
        <v>0</v>
      </c>
      <c r="BL265" s="14" t="s">
        <v>235</v>
      </c>
      <c r="BM265" s="14" t="s">
        <v>1806</v>
      </c>
    </row>
    <row r="266" s="1" customFormat="1" ht="16.5" customHeight="1">
      <c r="B266" s="35"/>
      <c r="C266" s="201" t="s">
        <v>586</v>
      </c>
      <c r="D266" s="201" t="s">
        <v>152</v>
      </c>
      <c r="E266" s="202" t="s">
        <v>1807</v>
      </c>
      <c r="F266" s="203" t="s">
        <v>1808</v>
      </c>
      <c r="G266" s="204" t="s">
        <v>926</v>
      </c>
      <c r="H266" s="205">
        <v>1</v>
      </c>
      <c r="I266" s="206"/>
      <c r="J266" s="207">
        <f>ROUND(I266*H266,0)</f>
        <v>0</v>
      </c>
      <c r="K266" s="203" t="s">
        <v>179</v>
      </c>
      <c r="L266" s="40"/>
      <c r="M266" s="208" t="s">
        <v>1</v>
      </c>
      <c r="N266" s="209" t="s">
        <v>47</v>
      </c>
      <c r="O266" s="76"/>
      <c r="P266" s="210">
        <f>O266*H266</f>
        <v>0</v>
      </c>
      <c r="Q266" s="210">
        <v>0.0018400000000000001</v>
      </c>
      <c r="R266" s="210">
        <f>Q266*H266</f>
        <v>0.0018400000000000001</v>
      </c>
      <c r="S266" s="210">
        <v>0</v>
      </c>
      <c r="T266" s="211">
        <f>S266*H266</f>
        <v>0</v>
      </c>
      <c r="AR266" s="14" t="s">
        <v>235</v>
      </c>
      <c r="AT266" s="14" t="s">
        <v>152</v>
      </c>
      <c r="AU266" s="14" t="s">
        <v>85</v>
      </c>
      <c r="AY266" s="14" t="s">
        <v>151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14" t="s">
        <v>8</v>
      </c>
      <c r="BK266" s="212">
        <f>ROUND(I266*H266,0)</f>
        <v>0</v>
      </c>
      <c r="BL266" s="14" t="s">
        <v>235</v>
      </c>
      <c r="BM266" s="14" t="s">
        <v>1809</v>
      </c>
    </row>
    <row r="267" s="1" customFormat="1" ht="16.5" customHeight="1">
      <c r="B267" s="35"/>
      <c r="C267" s="240" t="s">
        <v>591</v>
      </c>
      <c r="D267" s="240" t="s">
        <v>282</v>
      </c>
      <c r="E267" s="241" t="s">
        <v>1810</v>
      </c>
      <c r="F267" s="242" t="s">
        <v>1811</v>
      </c>
      <c r="G267" s="243" t="s">
        <v>168</v>
      </c>
      <c r="H267" s="244">
        <v>1</v>
      </c>
      <c r="I267" s="245"/>
      <c r="J267" s="246">
        <f>ROUND(I267*H267,0)</f>
        <v>0</v>
      </c>
      <c r="K267" s="242" t="s">
        <v>1076</v>
      </c>
      <c r="L267" s="247"/>
      <c r="M267" s="248" t="s">
        <v>1</v>
      </c>
      <c r="N267" s="249" t="s">
        <v>47</v>
      </c>
      <c r="O267" s="76"/>
      <c r="P267" s="210">
        <f>O267*H267</f>
        <v>0</v>
      </c>
      <c r="Q267" s="210">
        <v>0.00098999999999999999</v>
      </c>
      <c r="R267" s="210">
        <f>Q267*H267</f>
        <v>0.00098999999999999999</v>
      </c>
      <c r="S267" s="210">
        <v>0</v>
      </c>
      <c r="T267" s="211">
        <f>S267*H267</f>
        <v>0</v>
      </c>
      <c r="AR267" s="14" t="s">
        <v>308</v>
      </c>
      <c r="AT267" s="14" t="s">
        <v>282</v>
      </c>
      <c r="AU267" s="14" t="s">
        <v>85</v>
      </c>
      <c r="AY267" s="14" t="s">
        <v>151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4" t="s">
        <v>8</v>
      </c>
      <c r="BK267" s="212">
        <f>ROUND(I267*H267,0)</f>
        <v>0</v>
      </c>
      <c r="BL267" s="14" t="s">
        <v>235</v>
      </c>
      <c r="BM267" s="14" t="s">
        <v>1812</v>
      </c>
    </row>
    <row r="268" s="1" customFormat="1" ht="16.5" customHeight="1">
      <c r="B268" s="35"/>
      <c r="C268" s="201" t="s">
        <v>596</v>
      </c>
      <c r="D268" s="201" t="s">
        <v>152</v>
      </c>
      <c r="E268" s="202" t="s">
        <v>1813</v>
      </c>
      <c r="F268" s="203" t="s">
        <v>1814</v>
      </c>
      <c r="G268" s="204" t="s">
        <v>168</v>
      </c>
      <c r="H268" s="205">
        <v>1</v>
      </c>
      <c r="I268" s="206"/>
      <c r="J268" s="207">
        <f>ROUND(I268*H268,0)</f>
        <v>0</v>
      </c>
      <c r="K268" s="203" t="s">
        <v>179</v>
      </c>
      <c r="L268" s="40"/>
      <c r="M268" s="208" t="s">
        <v>1</v>
      </c>
      <c r="N268" s="209" t="s">
        <v>47</v>
      </c>
      <c r="O268" s="76"/>
      <c r="P268" s="210">
        <f>O268*H268</f>
        <v>0</v>
      </c>
      <c r="Q268" s="210">
        <v>0</v>
      </c>
      <c r="R268" s="210">
        <f>Q268*H268</f>
        <v>0</v>
      </c>
      <c r="S268" s="210">
        <v>0.00084999999999999995</v>
      </c>
      <c r="T268" s="211">
        <f>S268*H268</f>
        <v>0.00084999999999999995</v>
      </c>
      <c r="AR268" s="14" t="s">
        <v>235</v>
      </c>
      <c r="AT268" s="14" t="s">
        <v>152</v>
      </c>
      <c r="AU268" s="14" t="s">
        <v>85</v>
      </c>
      <c r="AY268" s="14" t="s">
        <v>151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4" t="s">
        <v>8</v>
      </c>
      <c r="BK268" s="212">
        <f>ROUND(I268*H268,0)</f>
        <v>0</v>
      </c>
      <c r="BL268" s="14" t="s">
        <v>235</v>
      </c>
      <c r="BM268" s="14" t="s">
        <v>1815</v>
      </c>
    </row>
    <row r="269" s="1" customFormat="1" ht="16.5" customHeight="1">
      <c r="B269" s="35"/>
      <c r="C269" s="201" t="s">
        <v>600</v>
      </c>
      <c r="D269" s="201" t="s">
        <v>152</v>
      </c>
      <c r="E269" s="202" t="s">
        <v>1816</v>
      </c>
      <c r="F269" s="203" t="s">
        <v>1817</v>
      </c>
      <c r="G269" s="204" t="s">
        <v>168</v>
      </c>
      <c r="H269" s="205">
        <v>1</v>
      </c>
      <c r="I269" s="206"/>
      <c r="J269" s="207">
        <f>ROUND(I269*H269,0)</f>
        <v>0</v>
      </c>
      <c r="K269" s="203" t="s">
        <v>1505</v>
      </c>
      <c r="L269" s="40"/>
      <c r="M269" s="208" t="s">
        <v>1</v>
      </c>
      <c r="N269" s="209" t="s">
        <v>47</v>
      </c>
      <c r="O269" s="76"/>
      <c r="P269" s="210">
        <f>O269*H269</f>
        <v>0</v>
      </c>
      <c r="Q269" s="210">
        <v>0.00051999999999999995</v>
      </c>
      <c r="R269" s="210">
        <f>Q269*H269</f>
        <v>0.00051999999999999995</v>
      </c>
      <c r="S269" s="210">
        <v>0</v>
      </c>
      <c r="T269" s="211">
        <f>S269*H269</f>
        <v>0</v>
      </c>
      <c r="AR269" s="14" t="s">
        <v>235</v>
      </c>
      <c r="AT269" s="14" t="s">
        <v>152</v>
      </c>
      <c r="AU269" s="14" t="s">
        <v>85</v>
      </c>
      <c r="AY269" s="14" t="s">
        <v>151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14" t="s">
        <v>8</v>
      </c>
      <c r="BK269" s="212">
        <f>ROUND(I269*H269,0)</f>
        <v>0</v>
      </c>
      <c r="BL269" s="14" t="s">
        <v>235</v>
      </c>
      <c r="BM269" s="14" t="s">
        <v>1818</v>
      </c>
    </row>
    <row r="270" s="1" customFormat="1" ht="16.5" customHeight="1">
      <c r="B270" s="35"/>
      <c r="C270" s="201" t="s">
        <v>604</v>
      </c>
      <c r="D270" s="201" t="s">
        <v>152</v>
      </c>
      <c r="E270" s="202" t="s">
        <v>1819</v>
      </c>
      <c r="F270" s="203" t="s">
        <v>1820</v>
      </c>
      <c r="G270" s="204" t="s">
        <v>168</v>
      </c>
      <c r="H270" s="205">
        <v>1</v>
      </c>
      <c r="I270" s="206"/>
      <c r="J270" s="207">
        <f>ROUND(I270*H270,0)</f>
        <v>0</v>
      </c>
      <c r="K270" s="203" t="s">
        <v>715</v>
      </c>
      <c r="L270" s="40"/>
      <c r="M270" s="208" t="s">
        <v>1</v>
      </c>
      <c r="N270" s="209" t="s">
        <v>47</v>
      </c>
      <c r="O270" s="76"/>
      <c r="P270" s="210">
        <f>O270*H270</f>
        <v>0</v>
      </c>
      <c r="Q270" s="210">
        <v>0.00027999999999999998</v>
      </c>
      <c r="R270" s="210">
        <f>Q270*H270</f>
        <v>0.00027999999999999998</v>
      </c>
      <c r="S270" s="210">
        <v>0</v>
      </c>
      <c r="T270" s="211">
        <f>S270*H270</f>
        <v>0</v>
      </c>
      <c r="AR270" s="14" t="s">
        <v>235</v>
      </c>
      <c r="AT270" s="14" t="s">
        <v>152</v>
      </c>
      <c r="AU270" s="14" t="s">
        <v>85</v>
      </c>
      <c r="AY270" s="14" t="s">
        <v>151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14" t="s">
        <v>8</v>
      </c>
      <c r="BK270" s="212">
        <f>ROUND(I270*H270,0)</f>
        <v>0</v>
      </c>
      <c r="BL270" s="14" t="s">
        <v>235</v>
      </c>
      <c r="BM270" s="14" t="s">
        <v>1821</v>
      </c>
    </row>
    <row r="271" s="1" customFormat="1" ht="16.5" customHeight="1">
      <c r="B271" s="35"/>
      <c r="C271" s="201" t="s">
        <v>608</v>
      </c>
      <c r="D271" s="201" t="s">
        <v>152</v>
      </c>
      <c r="E271" s="202" t="s">
        <v>1822</v>
      </c>
      <c r="F271" s="203" t="s">
        <v>1823</v>
      </c>
      <c r="G271" s="204" t="s">
        <v>168</v>
      </c>
      <c r="H271" s="205">
        <v>1</v>
      </c>
      <c r="I271" s="206"/>
      <c r="J271" s="207">
        <f>ROUND(I271*H271,0)</f>
        <v>0</v>
      </c>
      <c r="K271" s="203" t="s">
        <v>179</v>
      </c>
      <c r="L271" s="40"/>
      <c r="M271" s="208" t="s">
        <v>1</v>
      </c>
      <c r="N271" s="209" t="s">
        <v>47</v>
      </c>
      <c r="O271" s="76"/>
      <c r="P271" s="210">
        <f>O271*H271</f>
        <v>0</v>
      </c>
      <c r="Q271" s="210">
        <v>0.00046999999999999999</v>
      </c>
      <c r="R271" s="210">
        <f>Q271*H271</f>
        <v>0.00046999999999999999</v>
      </c>
      <c r="S271" s="210">
        <v>0</v>
      </c>
      <c r="T271" s="211">
        <f>S271*H271</f>
        <v>0</v>
      </c>
      <c r="AR271" s="14" t="s">
        <v>235</v>
      </c>
      <c r="AT271" s="14" t="s">
        <v>152</v>
      </c>
      <c r="AU271" s="14" t="s">
        <v>85</v>
      </c>
      <c r="AY271" s="14" t="s">
        <v>151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14" t="s">
        <v>8</v>
      </c>
      <c r="BK271" s="212">
        <f>ROUND(I271*H271,0)</f>
        <v>0</v>
      </c>
      <c r="BL271" s="14" t="s">
        <v>235</v>
      </c>
      <c r="BM271" s="14" t="s">
        <v>1824</v>
      </c>
    </row>
    <row r="272" s="1" customFormat="1" ht="16.5" customHeight="1">
      <c r="B272" s="35"/>
      <c r="C272" s="201" t="s">
        <v>614</v>
      </c>
      <c r="D272" s="201" t="s">
        <v>152</v>
      </c>
      <c r="E272" s="202" t="s">
        <v>1825</v>
      </c>
      <c r="F272" s="203" t="s">
        <v>1826</v>
      </c>
      <c r="G272" s="204" t="s">
        <v>168</v>
      </c>
      <c r="H272" s="205">
        <v>1</v>
      </c>
      <c r="I272" s="206"/>
      <c r="J272" s="207">
        <f>ROUND(I272*H272,0)</f>
        <v>0</v>
      </c>
      <c r="K272" s="203" t="s">
        <v>1</v>
      </c>
      <c r="L272" s="40"/>
      <c r="M272" s="208" t="s">
        <v>1</v>
      </c>
      <c r="N272" s="209" t="s">
        <v>47</v>
      </c>
      <c r="O272" s="76"/>
      <c r="P272" s="210">
        <f>O272*H272</f>
        <v>0</v>
      </c>
      <c r="Q272" s="210">
        <v>0.00046999999999999999</v>
      </c>
      <c r="R272" s="210">
        <f>Q272*H272</f>
        <v>0.00046999999999999999</v>
      </c>
      <c r="S272" s="210">
        <v>0</v>
      </c>
      <c r="T272" s="211">
        <f>S272*H272</f>
        <v>0</v>
      </c>
      <c r="AR272" s="14" t="s">
        <v>235</v>
      </c>
      <c r="AT272" s="14" t="s">
        <v>152</v>
      </c>
      <c r="AU272" s="14" t="s">
        <v>85</v>
      </c>
      <c r="AY272" s="14" t="s">
        <v>151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4" t="s">
        <v>8</v>
      </c>
      <c r="BK272" s="212">
        <f>ROUND(I272*H272,0)</f>
        <v>0</v>
      </c>
      <c r="BL272" s="14" t="s">
        <v>235</v>
      </c>
      <c r="BM272" s="14" t="s">
        <v>1827</v>
      </c>
    </row>
    <row r="273" s="1" customFormat="1" ht="16.5" customHeight="1">
      <c r="B273" s="35"/>
      <c r="C273" s="201" t="s">
        <v>620</v>
      </c>
      <c r="D273" s="201" t="s">
        <v>152</v>
      </c>
      <c r="E273" s="202" t="s">
        <v>1828</v>
      </c>
      <c r="F273" s="203" t="s">
        <v>1829</v>
      </c>
      <c r="G273" s="204" t="s">
        <v>168</v>
      </c>
      <c r="H273" s="205">
        <v>1</v>
      </c>
      <c r="I273" s="206"/>
      <c r="J273" s="207">
        <f>ROUND(I273*H273,0)</f>
        <v>0</v>
      </c>
      <c r="K273" s="203" t="s">
        <v>179</v>
      </c>
      <c r="L273" s="40"/>
      <c r="M273" s="208" t="s">
        <v>1</v>
      </c>
      <c r="N273" s="209" t="s">
        <v>47</v>
      </c>
      <c r="O273" s="76"/>
      <c r="P273" s="210">
        <f>O273*H273</f>
        <v>0</v>
      </c>
      <c r="Q273" s="210">
        <v>0.00075000000000000002</v>
      </c>
      <c r="R273" s="210">
        <f>Q273*H273</f>
        <v>0.00075000000000000002</v>
      </c>
      <c r="S273" s="210">
        <v>0</v>
      </c>
      <c r="T273" s="211">
        <f>S273*H273</f>
        <v>0</v>
      </c>
      <c r="AR273" s="14" t="s">
        <v>235</v>
      </c>
      <c r="AT273" s="14" t="s">
        <v>152</v>
      </c>
      <c r="AU273" s="14" t="s">
        <v>85</v>
      </c>
      <c r="AY273" s="14" t="s">
        <v>151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4" t="s">
        <v>8</v>
      </c>
      <c r="BK273" s="212">
        <f>ROUND(I273*H273,0)</f>
        <v>0</v>
      </c>
      <c r="BL273" s="14" t="s">
        <v>235</v>
      </c>
      <c r="BM273" s="14" t="s">
        <v>1830</v>
      </c>
    </row>
    <row r="274" s="1" customFormat="1" ht="16.5" customHeight="1">
      <c r="B274" s="35"/>
      <c r="C274" s="201" t="s">
        <v>624</v>
      </c>
      <c r="D274" s="201" t="s">
        <v>152</v>
      </c>
      <c r="E274" s="202" t="s">
        <v>1831</v>
      </c>
      <c r="F274" s="203" t="s">
        <v>1832</v>
      </c>
      <c r="G274" s="204" t="s">
        <v>168</v>
      </c>
      <c r="H274" s="205">
        <v>1</v>
      </c>
      <c r="I274" s="206"/>
      <c r="J274" s="207">
        <f>ROUND(I274*H274,0)</f>
        <v>0</v>
      </c>
      <c r="K274" s="203" t="s">
        <v>1</v>
      </c>
      <c r="L274" s="40"/>
      <c r="M274" s="208" t="s">
        <v>1</v>
      </c>
      <c r="N274" s="209" t="s">
        <v>47</v>
      </c>
      <c r="O274" s="76"/>
      <c r="P274" s="210">
        <f>O274*H274</f>
        <v>0</v>
      </c>
      <c r="Q274" s="210">
        <v>0.001</v>
      </c>
      <c r="R274" s="210">
        <f>Q274*H274</f>
        <v>0.001</v>
      </c>
      <c r="S274" s="210">
        <v>0</v>
      </c>
      <c r="T274" s="211">
        <f>S274*H274</f>
        <v>0</v>
      </c>
      <c r="AR274" s="14" t="s">
        <v>235</v>
      </c>
      <c r="AT274" s="14" t="s">
        <v>152</v>
      </c>
      <c r="AU274" s="14" t="s">
        <v>85</v>
      </c>
      <c r="AY274" s="14" t="s">
        <v>151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14" t="s">
        <v>8</v>
      </c>
      <c r="BK274" s="212">
        <f>ROUND(I274*H274,0)</f>
        <v>0</v>
      </c>
      <c r="BL274" s="14" t="s">
        <v>235</v>
      </c>
      <c r="BM274" s="14" t="s">
        <v>1833</v>
      </c>
    </row>
    <row r="275" s="1" customFormat="1" ht="16.5" customHeight="1">
      <c r="B275" s="35"/>
      <c r="C275" s="201" t="s">
        <v>630</v>
      </c>
      <c r="D275" s="201" t="s">
        <v>152</v>
      </c>
      <c r="E275" s="202" t="s">
        <v>1834</v>
      </c>
      <c r="F275" s="203" t="s">
        <v>1835</v>
      </c>
      <c r="G275" s="204" t="s">
        <v>168</v>
      </c>
      <c r="H275" s="205">
        <v>1</v>
      </c>
      <c r="I275" s="206"/>
      <c r="J275" s="207">
        <f>ROUND(I275*H275,0)</f>
        <v>0</v>
      </c>
      <c r="K275" s="203" t="s">
        <v>1</v>
      </c>
      <c r="L275" s="40"/>
      <c r="M275" s="208" t="s">
        <v>1</v>
      </c>
      <c r="N275" s="209" t="s">
        <v>47</v>
      </c>
      <c r="O275" s="76"/>
      <c r="P275" s="210">
        <f>O275*H275</f>
        <v>0</v>
      </c>
      <c r="Q275" s="210">
        <v>0.00080000000000000004</v>
      </c>
      <c r="R275" s="210">
        <f>Q275*H275</f>
        <v>0.00080000000000000004</v>
      </c>
      <c r="S275" s="210">
        <v>0</v>
      </c>
      <c r="T275" s="211">
        <f>S275*H275</f>
        <v>0</v>
      </c>
      <c r="AR275" s="14" t="s">
        <v>235</v>
      </c>
      <c r="AT275" s="14" t="s">
        <v>152</v>
      </c>
      <c r="AU275" s="14" t="s">
        <v>85</v>
      </c>
      <c r="AY275" s="14" t="s">
        <v>151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14" t="s">
        <v>8</v>
      </c>
      <c r="BK275" s="212">
        <f>ROUND(I275*H275,0)</f>
        <v>0</v>
      </c>
      <c r="BL275" s="14" t="s">
        <v>235</v>
      </c>
      <c r="BM275" s="14" t="s">
        <v>1836</v>
      </c>
    </row>
    <row r="276" s="1" customFormat="1" ht="16.5" customHeight="1">
      <c r="B276" s="35"/>
      <c r="C276" s="201" t="s">
        <v>379</v>
      </c>
      <c r="D276" s="201" t="s">
        <v>152</v>
      </c>
      <c r="E276" s="202" t="s">
        <v>1837</v>
      </c>
      <c r="F276" s="203" t="s">
        <v>1838</v>
      </c>
      <c r="G276" s="204" t="s">
        <v>168</v>
      </c>
      <c r="H276" s="205">
        <v>1</v>
      </c>
      <c r="I276" s="206"/>
      <c r="J276" s="207">
        <f>ROUND(I276*H276,0)</f>
        <v>0</v>
      </c>
      <c r="K276" s="203" t="s">
        <v>1505</v>
      </c>
      <c r="L276" s="40"/>
      <c r="M276" s="208" t="s">
        <v>1</v>
      </c>
      <c r="N276" s="209" t="s">
        <v>47</v>
      </c>
      <c r="O276" s="76"/>
      <c r="P276" s="210">
        <f>O276*H276</f>
        <v>0</v>
      </c>
      <c r="Q276" s="210">
        <v>0.00051999999999999995</v>
      </c>
      <c r="R276" s="210">
        <f>Q276*H276</f>
        <v>0.00051999999999999995</v>
      </c>
      <c r="S276" s="210">
        <v>0</v>
      </c>
      <c r="T276" s="211">
        <f>S276*H276</f>
        <v>0</v>
      </c>
      <c r="AR276" s="14" t="s">
        <v>235</v>
      </c>
      <c r="AT276" s="14" t="s">
        <v>152</v>
      </c>
      <c r="AU276" s="14" t="s">
        <v>85</v>
      </c>
      <c r="AY276" s="14" t="s">
        <v>151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4" t="s">
        <v>8</v>
      </c>
      <c r="BK276" s="212">
        <f>ROUND(I276*H276,0)</f>
        <v>0</v>
      </c>
      <c r="BL276" s="14" t="s">
        <v>235</v>
      </c>
      <c r="BM276" s="14" t="s">
        <v>1839</v>
      </c>
    </row>
    <row r="277" s="1" customFormat="1" ht="16.5" customHeight="1">
      <c r="B277" s="35"/>
      <c r="C277" s="201" t="s">
        <v>27</v>
      </c>
      <c r="D277" s="201" t="s">
        <v>152</v>
      </c>
      <c r="E277" s="202" t="s">
        <v>1840</v>
      </c>
      <c r="F277" s="203" t="s">
        <v>1841</v>
      </c>
      <c r="G277" s="204" t="s">
        <v>178</v>
      </c>
      <c r="H277" s="205">
        <v>1</v>
      </c>
      <c r="I277" s="206"/>
      <c r="J277" s="207">
        <f>ROUND(I277*H277,0)</f>
        <v>0</v>
      </c>
      <c r="K277" s="203" t="s">
        <v>1</v>
      </c>
      <c r="L277" s="40"/>
      <c r="M277" s="208" t="s">
        <v>1</v>
      </c>
      <c r="N277" s="209" t="s">
        <v>47</v>
      </c>
      <c r="O277" s="76"/>
      <c r="P277" s="210">
        <f>O277*H277</f>
        <v>0</v>
      </c>
      <c r="Q277" s="210">
        <v>0.012</v>
      </c>
      <c r="R277" s="210">
        <f>Q277*H277</f>
        <v>0.012</v>
      </c>
      <c r="S277" s="210">
        <v>0</v>
      </c>
      <c r="T277" s="211">
        <f>S277*H277</f>
        <v>0</v>
      </c>
      <c r="AR277" s="14" t="s">
        <v>235</v>
      </c>
      <c r="AT277" s="14" t="s">
        <v>152</v>
      </c>
      <c r="AU277" s="14" t="s">
        <v>85</v>
      </c>
      <c r="AY277" s="14" t="s">
        <v>151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4" t="s">
        <v>8</v>
      </c>
      <c r="BK277" s="212">
        <f>ROUND(I277*H277,0)</f>
        <v>0</v>
      </c>
      <c r="BL277" s="14" t="s">
        <v>235</v>
      </c>
      <c r="BM277" s="14" t="s">
        <v>1842</v>
      </c>
    </row>
    <row r="278" s="11" customFormat="1">
      <c r="B278" s="215"/>
      <c r="C278" s="216"/>
      <c r="D278" s="217" t="s">
        <v>164</v>
      </c>
      <c r="E278" s="218" t="s">
        <v>1</v>
      </c>
      <c r="F278" s="219" t="s">
        <v>1843</v>
      </c>
      <c r="G278" s="216"/>
      <c r="H278" s="220">
        <v>1</v>
      </c>
      <c r="I278" s="221"/>
      <c r="J278" s="216"/>
      <c r="K278" s="216"/>
      <c r="L278" s="222"/>
      <c r="M278" s="223"/>
      <c r="N278" s="224"/>
      <c r="O278" s="224"/>
      <c r="P278" s="224"/>
      <c r="Q278" s="224"/>
      <c r="R278" s="224"/>
      <c r="S278" s="224"/>
      <c r="T278" s="225"/>
      <c r="AT278" s="226" t="s">
        <v>164</v>
      </c>
      <c r="AU278" s="226" t="s">
        <v>85</v>
      </c>
      <c r="AV278" s="11" t="s">
        <v>85</v>
      </c>
      <c r="AW278" s="11" t="s">
        <v>38</v>
      </c>
      <c r="AX278" s="11" t="s">
        <v>8</v>
      </c>
      <c r="AY278" s="226" t="s">
        <v>151</v>
      </c>
    </row>
    <row r="279" s="1" customFormat="1" ht="16.5" customHeight="1">
      <c r="B279" s="35"/>
      <c r="C279" s="201" t="s">
        <v>641</v>
      </c>
      <c r="D279" s="201" t="s">
        <v>152</v>
      </c>
      <c r="E279" s="202" t="s">
        <v>1844</v>
      </c>
      <c r="F279" s="203" t="s">
        <v>1845</v>
      </c>
      <c r="G279" s="204" t="s">
        <v>168</v>
      </c>
      <c r="H279" s="205">
        <v>2</v>
      </c>
      <c r="I279" s="206"/>
      <c r="J279" s="207">
        <f>ROUND(I279*H279,0)</f>
        <v>0</v>
      </c>
      <c r="K279" s="203" t="s">
        <v>1</v>
      </c>
      <c r="L279" s="40"/>
      <c r="M279" s="208" t="s">
        <v>1</v>
      </c>
      <c r="N279" s="209" t="s">
        <v>47</v>
      </c>
      <c r="O279" s="76"/>
      <c r="P279" s="210">
        <f>O279*H279</f>
        <v>0</v>
      </c>
      <c r="Q279" s="210">
        <v>0.00050000000000000001</v>
      </c>
      <c r="R279" s="210">
        <f>Q279*H279</f>
        <v>0.001</v>
      </c>
      <c r="S279" s="210">
        <v>0</v>
      </c>
      <c r="T279" s="211">
        <f>S279*H279</f>
        <v>0</v>
      </c>
      <c r="AR279" s="14" t="s">
        <v>235</v>
      </c>
      <c r="AT279" s="14" t="s">
        <v>152</v>
      </c>
      <c r="AU279" s="14" t="s">
        <v>85</v>
      </c>
      <c r="AY279" s="14" t="s">
        <v>151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4" t="s">
        <v>8</v>
      </c>
      <c r="BK279" s="212">
        <f>ROUND(I279*H279,0)</f>
        <v>0</v>
      </c>
      <c r="BL279" s="14" t="s">
        <v>235</v>
      </c>
      <c r="BM279" s="14" t="s">
        <v>1846</v>
      </c>
    </row>
    <row r="280" s="1" customFormat="1" ht="16.5" customHeight="1">
      <c r="B280" s="35"/>
      <c r="C280" s="201" t="s">
        <v>646</v>
      </c>
      <c r="D280" s="201" t="s">
        <v>152</v>
      </c>
      <c r="E280" s="202" t="s">
        <v>1847</v>
      </c>
      <c r="F280" s="203" t="s">
        <v>1848</v>
      </c>
      <c r="G280" s="204" t="s">
        <v>926</v>
      </c>
      <c r="H280" s="205">
        <v>1</v>
      </c>
      <c r="I280" s="206"/>
      <c r="J280" s="207">
        <f>ROUND(I280*H280,0)</f>
        <v>0</v>
      </c>
      <c r="K280" s="203" t="s">
        <v>1</v>
      </c>
      <c r="L280" s="40"/>
      <c r="M280" s="208" t="s">
        <v>1</v>
      </c>
      <c r="N280" s="209" t="s">
        <v>47</v>
      </c>
      <c r="O280" s="76"/>
      <c r="P280" s="210">
        <f>O280*H280</f>
        <v>0</v>
      </c>
      <c r="Q280" s="210">
        <v>0.00051999999999999995</v>
      </c>
      <c r="R280" s="210">
        <f>Q280*H280</f>
        <v>0.00051999999999999995</v>
      </c>
      <c r="S280" s="210">
        <v>0</v>
      </c>
      <c r="T280" s="211">
        <f>S280*H280</f>
        <v>0</v>
      </c>
      <c r="AR280" s="14" t="s">
        <v>235</v>
      </c>
      <c r="AT280" s="14" t="s">
        <v>152</v>
      </c>
      <c r="AU280" s="14" t="s">
        <v>85</v>
      </c>
      <c r="AY280" s="14" t="s">
        <v>151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4" t="s">
        <v>8</v>
      </c>
      <c r="BK280" s="212">
        <f>ROUND(I280*H280,0)</f>
        <v>0</v>
      </c>
      <c r="BL280" s="14" t="s">
        <v>235</v>
      </c>
      <c r="BM280" s="14" t="s">
        <v>1849</v>
      </c>
    </row>
    <row r="281" s="1" customFormat="1" ht="16.5" customHeight="1">
      <c r="B281" s="35"/>
      <c r="C281" s="201" t="s">
        <v>650</v>
      </c>
      <c r="D281" s="201" t="s">
        <v>152</v>
      </c>
      <c r="E281" s="202" t="s">
        <v>1850</v>
      </c>
      <c r="F281" s="203" t="s">
        <v>1851</v>
      </c>
      <c r="G281" s="204" t="s">
        <v>926</v>
      </c>
      <c r="H281" s="205">
        <v>1</v>
      </c>
      <c r="I281" s="206"/>
      <c r="J281" s="207">
        <f>ROUND(I281*H281,0)</f>
        <v>0</v>
      </c>
      <c r="K281" s="203" t="s">
        <v>1</v>
      </c>
      <c r="L281" s="40"/>
      <c r="M281" s="208" t="s">
        <v>1</v>
      </c>
      <c r="N281" s="209" t="s">
        <v>47</v>
      </c>
      <c r="O281" s="76"/>
      <c r="P281" s="210">
        <f>O281*H281</f>
        <v>0</v>
      </c>
      <c r="Q281" s="210">
        <v>0.00051999999999999995</v>
      </c>
      <c r="R281" s="210">
        <f>Q281*H281</f>
        <v>0.00051999999999999995</v>
      </c>
      <c r="S281" s="210">
        <v>0</v>
      </c>
      <c r="T281" s="211">
        <f>S281*H281</f>
        <v>0</v>
      </c>
      <c r="AR281" s="14" t="s">
        <v>235</v>
      </c>
      <c r="AT281" s="14" t="s">
        <v>152</v>
      </c>
      <c r="AU281" s="14" t="s">
        <v>85</v>
      </c>
      <c r="AY281" s="14" t="s">
        <v>151</v>
      </c>
      <c r="BE281" s="212">
        <f>IF(N281="základní",J281,0)</f>
        <v>0</v>
      </c>
      <c r="BF281" s="212">
        <f>IF(N281="snížená",J281,0)</f>
        <v>0</v>
      </c>
      <c r="BG281" s="212">
        <f>IF(N281="zákl. přenesená",J281,0)</f>
        <v>0</v>
      </c>
      <c r="BH281" s="212">
        <f>IF(N281="sníž. přenesená",J281,0)</f>
        <v>0</v>
      </c>
      <c r="BI281" s="212">
        <f>IF(N281="nulová",J281,0)</f>
        <v>0</v>
      </c>
      <c r="BJ281" s="14" t="s">
        <v>8</v>
      </c>
      <c r="BK281" s="212">
        <f>ROUND(I281*H281,0)</f>
        <v>0</v>
      </c>
      <c r="BL281" s="14" t="s">
        <v>235</v>
      </c>
      <c r="BM281" s="14" t="s">
        <v>1852</v>
      </c>
    </row>
    <row r="282" s="1" customFormat="1" ht="16.5" customHeight="1">
      <c r="B282" s="35"/>
      <c r="C282" s="201" t="s">
        <v>655</v>
      </c>
      <c r="D282" s="201" t="s">
        <v>152</v>
      </c>
      <c r="E282" s="202" t="s">
        <v>1853</v>
      </c>
      <c r="F282" s="203" t="s">
        <v>1854</v>
      </c>
      <c r="G282" s="204" t="s">
        <v>168</v>
      </c>
      <c r="H282" s="205">
        <v>1</v>
      </c>
      <c r="I282" s="206"/>
      <c r="J282" s="207">
        <f>ROUND(I282*H282,0)</f>
        <v>0</v>
      </c>
      <c r="K282" s="203" t="s">
        <v>179</v>
      </c>
      <c r="L282" s="40"/>
      <c r="M282" s="208" t="s">
        <v>1</v>
      </c>
      <c r="N282" s="209" t="s">
        <v>47</v>
      </c>
      <c r="O282" s="76"/>
      <c r="P282" s="210">
        <f>O282*H282</f>
        <v>0</v>
      </c>
      <c r="Q282" s="210">
        <v>0.00031</v>
      </c>
      <c r="R282" s="210">
        <f>Q282*H282</f>
        <v>0.00031</v>
      </c>
      <c r="S282" s="210">
        <v>0</v>
      </c>
      <c r="T282" s="211">
        <f>S282*H282</f>
        <v>0</v>
      </c>
      <c r="AR282" s="14" t="s">
        <v>235</v>
      </c>
      <c r="AT282" s="14" t="s">
        <v>152</v>
      </c>
      <c r="AU282" s="14" t="s">
        <v>85</v>
      </c>
      <c r="AY282" s="14" t="s">
        <v>151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14" t="s">
        <v>8</v>
      </c>
      <c r="BK282" s="212">
        <f>ROUND(I282*H282,0)</f>
        <v>0</v>
      </c>
      <c r="BL282" s="14" t="s">
        <v>235</v>
      </c>
      <c r="BM282" s="14" t="s">
        <v>1855</v>
      </c>
    </row>
    <row r="283" s="1" customFormat="1" ht="16.5" customHeight="1">
      <c r="B283" s="35"/>
      <c r="C283" s="201" t="s">
        <v>660</v>
      </c>
      <c r="D283" s="201" t="s">
        <v>152</v>
      </c>
      <c r="E283" s="202" t="s">
        <v>1856</v>
      </c>
      <c r="F283" s="203" t="s">
        <v>1857</v>
      </c>
      <c r="G283" s="204" t="s">
        <v>468</v>
      </c>
      <c r="H283" s="250"/>
      <c r="I283" s="206"/>
      <c r="J283" s="207">
        <f>ROUND(I283*H283,0)</f>
        <v>0</v>
      </c>
      <c r="K283" s="203" t="s">
        <v>179</v>
      </c>
      <c r="L283" s="40"/>
      <c r="M283" s="208" t="s">
        <v>1</v>
      </c>
      <c r="N283" s="209" t="s">
        <v>47</v>
      </c>
      <c r="O283" s="76"/>
      <c r="P283" s="210">
        <f>O283*H283</f>
        <v>0</v>
      </c>
      <c r="Q283" s="210">
        <v>0</v>
      </c>
      <c r="R283" s="210">
        <f>Q283*H283</f>
        <v>0</v>
      </c>
      <c r="S283" s="210">
        <v>0</v>
      </c>
      <c r="T283" s="211">
        <f>S283*H283</f>
        <v>0</v>
      </c>
      <c r="AR283" s="14" t="s">
        <v>235</v>
      </c>
      <c r="AT283" s="14" t="s">
        <v>152</v>
      </c>
      <c r="AU283" s="14" t="s">
        <v>85</v>
      </c>
      <c r="AY283" s="14" t="s">
        <v>151</v>
      </c>
      <c r="BE283" s="212">
        <f>IF(N283="základní",J283,0)</f>
        <v>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14" t="s">
        <v>8</v>
      </c>
      <c r="BK283" s="212">
        <f>ROUND(I283*H283,0)</f>
        <v>0</v>
      </c>
      <c r="BL283" s="14" t="s">
        <v>235</v>
      </c>
      <c r="BM283" s="14" t="s">
        <v>1858</v>
      </c>
    </row>
    <row r="284" s="10" customFormat="1" ht="22.8" customHeight="1">
      <c r="B284" s="187"/>
      <c r="C284" s="188"/>
      <c r="D284" s="189" t="s">
        <v>75</v>
      </c>
      <c r="E284" s="213" t="s">
        <v>1859</v>
      </c>
      <c r="F284" s="213" t="s">
        <v>1860</v>
      </c>
      <c r="G284" s="188"/>
      <c r="H284" s="188"/>
      <c r="I284" s="191"/>
      <c r="J284" s="214">
        <f>BK284</f>
        <v>0</v>
      </c>
      <c r="K284" s="188"/>
      <c r="L284" s="193"/>
      <c r="M284" s="194"/>
      <c r="N284" s="195"/>
      <c r="O284" s="195"/>
      <c r="P284" s="196">
        <f>SUM(P285:P286)</f>
        <v>0</v>
      </c>
      <c r="Q284" s="195"/>
      <c r="R284" s="196">
        <f>SUM(R285:R286)</f>
        <v>0.0091999999999999998</v>
      </c>
      <c r="S284" s="195"/>
      <c r="T284" s="197">
        <f>SUM(T285:T286)</f>
        <v>0</v>
      </c>
      <c r="AR284" s="198" t="s">
        <v>85</v>
      </c>
      <c r="AT284" s="199" t="s">
        <v>75</v>
      </c>
      <c r="AU284" s="199" t="s">
        <v>8</v>
      </c>
      <c r="AY284" s="198" t="s">
        <v>151</v>
      </c>
      <c r="BK284" s="200">
        <f>SUM(BK285:BK286)</f>
        <v>0</v>
      </c>
    </row>
    <row r="285" s="1" customFormat="1" ht="16.5" customHeight="1">
      <c r="B285" s="35"/>
      <c r="C285" s="201" t="s">
        <v>666</v>
      </c>
      <c r="D285" s="201" t="s">
        <v>152</v>
      </c>
      <c r="E285" s="202" t="s">
        <v>1861</v>
      </c>
      <c r="F285" s="203" t="s">
        <v>1862</v>
      </c>
      <c r="G285" s="204" t="s">
        <v>926</v>
      </c>
      <c r="H285" s="205">
        <v>1</v>
      </c>
      <c r="I285" s="206"/>
      <c r="J285" s="207">
        <f>ROUND(I285*H285,0)</f>
        <v>0</v>
      </c>
      <c r="K285" s="203" t="s">
        <v>179</v>
      </c>
      <c r="L285" s="40"/>
      <c r="M285" s="208" t="s">
        <v>1</v>
      </c>
      <c r="N285" s="209" t="s">
        <v>47</v>
      </c>
      <c r="O285" s="76"/>
      <c r="P285" s="210">
        <f>O285*H285</f>
        <v>0</v>
      </c>
      <c r="Q285" s="210">
        <v>0.0091999999999999998</v>
      </c>
      <c r="R285" s="210">
        <f>Q285*H285</f>
        <v>0.0091999999999999998</v>
      </c>
      <c r="S285" s="210">
        <v>0</v>
      </c>
      <c r="T285" s="211">
        <f>S285*H285</f>
        <v>0</v>
      </c>
      <c r="AR285" s="14" t="s">
        <v>235</v>
      </c>
      <c r="AT285" s="14" t="s">
        <v>152</v>
      </c>
      <c r="AU285" s="14" t="s">
        <v>85</v>
      </c>
      <c r="AY285" s="14" t="s">
        <v>151</v>
      </c>
      <c r="BE285" s="212">
        <f>IF(N285="základní",J285,0)</f>
        <v>0</v>
      </c>
      <c r="BF285" s="212">
        <f>IF(N285="snížená",J285,0)</f>
        <v>0</v>
      </c>
      <c r="BG285" s="212">
        <f>IF(N285="zákl. přenesená",J285,0)</f>
        <v>0</v>
      </c>
      <c r="BH285" s="212">
        <f>IF(N285="sníž. přenesená",J285,0)</f>
        <v>0</v>
      </c>
      <c r="BI285" s="212">
        <f>IF(N285="nulová",J285,0)</f>
        <v>0</v>
      </c>
      <c r="BJ285" s="14" t="s">
        <v>8</v>
      </c>
      <c r="BK285" s="212">
        <f>ROUND(I285*H285,0)</f>
        <v>0</v>
      </c>
      <c r="BL285" s="14" t="s">
        <v>235</v>
      </c>
      <c r="BM285" s="14" t="s">
        <v>1863</v>
      </c>
    </row>
    <row r="286" s="1" customFormat="1" ht="16.5" customHeight="1">
      <c r="B286" s="35"/>
      <c r="C286" s="201" t="s">
        <v>671</v>
      </c>
      <c r="D286" s="201" t="s">
        <v>152</v>
      </c>
      <c r="E286" s="202" t="s">
        <v>1864</v>
      </c>
      <c r="F286" s="203" t="s">
        <v>1865</v>
      </c>
      <c r="G286" s="204" t="s">
        <v>468</v>
      </c>
      <c r="H286" s="250"/>
      <c r="I286" s="206"/>
      <c r="J286" s="207">
        <f>ROUND(I286*H286,0)</f>
        <v>0</v>
      </c>
      <c r="K286" s="203" t="s">
        <v>179</v>
      </c>
      <c r="L286" s="40"/>
      <c r="M286" s="208" t="s">
        <v>1</v>
      </c>
      <c r="N286" s="209" t="s">
        <v>47</v>
      </c>
      <c r="O286" s="76"/>
      <c r="P286" s="210">
        <f>O286*H286</f>
        <v>0</v>
      </c>
      <c r="Q286" s="210">
        <v>0</v>
      </c>
      <c r="R286" s="210">
        <f>Q286*H286</f>
        <v>0</v>
      </c>
      <c r="S286" s="210">
        <v>0</v>
      </c>
      <c r="T286" s="211">
        <f>S286*H286</f>
        <v>0</v>
      </c>
      <c r="AR286" s="14" t="s">
        <v>235</v>
      </c>
      <c r="AT286" s="14" t="s">
        <v>152</v>
      </c>
      <c r="AU286" s="14" t="s">
        <v>85</v>
      </c>
      <c r="AY286" s="14" t="s">
        <v>151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14" t="s">
        <v>8</v>
      </c>
      <c r="BK286" s="212">
        <f>ROUND(I286*H286,0)</f>
        <v>0</v>
      </c>
      <c r="BL286" s="14" t="s">
        <v>235</v>
      </c>
      <c r="BM286" s="14" t="s">
        <v>1866</v>
      </c>
    </row>
    <row r="287" s="10" customFormat="1" ht="22.8" customHeight="1">
      <c r="B287" s="187"/>
      <c r="C287" s="188"/>
      <c r="D287" s="189" t="s">
        <v>75</v>
      </c>
      <c r="E287" s="213" t="s">
        <v>1867</v>
      </c>
      <c r="F287" s="213" t="s">
        <v>1868</v>
      </c>
      <c r="G287" s="188"/>
      <c r="H287" s="188"/>
      <c r="I287" s="191"/>
      <c r="J287" s="214">
        <f>BK287</f>
        <v>0</v>
      </c>
      <c r="K287" s="188"/>
      <c r="L287" s="193"/>
      <c r="M287" s="194"/>
      <c r="N287" s="195"/>
      <c r="O287" s="195"/>
      <c r="P287" s="196">
        <f>SUM(P288:P292)</f>
        <v>0</v>
      </c>
      <c r="Q287" s="195"/>
      <c r="R287" s="196">
        <f>SUM(R288:R292)</f>
        <v>0.0026700000000000001</v>
      </c>
      <c r="S287" s="195"/>
      <c r="T287" s="197">
        <f>SUM(T288:T292)</f>
        <v>0</v>
      </c>
      <c r="AR287" s="198" t="s">
        <v>85</v>
      </c>
      <c r="AT287" s="199" t="s">
        <v>75</v>
      </c>
      <c r="AU287" s="199" t="s">
        <v>8</v>
      </c>
      <c r="AY287" s="198" t="s">
        <v>151</v>
      </c>
      <c r="BK287" s="200">
        <f>SUM(BK288:BK292)</f>
        <v>0</v>
      </c>
    </row>
    <row r="288" s="1" customFormat="1" ht="22.5" customHeight="1">
      <c r="B288" s="35"/>
      <c r="C288" s="201" t="s">
        <v>676</v>
      </c>
      <c r="D288" s="201" t="s">
        <v>152</v>
      </c>
      <c r="E288" s="202" t="s">
        <v>1869</v>
      </c>
      <c r="F288" s="203" t="s">
        <v>1870</v>
      </c>
      <c r="G288" s="204" t="s">
        <v>926</v>
      </c>
      <c r="H288" s="205">
        <v>1</v>
      </c>
      <c r="I288" s="206"/>
      <c r="J288" s="207">
        <f>ROUND(I288*H288,0)</f>
        <v>0</v>
      </c>
      <c r="K288" s="203" t="s">
        <v>1</v>
      </c>
      <c r="L288" s="40"/>
      <c r="M288" s="208" t="s">
        <v>1</v>
      </c>
      <c r="N288" s="209" t="s">
        <v>47</v>
      </c>
      <c r="O288" s="76"/>
      <c r="P288" s="210">
        <f>O288*H288</f>
        <v>0</v>
      </c>
      <c r="Q288" s="210">
        <v>0.00117</v>
      </c>
      <c r="R288" s="210">
        <f>Q288*H288</f>
        <v>0.00117</v>
      </c>
      <c r="S288" s="210">
        <v>0</v>
      </c>
      <c r="T288" s="211">
        <f>S288*H288</f>
        <v>0</v>
      </c>
      <c r="AR288" s="14" t="s">
        <v>235</v>
      </c>
      <c r="AT288" s="14" t="s">
        <v>152</v>
      </c>
      <c r="AU288" s="14" t="s">
        <v>85</v>
      </c>
      <c r="AY288" s="14" t="s">
        <v>151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4" t="s">
        <v>8</v>
      </c>
      <c r="BK288" s="212">
        <f>ROUND(I288*H288,0)</f>
        <v>0</v>
      </c>
      <c r="BL288" s="14" t="s">
        <v>235</v>
      </c>
      <c r="BM288" s="14" t="s">
        <v>1871</v>
      </c>
    </row>
    <row r="289" s="1" customFormat="1" ht="16.5" customHeight="1">
      <c r="B289" s="35"/>
      <c r="C289" s="201" t="s">
        <v>1872</v>
      </c>
      <c r="D289" s="201" t="s">
        <v>152</v>
      </c>
      <c r="E289" s="202" t="s">
        <v>1873</v>
      </c>
      <c r="F289" s="203" t="s">
        <v>1874</v>
      </c>
      <c r="G289" s="204" t="s">
        <v>168</v>
      </c>
      <c r="H289" s="205">
        <v>1</v>
      </c>
      <c r="I289" s="206"/>
      <c r="J289" s="207">
        <f>ROUND(I289*H289,0)</f>
        <v>0</v>
      </c>
      <c r="K289" s="203" t="s">
        <v>179</v>
      </c>
      <c r="L289" s="40"/>
      <c r="M289" s="208" t="s">
        <v>1</v>
      </c>
      <c r="N289" s="209" t="s">
        <v>47</v>
      </c>
      <c r="O289" s="76"/>
      <c r="P289" s="210">
        <f>O289*H289</f>
        <v>0</v>
      </c>
      <c r="Q289" s="210">
        <v>0</v>
      </c>
      <c r="R289" s="210">
        <f>Q289*H289</f>
        <v>0</v>
      </c>
      <c r="S289" s="210">
        <v>0</v>
      </c>
      <c r="T289" s="211">
        <f>S289*H289</f>
        <v>0</v>
      </c>
      <c r="AR289" s="14" t="s">
        <v>235</v>
      </c>
      <c r="AT289" s="14" t="s">
        <v>152</v>
      </c>
      <c r="AU289" s="14" t="s">
        <v>85</v>
      </c>
      <c r="AY289" s="14" t="s">
        <v>151</v>
      </c>
      <c r="BE289" s="212">
        <f>IF(N289="základní",J289,0)</f>
        <v>0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14" t="s">
        <v>8</v>
      </c>
      <c r="BK289" s="212">
        <f>ROUND(I289*H289,0)</f>
        <v>0</v>
      </c>
      <c r="BL289" s="14" t="s">
        <v>235</v>
      </c>
      <c r="BM289" s="14" t="s">
        <v>1875</v>
      </c>
    </row>
    <row r="290" s="1" customFormat="1" ht="16.5" customHeight="1">
      <c r="B290" s="35"/>
      <c r="C290" s="240" t="s">
        <v>1876</v>
      </c>
      <c r="D290" s="240" t="s">
        <v>282</v>
      </c>
      <c r="E290" s="241" t="s">
        <v>1877</v>
      </c>
      <c r="F290" s="242" t="s">
        <v>1878</v>
      </c>
      <c r="G290" s="243" t="s">
        <v>168</v>
      </c>
      <c r="H290" s="244">
        <v>1</v>
      </c>
      <c r="I290" s="245"/>
      <c r="J290" s="246">
        <f>ROUND(I290*H290,0)</f>
        <v>0</v>
      </c>
      <c r="K290" s="242" t="s">
        <v>594</v>
      </c>
      <c r="L290" s="247"/>
      <c r="M290" s="248" t="s">
        <v>1</v>
      </c>
      <c r="N290" s="249" t="s">
        <v>47</v>
      </c>
      <c r="O290" s="76"/>
      <c r="P290" s="210">
        <f>O290*H290</f>
        <v>0</v>
      </c>
      <c r="Q290" s="210">
        <v>0.0015</v>
      </c>
      <c r="R290" s="210">
        <f>Q290*H290</f>
        <v>0.0015</v>
      </c>
      <c r="S290" s="210">
        <v>0</v>
      </c>
      <c r="T290" s="211">
        <f>S290*H290</f>
        <v>0</v>
      </c>
      <c r="AR290" s="14" t="s">
        <v>308</v>
      </c>
      <c r="AT290" s="14" t="s">
        <v>282</v>
      </c>
      <c r="AU290" s="14" t="s">
        <v>85</v>
      </c>
      <c r="AY290" s="14" t="s">
        <v>151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14" t="s">
        <v>8</v>
      </c>
      <c r="BK290" s="212">
        <f>ROUND(I290*H290,0)</f>
        <v>0</v>
      </c>
      <c r="BL290" s="14" t="s">
        <v>235</v>
      </c>
      <c r="BM290" s="14" t="s">
        <v>1879</v>
      </c>
    </row>
    <row r="291" s="1" customFormat="1">
      <c r="B291" s="35"/>
      <c r="C291" s="36"/>
      <c r="D291" s="217" t="s">
        <v>170</v>
      </c>
      <c r="E291" s="36"/>
      <c r="F291" s="227" t="s">
        <v>1880</v>
      </c>
      <c r="G291" s="36"/>
      <c r="H291" s="36"/>
      <c r="I291" s="128"/>
      <c r="J291" s="36"/>
      <c r="K291" s="36"/>
      <c r="L291" s="40"/>
      <c r="M291" s="228"/>
      <c r="N291" s="76"/>
      <c r="O291" s="76"/>
      <c r="P291" s="76"/>
      <c r="Q291" s="76"/>
      <c r="R291" s="76"/>
      <c r="S291" s="76"/>
      <c r="T291" s="77"/>
      <c r="AT291" s="14" t="s">
        <v>170</v>
      </c>
      <c r="AU291" s="14" t="s">
        <v>85</v>
      </c>
    </row>
    <row r="292" s="1" customFormat="1" ht="16.5" customHeight="1">
      <c r="B292" s="35"/>
      <c r="C292" s="201" t="s">
        <v>1881</v>
      </c>
      <c r="D292" s="201" t="s">
        <v>152</v>
      </c>
      <c r="E292" s="202" t="s">
        <v>1882</v>
      </c>
      <c r="F292" s="203" t="s">
        <v>1883</v>
      </c>
      <c r="G292" s="204" t="s">
        <v>468</v>
      </c>
      <c r="H292" s="250"/>
      <c r="I292" s="206"/>
      <c r="J292" s="207">
        <f>ROUND(I292*H292,0)</f>
        <v>0</v>
      </c>
      <c r="K292" s="203" t="s">
        <v>179</v>
      </c>
      <c r="L292" s="40"/>
      <c r="M292" s="208" t="s">
        <v>1</v>
      </c>
      <c r="N292" s="209" t="s">
        <v>47</v>
      </c>
      <c r="O292" s="76"/>
      <c r="P292" s="210">
        <f>O292*H292</f>
        <v>0</v>
      </c>
      <c r="Q292" s="210">
        <v>0</v>
      </c>
      <c r="R292" s="210">
        <f>Q292*H292</f>
        <v>0</v>
      </c>
      <c r="S292" s="210">
        <v>0</v>
      </c>
      <c r="T292" s="211">
        <f>S292*H292</f>
        <v>0</v>
      </c>
      <c r="AR292" s="14" t="s">
        <v>235</v>
      </c>
      <c r="AT292" s="14" t="s">
        <v>152</v>
      </c>
      <c r="AU292" s="14" t="s">
        <v>85</v>
      </c>
      <c r="AY292" s="14" t="s">
        <v>151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4" t="s">
        <v>8</v>
      </c>
      <c r="BK292" s="212">
        <f>ROUND(I292*H292,0)</f>
        <v>0</v>
      </c>
      <c r="BL292" s="14" t="s">
        <v>235</v>
      </c>
      <c r="BM292" s="14" t="s">
        <v>1884</v>
      </c>
    </row>
    <row r="293" s="10" customFormat="1" ht="22.8" customHeight="1">
      <c r="B293" s="187"/>
      <c r="C293" s="188"/>
      <c r="D293" s="189" t="s">
        <v>75</v>
      </c>
      <c r="E293" s="213" t="s">
        <v>746</v>
      </c>
      <c r="F293" s="213" t="s">
        <v>747</v>
      </c>
      <c r="G293" s="188"/>
      <c r="H293" s="188"/>
      <c r="I293" s="191"/>
      <c r="J293" s="214">
        <f>BK293</f>
        <v>0</v>
      </c>
      <c r="K293" s="188"/>
      <c r="L293" s="193"/>
      <c r="M293" s="194"/>
      <c r="N293" s="195"/>
      <c r="O293" s="195"/>
      <c r="P293" s="196">
        <f>SUM(P294:P295)</f>
        <v>0</v>
      </c>
      <c r="Q293" s="195"/>
      <c r="R293" s="196">
        <f>SUM(R294:R295)</f>
        <v>0</v>
      </c>
      <c r="S293" s="195"/>
      <c r="T293" s="197">
        <f>SUM(T294:T295)</f>
        <v>0.37440000000000001</v>
      </c>
      <c r="AR293" s="198" t="s">
        <v>85</v>
      </c>
      <c r="AT293" s="199" t="s">
        <v>75</v>
      </c>
      <c r="AU293" s="199" t="s">
        <v>8</v>
      </c>
      <c r="AY293" s="198" t="s">
        <v>151</v>
      </c>
      <c r="BK293" s="200">
        <f>SUM(BK294:BK295)</f>
        <v>0</v>
      </c>
    </row>
    <row r="294" s="1" customFormat="1" ht="16.5" customHeight="1">
      <c r="B294" s="35"/>
      <c r="C294" s="201" t="s">
        <v>1885</v>
      </c>
      <c r="D294" s="201" t="s">
        <v>152</v>
      </c>
      <c r="E294" s="202" t="s">
        <v>1411</v>
      </c>
      <c r="F294" s="203" t="s">
        <v>1412</v>
      </c>
      <c r="G294" s="204" t="s">
        <v>178</v>
      </c>
      <c r="H294" s="205">
        <v>20.800000000000001</v>
      </c>
      <c r="I294" s="206"/>
      <c r="J294" s="207">
        <f>ROUND(I294*H294,0)</f>
        <v>0</v>
      </c>
      <c r="K294" s="203" t="s">
        <v>179</v>
      </c>
      <c r="L294" s="40"/>
      <c r="M294" s="208" t="s">
        <v>1</v>
      </c>
      <c r="N294" s="209" t="s">
        <v>47</v>
      </c>
      <c r="O294" s="76"/>
      <c r="P294" s="210">
        <f>O294*H294</f>
        <v>0</v>
      </c>
      <c r="Q294" s="210">
        <v>0</v>
      </c>
      <c r="R294" s="210">
        <f>Q294*H294</f>
        <v>0</v>
      </c>
      <c r="S294" s="210">
        <v>0.017999999999999999</v>
      </c>
      <c r="T294" s="211">
        <f>S294*H294</f>
        <v>0.37440000000000001</v>
      </c>
      <c r="AR294" s="14" t="s">
        <v>235</v>
      </c>
      <c r="AT294" s="14" t="s">
        <v>152</v>
      </c>
      <c r="AU294" s="14" t="s">
        <v>85</v>
      </c>
      <c r="AY294" s="14" t="s">
        <v>151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14" t="s">
        <v>8</v>
      </c>
      <c r="BK294" s="212">
        <f>ROUND(I294*H294,0)</f>
        <v>0</v>
      </c>
      <c r="BL294" s="14" t="s">
        <v>235</v>
      </c>
      <c r="BM294" s="14" t="s">
        <v>1886</v>
      </c>
    </row>
    <row r="295" s="1" customFormat="1" ht="16.5" customHeight="1">
      <c r="B295" s="35"/>
      <c r="C295" s="201" t="s">
        <v>1887</v>
      </c>
      <c r="D295" s="201" t="s">
        <v>152</v>
      </c>
      <c r="E295" s="202" t="s">
        <v>1414</v>
      </c>
      <c r="F295" s="203" t="s">
        <v>1415</v>
      </c>
      <c r="G295" s="204" t="s">
        <v>468</v>
      </c>
      <c r="H295" s="250"/>
      <c r="I295" s="206"/>
      <c r="J295" s="207">
        <f>ROUND(I295*H295,0)</f>
        <v>0</v>
      </c>
      <c r="K295" s="203" t="s">
        <v>179</v>
      </c>
      <c r="L295" s="40"/>
      <c r="M295" s="208" t="s">
        <v>1</v>
      </c>
      <c r="N295" s="209" t="s">
        <v>47</v>
      </c>
      <c r="O295" s="76"/>
      <c r="P295" s="210">
        <f>O295*H295</f>
        <v>0</v>
      </c>
      <c r="Q295" s="210">
        <v>0</v>
      </c>
      <c r="R295" s="210">
        <f>Q295*H295</f>
        <v>0</v>
      </c>
      <c r="S295" s="210">
        <v>0</v>
      </c>
      <c r="T295" s="211">
        <f>S295*H295</f>
        <v>0</v>
      </c>
      <c r="AR295" s="14" t="s">
        <v>235</v>
      </c>
      <c r="AT295" s="14" t="s">
        <v>152</v>
      </c>
      <c r="AU295" s="14" t="s">
        <v>85</v>
      </c>
      <c r="AY295" s="14" t="s">
        <v>151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4" t="s">
        <v>8</v>
      </c>
      <c r="BK295" s="212">
        <f>ROUND(I295*H295,0)</f>
        <v>0</v>
      </c>
      <c r="BL295" s="14" t="s">
        <v>235</v>
      </c>
      <c r="BM295" s="14" t="s">
        <v>1888</v>
      </c>
    </row>
    <row r="296" s="10" customFormat="1" ht="22.8" customHeight="1">
      <c r="B296" s="187"/>
      <c r="C296" s="188"/>
      <c r="D296" s="189" t="s">
        <v>75</v>
      </c>
      <c r="E296" s="213" t="s">
        <v>1417</v>
      </c>
      <c r="F296" s="213" t="s">
        <v>1418</v>
      </c>
      <c r="G296" s="188"/>
      <c r="H296" s="188"/>
      <c r="I296" s="191"/>
      <c r="J296" s="214">
        <f>BK296</f>
        <v>0</v>
      </c>
      <c r="K296" s="188"/>
      <c r="L296" s="193"/>
      <c r="M296" s="194"/>
      <c r="N296" s="195"/>
      <c r="O296" s="195"/>
      <c r="P296" s="196">
        <f>SUM(P297:P310)</f>
        <v>0</v>
      </c>
      <c r="Q296" s="195"/>
      <c r="R296" s="196">
        <f>SUM(R297:R310)</f>
        <v>0.73392800000000002</v>
      </c>
      <c r="S296" s="195"/>
      <c r="T296" s="197">
        <f>SUM(T297:T310)</f>
        <v>0</v>
      </c>
      <c r="AR296" s="198" t="s">
        <v>85</v>
      </c>
      <c r="AT296" s="199" t="s">
        <v>75</v>
      </c>
      <c r="AU296" s="199" t="s">
        <v>8</v>
      </c>
      <c r="AY296" s="198" t="s">
        <v>151</v>
      </c>
      <c r="BK296" s="200">
        <f>SUM(BK297:BK310)</f>
        <v>0</v>
      </c>
    </row>
    <row r="297" s="1" customFormat="1" ht="16.5" customHeight="1">
      <c r="B297" s="35"/>
      <c r="C297" s="201" t="s">
        <v>1889</v>
      </c>
      <c r="D297" s="201" t="s">
        <v>152</v>
      </c>
      <c r="E297" s="202" t="s">
        <v>1890</v>
      </c>
      <c r="F297" s="203" t="s">
        <v>1891</v>
      </c>
      <c r="G297" s="204" t="s">
        <v>178</v>
      </c>
      <c r="H297" s="205">
        <v>2.2000000000000002</v>
      </c>
      <c r="I297" s="206"/>
      <c r="J297" s="207">
        <f>ROUND(I297*H297,0)</f>
        <v>0</v>
      </c>
      <c r="K297" s="203" t="s">
        <v>179</v>
      </c>
      <c r="L297" s="40"/>
      <c r="M297" s="208" t="s">
        <v>1</v>
      </c>
      <c r="N297" s="209" t="s">
        <v>47</v>
      </c>
      <c r="O297" s="76"/>
      <c r="P297" s="210">
        <f>O297*H297</f>
        <v>0</v>
      </c>
      <c r="Q297" s="210">
        <v>0.016449999999999999</v>
      </c>
      <c r="R297" s="210">
        <f>Q297*H297</f>
        <v>0.03619</v>
      </c>
      <c r="S297" s="210">
        <v>0</v>
      </c>
      <c r="T297" s="211">
        <f>S297*H297</f>
        <v>0</v>
      </c>
      <c r="AR297" s="14" t="s">
        <v>235</v>
      </c>
      <c r="AT297" s="14" t="s">
        <v>152</v>
      </c>
      <c r="AU297" s="14" t="s">
        <v>85</v>
      </c>
      <c r="AY297" s="14" t="s">
        <v>151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14" t="s">
        <v>8</v>
      </c>
      <c r="BK297" s="212">
        <f>ROUND(I297*H297,0)</f>
        <v>0</v>
      </c>
      <c r="BL297" s="14" t="s">
        <v>235</v>
      </c>
      <c r="BM297" s="14" t="s">
        <v>1892</v>
      </c>
    </row>
    <row r="298" s="11" customFormat="1">
      <c r="B298" s="215"/>
      <c r="C298" s="216"/>
      <c r="D298" s="217" t="s">
        <v>164</v>
      </c>
      <c r="E298" s="218" t="s">
        <v>1</v>
      </c>
      <c r="F298" s="219" t="s">
        <v>1893</v>
      </c>
      <c r="G298" s="216"/>
      <c r="H298" s="220">
        <v>2.2000000000000002</v>
      </c>
      <c r="I298" s="221"/>
      <c r="J298" s="216"/>
      <c r="K298" s="216"/>
      <c r="L298" s="222"/>
      <c r="M298" s="223"/>
      <c r="N298" s="224"/>
      <c r="O298" s="224"/>
      <c r="P298" s="224"/>
      <c r="Q298" s="224"/>
      <c r="R298" s="224"/>
      <c r="S298" s="224"/>
      <c r="T298" s="225"/>
      <c r="AT298" s="226" t="s">
        <v>164</v>
      </c>
      <c r="AU298" s="226" t="s">
        <v>85</v>
      </c>
      <c r="AV298" s="11" t="s">
        <v>85</v>
      </c>
      <c r="AW298" s="11" t="s">
        <v>38</v>
      </c>
      <c r="AX298" s="11" t="s">
        <v>8</v>
      </c>
      <c r="AY298" s="226" t="s">
        <v>151</v>
      </c>
    </row>
    <row r="299" s="1" customFormat="1" ht="16.5" customHeight="1">
      <c r="B299" s="35"/>
      <c r="C299" s="201" t="s">
        <v>1894</v>
      </c>
      <c r="D299" s="201" t="s">
        <v>152</v>
      </c>
      <c r="E299" s="202" t="s">
        <v>1895</v>
      </c>
      <c r="F299" s="203" t="s">
        <v>1896</v>
      </c>
      <c r="G299" s="204" t="s">
        <v>178</v>
      </c>
      <c r="H299" s="205">
        <v>2.2000000000000002</v>
      </c>
      <c r="I299" s="206"/>
      <c r="J299" s="207">
        <f>ROUND(I299*H299,0)</f>
        <v>0</v>
      </c>
      <c r="K299" s="203" t="s">
        <v>179</v>
      </c>
      <c r="L299" s="40"/>
      <c r="M299" s="208" t="s">
        <v>1</v>
      </c>
      <c r="N299" s="209" t="s">
        <v>47</v>
      </c>
      <c r="O299" s="76"/>
      <c r="P299" s="210">
        <f>O299*H299</f>
        <v>0</v>
      </c>
      <c r="Q299" s="210">
        <v>0.00010000000000000001</v>
      </c>
      <c r="R299" s="210">
        <f>Q299*H299</f>
        <v>0.00022000000000000004</v>
      </c>
      <c r="S299" s="210">
        <v>0</v>
      </c>
      <c r="T299" s="211">
        <f>S299*H299</f>
        <v>0</v>
      </c>
      <c r="AR299" s="14" t="s">
        <v>235</v>
      </c>
      <c r="AT299" s="14" t="s">
        <v>152</v>
      </c>
      <c r="AU299" s="14" t="s">
        <v>85</v>
      </c>
      <c r="AY299" s="14" t="s">
        <v>151</v>
      </c>
      <c r="BE299" s="212">
        <f>IF(N299="základní",J299,0)</f>
        <v>0</v>
      </c>
      <c r="BF299" s="212">
        <f>IF(N299="snížená",J299,0)</f>
        <v>0</v>
      </c>
      <c r="BG299" s="212">
        <f>IF(N299="zákl. přenesená",J299,0)</f>
        <v>0</v>
      </c>
      <c r="BH299" s="212">
        <f>IF(N299="sníž. přenesená",J299,0)</f>
        <v>0</v>
      </c>
      <c r="BI299" s="212">
        <f>IF(N299="nulová",J299,0)</f>
        <v>0</v>
      </c>
      <c r="BJ299" s="14" t="s">
        <v>8</v>
      </c>
      <c r="BK299" s="212">
        <f>ROUND(I299*H299,0)</f>
        <v>0</v>
      </c>
      <c r="BL299" s="14" t="s">
        <v>235</v>
      </c>
      <c r="BM299" s="14" t="s">
        <v>1897</v>
      </c>
    </row>
    <row r="300" s="1" customFormat="1" ht="16.5" customHeight="1">
      <c r="B300" s="35"/>
      <c r="C300" s="201" t="s">
        <v>1898</v>
      </c>
      <c r="D300" s="201" t="s">
        <v>152</v>
      </c>
      <c r="E300" s="202" t="s">
        <v>1899</v>
      </c>
      <c r="F300" s="203" t="s">
        <v>1900</v>
      </c>
      <c r="G300" s="204" t="s">
        <v>178</v>
      </c>
      <c r="H300" s="205">
        <v>46.32</v>
      </c>
      <c r="I300" s="206"/>
      <c r="J300" s="207">
        <f>ROUND(I300*H300,0)</f>
        <v>0</v>
      </c>
      <c r="K300" s="203" t="s">
        <v>179</v>
      </c>
      <c r="L300" s="40"/>
      <c r="M300" s="208" t="s">
        <v>1</v>
      </c>
      <c r="N300" s="209" t="s">
        <v>47</v>
      </c>
      <c r="O300" s="76"/>
      <c r="P300" s="210">
        <f>O300*H300</f>
        <v>0</v>
      </c>
      <c r="Q300" s="210">
        <v>0.01261</v>
      </c>
      <c r="R300" s="210">
        <f>Q300*H300</f>
        <v>0.58409520000000004</v>
      </c>
      <c r="S300" s="210">
        <v>0</v>
      </c>
      <c r="T300" s="211">
        <f>S300*H300</f>
        <v>0</v>
      </c>
      <c r="AR300" s="14" t="s">
        <v>235</v>
      </c>
      <c r="AT300" s="14" t="s">
        <v>152</v>
      </c>
      <c r="AU300" s="14" t="s">
        <v>85</v>
      </c>
      <c r="AY300" s="14" t="s">
        <v>151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14" t="s">
        <v>8</v>
      </c>
      <c r="BK300" s="212">
        <f>ROUND(I300*H300,0)</f>
        <v>0</v>
      </c>
      <c r="BL300" s="14" t="s">
        <v>235</v>
      </c>
      <c r="BM300" s="14" t="s">
        <v>1901</v>
      </c>
    </row>
    <row r="301" s="11" customFormat="1">
      <c r="B301" s="215"/>
      <c r="C301" s="216"/>
      <c r="D301" s="217" t="s">
        <v>164</v>
      </c>
      <c r="E301" s="218" t="s">
        <v>1</v>
      </c>
      <c r="F301" s="219" t="s">
        <v>1630</v>
      </c>
      <c r="G301" s="216"/>
      <c r="H301" s="220">
        <v>32.880000000000003</v>
      </c>
      <c r="I301" s="221"/>
      <c r="J301" s="216"/>
      <c r="K301" s="216"/>
      <c r="L301" s="222"/>
      <c r="M301" s="223"/>
      <c r="N301" s="224"/>
      <c r="O301" s="224"/>
      <c r="P301" s="224"/>
      <c r="Q301" s="224"/>
      <c r="R301" s="224"/>
      <c r="S301" s="224"/>
      <c r="T301" s="225"/>
      <c r="AT301" s="226" t="s">
        <v>164</v>
      </c>
      <c r="AU301" s="226" t="s">
        <v>85</v>
      </c>
      <c r="AV301" s="11" t="s">
        <v>85</v>
      </c>
      <c r="AW301" s="11" t="s">
        <v>38</v>
      </c>
      <c r="AX301" s="11" t="s">
        <v>76</v>
      </c>
      <c r="AY301" s="226" t="s">
        <v>151</v>
      </c>
    </row>
    <row r="302" s="11" customFormat="1">
      <c r="B302" s="215"/>
      <c r="C302" s="216"/>
      <c r="D302" s="217" t="s">
        <v>164</v>
      </c>
      <c r="E302" s="218" t="s">
        <v>1</v>
      </c>
      <c r="F302" s="219" t="s">
        <v>1631</v>
      </c>
      <c r="G302" s="216"/>
      <c r="H302" s="220">
        <v>13.44</v>
      </c>
      <c r="I302" s="221"/>
      <c r="J302" s="216"/>
      <c r="K302" s="216"/>
      <c r="L302" s="222"/>
      <c r="M302" s="223"/>
      <c r="N302" s="224"/>
      <c r="O302" s="224"/>
      <c r="P302" s="224"/>
      <c r="Q302" s="224"/>
      <c r="R302" s="224"/>
      <c r="S302" s="224"/>
      <c r="T302" s="225"/>
      <c r="AT302" s="226" t="s">
        <v>164</v>
      </c>
      <c r="AU302" s="226" t="s">
        <v>85</v>
      </c>
      <c r="AV302" s="11" t="s">
        <v>85</v>
      </c>
      <c r="AW302" s="11" t="s">
        <v>38</v>
      </c>
      <c r="AX302" s="11" t="s">
        <v>76</v>
      </c>
      <c r="AY302" s="226" t="s">
        <v>151</v>
      </c>
    </row>
    <row r="303" s="12" customFormat="1">
      <c r="B303" s="229"/>
      <c r="C303" s="230"/>
      <c r="D303" s="217" t="s">
        <v>164</v>
      </c>
      <c r="E303" s="231" t="s">
        <v>1</v>
      </c>
      <c r="F303" s="232" t="s">
        <v>184</v>
      </c>
      <c r="G303" s="230"/>
      <c r="H303" s="233">
        <v>46.32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AT303" s="239" t="s">
        <v>164</v>
      </c>
      <c r="AU303" s="239" t="s">
        <v>85</v>
      </c>
      <c r="AV303" s="12" t="s">
        <v>150</v>
      </c>
      <c r="AW303" s="12" t="s">
        <v>38</v>
      </c>
      <c r="AX303" s="12" t="s">
        <v>8</v>
      </c>
      <c r="AY303" s="239" t="s">
        <v>151</v>
      </c>
    </row>
    <row r="304" s="1" customFormat="1" ht="16.5" customHeight="1">
      <c r="B304" s="35"/>
      <c r="C304" s="201" t="s">
        <v>1902</v>
      </c>
      <c r="D304" s="201" t="s">
        <v>152</v>
      </c>
      <c r="E304" s="202" t="s">
        <v>1903</v>
      </c>
      <c r="F304" s="203" t="s">
        <v>1904</v>
      </c>
      <c r="G304" s="204" t="s">
        <v>178</v>
      </c>
      <c r="H304" s="205">
        <v>7.3600000000000003</v>
      </c>
      <c r="I304" s="206"/>
      <c r="J304" s="207">
        <f>ROUND(I304*H304,0)</f>
        <v>0</v>
      </c>
      <c r="K304" s="203" t="s">
        <v>179</v>
      </c>
      <c r="L304" s="40"/>
      <c r="M304" s="208" t="s">
        <v>1</v>
      </c>
      <c r="N304" s="209" t="s">
        <v>47</v>
      </c>
      <c r="O304" s="76"/>
      <c r="P304" s="210">
        <f>O304*H304</f>
        <v>0</v>
      </c>
      <c r="Q304" s="210">
        <v>0.012919999999999999</v>
      </c>
      <c r="R304" s="210">
        <f>Q304*H304</f>
        <v>0.095091200000000001</v>
      </c>
      <c r="S304" s="210">
        <v>0</v>
      </c>
      <c r="T304" s="211">
        <f>S304*H304</f>
        <v>0</v>
      </c>
      <c r="AR304" s="14" t="s">
        <v>235</v>
      </c>
      <c r="AT304" s="14" t="s">
        <v>152</v>
      </c>
      <c r="AU304" s="14" t="s">
        <v>85</v>
      </c>
      <c r="AY304" s="14" t="s">
        <v>151</v>
      </c>
      <c r="BE304" s="212">
        <f>IF(N304="základní",J304,0)</f>
        <v>0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14" t="s">
        <v>8</v>
      </c>
      <c r="BK304" s="212">
        <f>ROUND(I304*H304,0)</f>
        <v>0</v>
      </c>
      <c r="BL304" s="14" t="s">
        <v>235</v>
      </c>
      <c r="BM304" s="14" t="s">
        <v>1905</v>
      </c>
    </row>
    <row r="305" s="11" customFormat="1">
      <c r="B305" s="215"/>
      <c r="C305" s="216"/>
      <c r="D305" s="217" t="s">
        <v>164</v>
      </c>
      <c r="E305" s="218" t="s">
        <v>1</v>
      </c>
      <c r="F305" s="219" t="s">
        <v>1906</v>
      </c>
      <c r="G305" s="216"/>
      <c r="H305" s="220">
        <v>7.3600000000000003</v>
      </c>
      <c r="I305" s="221"/>
      <c r="J305" s="216"/>
      <c r="K305" s="216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164</v>
      </c>
      <c r="AU305" s="226" t="s">
        <v>85</v>
      </c>
      <c r="AV305" s="11" t="s">
        <v>85</v>
      </c>
      <c r="AW305" s="11" t="s">
        <v>38</v>
      </c>
      <c r="AX305" s="11" t="s">
        <v>8</v>
      </c>
      <c r="AY305" s="226" t="s">
        <v>151</v>
      </c>
    </row>
    <row r="306" s="1" customFormat="1" ht="16.5" customHeight="1">
      <c r="B306" s="35"/>
      <c r="C306" s="201" t="s">
        <v>1907</v>
      </c>
      <c r="D306" s="201" t="s">
        <v>152</v>
      </c>
      <c r="E306" s="202" t="s">
        <v>1422</v>
      </c>
      <c r="F306" s="203" t="s">
        <v>1423</v>
      </c>
      <c r="G306" s="204" t="s">
        <v>222</v>
      </c>
      <c r="H306" s="205">
        <v>49.859999999999999</v>
      </c>
      <c r="I306" s="206"/>
      <c r="J306" s="207">
        <f>ROUND(I306*H306,0)</f>
        <v>0</v>
      </c>
      <c r="K306" s="203" t="s">
        <v>179</v>
      </c>
      <c r="L306" s="40"/>
      <c r="M306" s="208" t="s">
        <v>1</v>
      </c>
      <c r="N306" s="209" t="s">
        <v>47</v>
      </c>
      <c r="O306" s="76"/>
      <c r="P306" s="210">
        <f>O306*H306</f>
        <v>0</v>
      </c>
      <c r="Q306" s="210">
        <v>0.00025999999999999998</v>
      </c>
      <c r="R306" s="210">
        <f>Q306*H306</f>
        <v>0.012963599999999999</v>
      </c>
      <c r="S306" s="210">
        <v>0</v>
      </c>
      <c r="T306" s="211">
        <f>S306*H306</f>
        <v>0</v>
      </c>
      <c r="AR306" s="14" t="s">
        <v>235</v>
      </c>
      <c r="AT306" s="14" t="s">
        <v>152</v>
      </c>
      <c r="AU306" s="14" t="s">
        <v>85</v>
      </c>
      <c r="AY306" s="14" t="s">
        <v>151</v>
      </c>
      <c r="BE306" s="212">
        <f>IF(N306="základní",J306,0)</f>
        <v>0</v>
      </c>
      <c r="BF306" s="212">
        <f>IF(N306="snížená",J306,0)</f>
        <v>0</v>
      </c>
      <c r="BG306" s="212">
        <f>IF(N306="zákl. přenesená",J306,0)</f>
        <v>0</v>
      </c>
      <c r="BH306" s="212">
        <f>IF(N306="sníž. přenesená",J306,0)</f>
        <v>0</v>
      </c>
      <c r="BI306" s="212">
        <f>IF(N306="nulová",J306,0)</f>
        <v>0</v>
      </c>
      <c r="BJ306" s="14" t="s">
        <v>8</v>
      </c>
      <c r="BK306" s="212">
        <f>ROUND(I306*H306,0)</f>
        <v>0</v>
      </c>
      <c r="BL306" s="14" t="s">
        <v>235</v>
      </c>
      <c r="BM306" s="14" t="s">
        <v>1908</v>
      </c>
    </row>
    <row r="307" s="11" customFormat="1">
      <c r="B307" s="215"/>
      <c r="C307" s="216"/>
      <c r="D307" s="217" t="s">
        <v>164</v>
      </c>
      <c r="E307" s="218" t="s">
        <v>1</v>
      </c>
      <c r="F307" s="219" t="s">
        <v>1909</v>
      </c>
      <c r="G307" s="216"/>
      <c r="H307" s="220">
        <v>49.859999999999999</v>
      </c>
      <c r="I307" s="221"/>
      <c r="J307" s="216"/>
      <c r="K307" s="216"/>
      <c r="L307" s="222"/>
      <c r="M307" s="223"/>
      <c r="N307" s="224"/>
      <c r="O307" s="224"/>
      <c r="P307" s="224"/>
      <c r="Q307" s="224"/>
      <c r="R307" s="224"/>
      <c r="S307" s="224"/>
      <c r="T307" s="225"/>
      <c r="AT307" s="226" t="s">
        <v>164</v>
      </c>
      <c r="AU307" s="226" t="s">
        <v>85</v>
      </c>
      <c r="AV307" s="11" t="s">
        <v>85</v>
      </c>
      <c r="AW307" s="11" t="s">
        <v>38</v>
      </c>
      <c r="AX307" s="11" t="s">
        <v>8</v>
      </c>
      <c r="AY307" s="226" t="s">
        <v>151</v>
      </c>
    </row>
    <row r="308" s="1" customFormat="1" ht="16.5" customHeight="1">
      <c r="B308" s="35"/>
      <c r="C308" s="201" t="s">
        <v>1910</v>
      </c>
      <c r="D308" s="201" t="s">
        <v>152</v>
      </c>
      <c r="E308" s="202" t="s">
        <v>1425</v>
      </c>
      <c r="F308" s="203" t="s">
        <v>1426</v>
      </c>
      <c r="G308" s="204" t="s">
        <v>178</v>
      </c>
      <c r="H308" s="205">
        <v>53.68</v>
      </c>
      <c r="I308" s="206"/>
      <c r="J308" s="207">
        <f>ROUND(I308*H308,0)</f>
        <v>0</v>
      </c>
      <c r="K308" s="203" t="s">
        <v>179</v>
      </c>
      <c r="L308" s="40"/>
      <c r="M308" s="208" t="s">
        <v>1</v>
      </c>
      <c r="N308" s="209" t="s">
        <v>47</v>
      </c>
      <c r="O308" s="76"/>
      <c r="P308" s="210">
        <f>O308*H308</f>
        <v>0</v>
      </c>
      <c r="Q308" s="210">
        <v>0.00010000000000000001</v>
      </c>
      <c r="R308" s="210">
        <f>Q308*H308</f>
        <v>0.0053680000000000004</v>
      </c>
      <c r="S308" s="210">
        <v>0</v>
      </c>
      <c r="T308" s="211">
        <f>S308*H308</f>
        <v>0</v>
      </c>
      <c r="AR308" s="14" t="s">
        <v>235</v>
      </c>
      <c r="AT308" s="14" t="s">
        <v>152</v>
      </c>
      <c r="AU308" s="14" t="s">
        <v>85</v>
      </c>
      <c r="AY308" s="14" t="s">
        <v>151</v>
      </c>
      <c r="BE308" s="212">
        <f>IF(N308="základní",J308,0)</f>
        <v>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14" t="s">
        <v>8</v>
      </c>
      <c r="BK308" s="212">
        <f>ROUND(I308*H308,0)</f>
        <v>0</v>
      </c>
      <c r="BL308" s="14" t="s">
        <v>235</v>
      </c>
      <c r="BM308" s="14" t="s">
        <v>1911</v>
      </c>
    </row>
    <row r="309" s="11" customFormat="1">
      <c r="B309" s="215"/>
      <c r="C309" s="216"/>
      <c r="D309" s="217" t="s">
        <v>164</v>
      </c>
      <c r="E309" s="218" t="s">
        <v>1</v>
      </c>
      <c r="F309" s="219" t="s">
        <v>1912</v>
      </c>
      <c r="G309" s="216"/>
      <c r="H309" s="220">
        <v>53.68</v>
      </c>
      <c r="I309" s="221"/>
      <c r="J309" s="216"/>
      <c r="K309" s="216"/>
      <c r="L309" s="222"/>
      <c r="M309" s="223"/>
      <c r="N309" s="224"/>
      <c r="O309" s="224"/>
      <c r="P309" s="224"/>
      <c r="Q309" s="224"/>
      <c r="R309" s="224"/>
      <c r="S309" s="224"/>
      <c r="T309" s="225"/>
      <c r="AT309" s="226" t="s">
        <v>164</v>
      </c>
      <c r="AU309" s="226" t="s">
        <v>85</v>
      </c>
      <c r="AV309" s="11" t="s">
        <v>85</v>
      </c>
      <c r="AW309" s="11" t="s">
        <v>38</v>
      </c>
      <c r="AX309" s="11" t="s">
        <v>8</v>
      </c>
      <c r="AY309" s="226" t="s">
        <v>151</v>
      </c>
    </row>
    <row r="310" s="1" customFormat="1" ht="16.5" customHeight="1">
      <c r="B310" s="35"/>
      <c r="C310" s="201" t="s">
        <v>1913</v>
      </c>
      <c r="D310" s="201" t="s">
        <v>152</v>
      </c>
      <c r="E310" s="202" t="s">
        <v>1428</v>
      </c>
      <c r="F310" s="203" t="s">
        <v>1429</v>
      </c>
      <c r="G310" s="204" t="s">
        <v>468</v>
      </c>
      <c r="H310" s="250"/>
      <c r="I310" s="206"/>
      <c r="J310" s="207">
        <f>ROUND(I310*H310,0)</f>
        <v>0</v>
      </c>
      <c r="K310" s="203" t="s">
        <v>179</v>
      </c>
      <c r="L310" s="40"/>
      <c r="M310" s="208" t="s">
        <v>1</v>
      </c>
      <c r="N310" s="209" t="s">
        <v>47</v>
      </c>
      <c r="O310" s="76"/>
      <c r="P310" s="210">
        <f>O310*H310</f>
        <v>0</v>
      </c>
      <c r="Q310" s="210">
        <v>0</v>
      </c>
      <c r="R310" s="210">
        <f>Q310*H310</f>
        <v>0</v>
      </c>
      <c r="S310" s="210">
        <v>0</v>
      </c>
      <c r="T310" s="211">
        <f>S310*H310</f>
        <v>0</v>
      </c>
      <c r="AR310" s="14" t="s">
        <v>235</v>
      </c>
      <c r="AT310" s="14" t="s">
        <v>152</v>
      </c>
      <c r="AU310" s="14" t="s">
        <v>85</v>
      </c>
      <c r="AY310" s="14" t="s">
        <v>151</v>
      </c>
      <c r="BE310" s="212">
        <f>IF(N310="základní",J310,0)</f>
        <v>0</v>
      </c>
      <c r="BF310" s="212">
        <f>IF(N310="snížená",J310,0)</f>
        <v>0</v>
      </c>
      <c r="BG310" s="212">
        <f>IF(N310="zákl. přenesená",J310,0)</f>
        <v>0</v>
      </c>
      <c r="BH310" s="212">
        <f>IF(N310="sníž. přenesená",J310,0)</f>
        <v>0</v>
      </c>
      <c r="BI310" s="212">
        <f>IF(N310="nulová",J310,0)</f>
        <v>0</v>
      </c>
      <c r="BJ310" s="14" t="s">
        <v>8</v>
      </c>
      <c r="BK310" s="212">
        <f>ROUND(I310*H310,0)</f>
        <v>0</v>
      </c>
      <c r="BL310" s="14" t="s">
        <v>235</v>
      </c>
      <c r="BM310" s="14" t="s">
        <v>1914</v>
      </c>
    </row>
    <row r="311" s="10" customFormat="1" ht="22.8" customHeight="1">
      <c r="B311" s="187"/>
      <c r="C311" s="188"/>
      <c r="D311" s="189" t="s">
        <v>75</v>
      </c>
      <c r="E311" s="213" t="s">
        <v>470</v>
      </c>
      <c r="F311" s="213" t="s">
        <v>471</v>
      </c>
      <c r="G311" s="188"/>
      <c r="H311" s="188"/>
      <c r="I311" s="191"/>
      <c r="J311" s="214">
        <f>BK311</f>
        <v>0</v>
      </c>
      <c r="K311" s="188"/>
      <c r="L311" s="193"/>
      <c r="M311" s="194"/>
      <c r="N311" s="195"/>
      <c r="O311" s="195"/>
      <c r="P311" s="196">
        <f>SUM(P312:P320)</f>
        <v>0</v>
      </c>
      <c r="Q311" s="195"/>
      <c r="R311" s="196">
        <f>SUM(R312:R320)</f>
        <v>0.0378</v>
      </c>
      <c r="S311" s="195"/>
      <c r="T311" s="197">
        <f>SUM(T312:T320)</f>
        <v>0</v>
      </c>
      <c r="AR311" s="198" t="s">
        <v>85</v>
      </c>
      <c r="AT311" s="199" t="s">
        <v>75</v>
      </c>
      <c r="AU311" s="199" t="s">
        <v>8</v>
      </c>
      <c r="AY311" s="198" t="s">
        <v>151</v>
      </c>
      <c r="BK311" s="200">
        <f>SUM(BK312:BK320)</f>
        <v>0</v>
      </c>
    </row>
    <row r="312" s="1" customFormat="1" ht="33.75" customHeight="1">
      <c r="B312" s="35"/>
      <c r="C312" s="201" t="s">
        <v>1915</v>
      </c>
      <c r="D312" s="201" t="s">
        <v>152</v>
      </c>
      <c r="E312" s="202" t="s">
        <v>1431</v>
      </c>
      <c r="F312" s="203" t="s">
        <v>1916</v>
      </c>
      <c r="G312" s="204" t="s">
        <v>168</v>
      </c>
      <c r="H312" s="205">
        <v>1</v>
      </c>
      <c r="I312" s="206"/>
      <c r="J312" s="207">
        <f>ROUND(I312*H312,0)</f>
        <v>0</v>
      </c>
      <c r="K312" s="203" t="s">
        <v>1</v>
      </c>
      <c r="L312" s="40"/>
      <c r="M312" s="208" t="s">
        <v>1</v>
      </c>
      <c r="N312" s="209" t="s">
        <v>47</v>
      </c>
      <c r="O312" s="76"/>
      <c r="P312" s="210">
        <f>O312*H312</f>
        <v>0</v>
      </c>
      <c r="Q312" s="210">
        <v>0</v>
      </c>
      <c r="R312" s="210">
        <f>Q312*H312</f>
        <v>0</v>
      </c>
      <c r="S312" s="210">
        <v>0</v>
      </c>
      <c r="T312" s="211">
        <f>S312*H312</f>
        <v>0</v>
      </c>
      <c r="AR312" s="14" t="s">
        <v>235</v>
      </c>
      <c r="AT312" s="14" t="s">
        <v>152</v>
      </c>
      <c r="AU312" s="14" t="s">
        <v>85</v>
      </c>
      <c r="AY312" s="14" t="s">
        <v>151</v>
      </c>
      <c r="BE312" s="212">
        <f>IF(N312="základní",J312,0)</f>
        <v>0</v>
      </c>
      <c r="BF312" s="212">
        <f>IF(N312="snížená",J312,0)</f>
        <v>0</v>
      </c>
      <c r="BG312" s="212">
        <f>IF(N312="zákl. přenesená",J312,0)</f>
        <v>0</v>
      </c>
      <c r="BH312" s="212">
        <f>IF(N312="sníž. přenesená",J312,0)</f>
        <v>0</v>
      </c>
      <c r="BI312" s="212">
        <f>IF(N312="nulová",J312,0)</f>
        <v>0</v>
      </c>
      <c r="BJ312" s="14" t="s">
        <v>8</v>
      </c>
      <c r="BK312" s="212">
        <f>ROUND(I312*H312,0)</f>
        <v>0</v>
      </c>
      <c r="BL312" s="14" t="s">
        <v>235</v>
      </c>
      <c r="BM312" s="14" t="s">
        <v>1917</v>
      </c>
    </row>
    <row r="313" s="1" customFormat="1" ht="16.5" customHeight="1">
      <c r="B313" s="35"/>
      <c r="C313" s="201" t="s">
        <v>1918</v>
      </c>
      <c r="D313" s="201" t="s">
        <v>152</v>
      </c>
      <c r="E313" s="202" t="s">
        <v>1919</v>
      </c>
      <c r="F313" s="203" t="s">
        <v>1920</v>
      </c>
      <c r="G313" s="204" t="s">
        <v>168</v>
      </c>
      <c r="H313" s="205">
        <v>2</v>
      </c>
      <c r="I313" s="206"/>
      <c r="J313" s="207">
        <f>ROUND(I313*H313,0)</f>
        <v>0</v>
      </c>
      <c r="K313" s="203" t="s">
        <v>179</v>
      </c>
      <c r="L313" s="40"/>
      <c r="M313" s="208" t="s">
        <v>1</v>
      </c>
      <c r="N313" s="209" t="s">
        <v>47</v>
      </c>
      <c r="O313" s="76"/>
      <c r="P313" s="210">
        <f>O313*H313</f>
        <v>0</v>
      </c>
      <c r="Q313" s="210">
        <v>0</v>
      </c>
      <c r="R313" s="210">
        <f>Q313*H313</f>
        <v>0</v>
      </c>
      <c r="S313" s="210">
        <v>0</v>
      </c>
      <c r="T313" s="211">
        <f>S313*H313</f>
        <v>0</v>
      </c>
      <c r="AR313" s="14" t="s">
        <v>235</v>
      </c>
      <c r="AT313" s="14" t="s">
        <v>152</v>
      </c>
      <c r="AU313" s="14" t="s">
        <v>85</v>
      </c>
      <c r="AY313" s="14" t="s">
        <v>151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4" t="s">
        <v>8</v>
      </c>
      <c r="BK313" s="212">
        <f>ROUND(I313*H313,0)</f>
        <v>0</v>
      </c>
      <c r="BL313" s="14" t="s">
        <v>235</v>
      </c>
      <c r="BM313" s="14" t="s">
        <v>1921</v>
      </c>
    </row>
    <row r="314" s="1" customFormat="1" ht="16.5" customHeight="1">
      <c r="B314" s="35"/>
      <c r="C314" s="240" t="s">
        <v>1922</v>
      </c>
      <c r="D314" s="240" t="s">
        <v>282</v>
      </c>
      <c r="E314" s="241" t="s">
        <v>1923</v>
      </c>
      <c r="F314" s="242" t="s">
        <v>1924</v>
      </c>
      <c r="G314" s="243" t="s">
        <v>168</v>
      </c>
      <c r="H314" s="244">
        <v>1</v>
      </c>
      <c r="I314" s="245"/>
      <c r="J314" s="246">
        <f>ROUND(I314*H314,0)</f>
        <v>0</v>
      </c>
      <c r="K314" s="242" t="s">
        <v>179</v>
      </c>
      <c r="L314" s="247"/>
      <c r="M314" s="248" t="s">
        <v>1</v>
      </c>
      <c r="N314" s="249" t="s">
        <v>47</v>
      </c>
      <c r="O314" s="76"/>
      <c r="P314" s="210">
        <f>O314*H314</f>
        <v>0</v>
      </c>
      <c r="Q314" s="210">
        <v>0.018499999999999999</v>
      </c>
      <c r="R314" s="210">
        <f>Q314*H314</f>
        <v>0.018499999999999999</v>
      </c>
      <c r="S314" s="210">
        <v>0</v>
      </c>
      <c r="T314" s="211">
        <f>S314*H314</f>
        <v>0</v>
      </c>
      <c r="AR314" s="14" t="s">
        <v>639</v>
      </c>
      <c r="AT314" s="14" t="s">
        <v>282</v>
      </c>
      <c r="AU314" s="14" t="s">
        <v>85</v>
      </c>
      <c r="AY314" s="14" t="s">
        <v>151</v>
      </c>
      <c r="BE314" s="212">
        <f>IF(N314="základní",J314,0)</f>
        <v>0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14" t="s">
        <v>8</v>
      </c>
      <c r="BK314" s="212">
        <f>ROUND(I314*H314,0)</f>
        <v>0</v>
      </c>
      <c r="BL314" s="14" t="s">
        <v>639</v>
      </c>
      <c r="BM314" s="14" t="s">
        <v>1925</v>
      </c>
    </row>
    <row r="315" s="1" customFormat="1" ht="16.5" customHeight="1">
      <c r="B315" s="35"/>
      <c r="C315" s="240" t="s">
        <v>1926</v>
      </c>
      <c r="D315" s="240" t="s">
        <v>282</v>
      </c>
      <c r="E315" s="241" t="s">
        <v>1927</v>
      </c>
      <c r="F315" s="242" t="s">
        <v>1928</v>
      </c>
      <c r="G315" s="243" t="s">
        <v>168</v>
      </c>
      <c r="H315" s="244">
        <v>1</v>
      </c>
      <c r="I315" s="245"/>
      <c r="J315" s="246">
        <f>ROUND(I315*H315,0)</f>
        <v>0</v>
      </c>
      <c r="K315" s="242" t="s">
        <v>179</v>
      </c>
      <c r="L315" s="247"/>
      <c r="M315" s="248" t="s">
        <v>1</v>
      </c>
      <c r="N315" s="249" t="s">
        <v>47</v>
      </c>
      <c r="O315" s="76"/>
      <c r="P315" s="210">
        <f>O315*H315</f>
        <v>0</v>
      </c>
      <c r="Q315" s="210">
        <v>0.016</v>
      </c>
      <c r="R315" s="210">
        <f>Q315*H315</f>
        <v>0.016</v>
      </c>
      <c r="S315" s="210">
        <v>0</v>
      </c>
      <c r="T315" s="211">
        <f>S315*H315</f>
        <v>0</v>
      </c>
      <c r="AR315" s="14" t="s">
        <v>308</v>
      </c>
      <c r="AT315" s="14" t="s">
        <v>282</v>
      </c>
      <c r="AU315" s="14" t="s">
        <v>85</v>
      </c>
      <c r="AY315" s="14" t="s">
        <v>151</v>
      </c>
      <c r="BE315" s="212">
        <f>IF(N315="základní",J315,0)</f>
        <v>0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14" t="s">
        <v>8</v>
      </c>
      <c r="BK315" s="212">
        <f>ROUND(I315*H315,0)</f>
        <v>0</v>
      </c>
      <c r="BL315" s="14" t="s">
        <v>235</v>
      </c>
      <c r="BM315" s="14" t="s">
        <v>1929</v>
      </c>
    </row>
    <row r="316" s="1" customFormat="1" ht="16.5" customHeight="1">
      <c r="B316" s="35"/>
      <c r="C316" s="201" t="s">
        <v>1930</v>
      </c>
      <c r="D316" s="201" t="s">
        <v>152</v>
      </c>
      <c r="E316" s="202" t="s">
        <v>1931</v>
      </c>
      <c r="F316" s="203" t="s">
        <v>1932</v>
      </c>
      <c r="G316" s="204" t="s">
        <v>168</v>
      </c>
      <c r="H316" s="205">
        <v>2</v>
      </c>
      <c r="I316" s="206"/>
      <c r="J316" s="207">
        <f>ROUND(I316*H316,0)</f>
        <v>0</v>
      </c>
      <c r="K316" s="203" t="s">
        <v>715</v>
      </c>
      <c r="L316" s="40"/>
      <c r="M316" s="208" t="s">
        <v>1</v>
      </c>
      <c r="N316" s="209" t="s">
        <v>47</v>
      </c>
      <c r="O316" s="76"/>
      <c r="P316" s="210">
        <f>O316*H316</f>
        <v>0</v>
      </c>
      <c r="Q316" s="210">
        <v>0</v>
      </c>
      <c r="R316" s="210">
        <f>Q316*H316</f>
        <v>0</v>
      </c>
      <c r="S316" s="210">
        <v>0</v>
      </c>
      <c r="T316" s="211">
        <f>S316*H316</f>
        <v>0</v>
      </c>
      <c r="AR316" s="14" t="s">
        <v>235</v>
      </c>
      <c r="AT316" s="14" t="s">
        <v>152</v>
      </c>
      <c r="AU316" s="14" t="s">
        <v>85</v>
      </c>
      <c r="AY316" s="14" t="s">
        <v>151</v>
      </c>
      <c r="BE316" s="212">
        <f>IF(N316="základní",J316,0)</f>
        <v>0</v>
      </c>
      <c r="BF316" s="212">
        <f>IF(N316="snížená",J316,0)</f>
        <v>0</v>
      </c>
      <c r="BG316" s="212">
        <f>IF(N316="zákl. přenesená",J316,0)</f>
        <v>0</v>
      </c>
      <c r="BH316" s="212">
        <f>IF(N316="sníž. přenesená",J316,0)</f>
        <v>0</v>
      </c>
      <c r="BI316" s="212">
        <f>IF(N316="nulová",J316,0)</f>
        <v>0</v>
      </c>
      <c r="BJ316" s="14" t="s">
        <v>8</v>
      </c>
      <c r="BK316" s="212">
        <f>ROUND(I316*H316,0)</f>
        <v>0</v>
      </c>
      <c r="BL316" s="14" t="s">
        <v>235</v>
      </c>
      <c r="BM316" s="14" t="s">
        <v>1933</v>
      </c>
    </row>
    <row r="317" s="1" customFormat="1" ht="16.5" customHeight="1">
      <c r="B317" s="35"/>
      <c r="C317" s="240" t="s">
        <v>1934</v>
      </c>
      <c r="D317" s="240" t="s">
        <v>282</v>
      </c>
      <c r="E317" s="241" t="s">
        <v>1935</v>
      </c>
      <c r="F317" s="242" t="s">
        <v>1936</v>
      </c>
      <c r="G317" s="243" t="s">
        <v>168</v>
      </c>
      <c r="H317" s="244">
        <v>2</v>
      </c>
      <c r="I317" s="245"/>
      <c r="J317" s="246">
        <f>ROUND(I317*H317,0)</f>
        <v>0</v>
      </c>
      <c r="K317" s="242" t="s">
        <v>715</v>
      </c>
      <c r="L317" s="247"/>
      <c r="M317" s="248" t="s">
        <v>1</v>
      </c>
      <c r="N317" s="249" t="s">
        <v>47</v>
      </c>
      <c r="O317" s="76"/>
      <c r="P317" s="210">
        <f>O317*H317</f>
        <v>0</v>
      </c>
      <c r="Q317" s="210">
        <v>0.0011999999999999999</v>
      </c>
      <c r="R317" s="210">
        <f>Q317*H317</f>
        <v>0.0023999999999999998</v>
      </c>
      <c r="S317" s="210">
        <v>0</v>
      </c>
      <c r="T317" s="211">
        <f>S317*H317</f>
        <v>0</v>
      </c>
      <c r="AR317" s="14" t="s">
        <v>308</v>
      </c>
      <c r="AT317" s="14" t="s">
        <v>282</v>
      </c>
      <c r="AU317" s="14" t="s">
        <v>85</v>
      </c>
      <c r="AY317" s="14" t="s">
        <v>151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4" t="s">
        <v>8</v>
      </c>
      <c r="BK317" s="212">
        <f>ROUND(I317*H317,0)</f>
        <v>0</v>
      </c>
      <c r="BL317" s="14" t="s">
        <v>235</v>
      </c>
      <c r="BM317" s="14" t="s">
        <v>1937</v>
      </c>
    </row>
    <row r="318" s="1" customFormat="1" ht="16.5" customHeight="1">
      <c r="B318" s="35"/>
      <c r="C318" s="240" t="s">
        <v>1938</v>
      </c>
      <c r="D318" s="240" t="s">
        <v>282</v>
      </c>
      <c r="E318" s="241" t="s">
        <v>1939</v>
      </c>
      <c r="F318" s="242" t="s">
        <v>1940</v>
      </c>
      <c r="G318" s="243" t="s">
        <v>168</v>
      </c>
      <c r="H318" s="244">
        <v>2</v>
      </c>
      <c r="I318" s="245"/>
      <c r="J318" s="246">
        <f>ROUND(I318*H318,0)</f>
        <v>0</v>
      </c>
      <c r="K318" s="242" t="s">
        <v>179</v>
      </c>
      <c r="L318" s="247"/>
      <c r="M318" s="248" t="s">
        <v>1</v>
      </c>
      <c r="N318" s="249" t="s">
        <v>47</v>
      </c>
      <c r="O318" s="76"/>
      <c r="P318" s="210">
        <f>O318*H318</f>
        <v>0</v>
      </c>
      <c r="Q318" s="210">
        <v>0.00044999999999999999</v>
      </c>
      <c r="R318" s="210">
        <f>Q318*H318</f>
        <v>0.00089999999999999998</v>
      </c>
      <c r="S318" s="210">
        <v>0</v>
      </c>
      <c r="T318" s="211">
        <f>S318*H318</f>
        <v>0</v>
      </c>
      <c r="AR318" s="14" t="s">
        <v>308</v>
      </c>
      <c r="AT318" s="14" t="s">
        <v>282</v>
      </c>
      <c r="AU318" s="14" t="s">
        <v>85</v>
      </c>
      <c r="AY318" s="14" t="s">
        <v>151</v>
      </c>
      <c r="BE318" s="212">
        <f>IF(N318="základní",J318,0)</f>
        <v>0</v>
      </c>
      <c r="BF318" s="212">
        <f>IF(N318="snížená",J318,0)</f>
        <v>0</v>
      </c>
      <c r="BG318" s="212">
        <f>IF(N318="zákl. přenesená",J318,0)</f>
        <v>0</v>
      </c>
      <c r="BH318" s="212">
        <f>IF(N318="sníž. přenesená",J318,0)</f>
        <v>0</v>
      </c>
      <c r="BI318" s="212">
        <f>IF(N318="nulová",J318,0)</f>
        <v>0</v>
      </c>
      <c r="BJ318" s="14" t="s">
        <v>8</v>
      </c>
      <c r="BK318" s="212">
        <f>ROUND(I318*H318,0)</f>
        <v>0</v>
      </c>
      <c r="BL318" s="14" t="s">
        <v>235</v>
      </c>
      <c r="BM318" s="14" t="s">
        <v>1941</v>
      </c>
    </row>
    <row r="319" s="1" customFormat="1" ht="16.5" customHeight="1">
      <c r="B319" s="35"/>
      <c r="C319" s="201" t="s">
        <v>639</v>
      </c>
      <c r="D319" s="201" t="s">
        <v>152</v>
      </c>
      <c r="E319" s="202" t="s">
        <v>1942</v>
      </c>
      <c r="F319" s="203" t="s">
        <v>1943</v>
      </c>
      <c r="G319" s="204" t="s">
        <v>222</v>
      </c>
      <c r="H319" s="205">
        <v>2</v>
      </c>
      <c r="I319" s="206"/>
      <c r="J319" s="207">
        <f>ROUND(I319*H319,0)</f>
        <v>0</v>
      </c>
      <c r="K319" s="203" t="s">
        <v>1</v>
      </c>
      <c r="L319" s="40"/>
      <c r="M319" s="208" t="s">
        <v>1</v>
      </c>
      <c r="N319" s="209" t="s">
        <v>47</v>
      </c>
      <c r="O319" s="76"/>
      <c r="P319" s="210">
        <f>O319*H319</f>
        <v>0</v>
      </c>
      <c r="Q319" s="210">
        <v>0</v>
      </c>
      <c r="R319" s="210">
        <f>Q319*H319</f>
        <v>0</v>
      </c>
      <c r="S319" s="210">
        <v>0</v>
      </c>
      <c r="T319" s="211">
        <f>S319*H319</f>
        <v>0</v>
      </c>
      <c r="AR319" s="14" t="s">
        <v>235</v>
      </c>
      <c r="AT319" s="14" t="s">
        <v>152</v>
      </c>
      <c r="AU319" s="14" t="s">
        <v>85</v>
      </c>
      <c r="AY319" s="14" t="s">
        <v>151</v>
      </c>
      <c r="BE319" s="212">
        <f>IF(N319="základní",J319,0)</f>
        <v>0</v>
      </c>
      <c r="BF319" s="212">
        <f>IF(N319="snížená",J319,0)</f>
        <v>0</v>
      </c>
      <c r="BG319" s="212">
        <f>IF(N319="zákl. přenesená",J319,0)</f>
        <v>0</v>
      </c>
      <c r="BH319" s="212">
        <f>IF(N319="sníž. přenesená",J319,0)</f>
        <v>0</v>
      </c>
      <c r="BI319" s="212">
        <f>IF(N319="nulová",J319,0)</f>
        <v>0</v>
      </c>
      <c r="BJ319" s="14" t="s">
        <v>8</v>
      </c>
      <c r="BK319" s="212">
        <f>ROUND(I319*H319,0)</f>
        <v>0</v>
      </c>
      <c r="BL319" s="14" t="s">
        <v>235</v>
      </c>
      <c r="BM319" s="14" t="s">
        <v>1944</v>
      </c>
    </row>
    <row r="320" s="1" customFormat="1" ht="16.5" customHeight="1">
      <c r="B320" s="35"/>
      <c r="C320" s="201" t="s">
        <v>1945</v>
      </c>
      <c r="D320" s="201" t="s">
        <v>152</v>
      </c>
      <c r="E320" s="202" t="s">
        <v>1441</v>
      </c>
      <c r="F320" s="203" t="s">
        <v>1442</v>
      </c>
      <c r="G320" s="204" t="s">
        <v>468</v>
      </c>
      <c r="H320" s="250"/>
      <c r="I320" s="206"/>
      <c r="J320" s="207">
        <f>ROUND(I320*H320,0)</f>
        <v>0</v>
      </c>
      <c r="K320" s="203" t="s">
        <v>179</v>
      </c>
      <c r="L320" s="40"/>
      <c r="M320" s="208" t="s">
        <v>1</v>
      </c>
      <c r="N320" s="209" t="s">
        <v>47</v>
      </c>
      <c r="O320" s="76"/>
      <c r="P320" s="210">
        <f>O320*H320</f>
        <v>0</v>
      </c>
      <c r="Q320" s="210">
        <v>0</v>
      </c>
      <c r="R320" s="210">
        <f>Q320*H320</f>
        <v>0</v>
      </c>
      <c r="S320" s="210">
        <v>0</v>
      </c>
      <c r="T320" s="211">
        <f>S320*H320</f>
        <v>0</v>
      </c>
      <c r="AR320" s="14" t="s">
        <v>235</v>
      </c>
      <c r="AT320" s="14" t="s">
        <v>152</v>
      </c>
      <c r="AU320" s="14" t="s">
        <v>85</v>
      </c>
      <c r="AY320" s="14" t="s">
        <v>151</v>
      </c>
      <c r="BE320" s="212">
        <f>IF(N320="základní",J320,0)</f>
        <v>0</v>
      </c>
      <c r="BF320" s="212">
        <f>IF(N320="snížená",J320,0)</f>
        <v>0</v>
      </c>
      <c r="BG320" s="212">
        <f>IF(N320="zákl. přenesená",J320,0)</f>
        <v>0</v>
      </c>
      <c r="BH320" s="212">
        <f>IF(N320="sníž. přenesená",J320,0)</f>
        <v>0</v>
      </c>
      <c r="BI320" s="212">
        <f>IF(N320="nulová",J320,0)</f>
        <v>0</v>
      </c>
      <c r="BJ320" s="14" t="s">
        <v>8</v>
      </c>
      <c r="BK320" s="212">
        <f>ROUND(I320*H320,0)</f>
        <v>0</v>
      </c>
      <c r="BL320" s="14" t="s">
        <v>235</v>
      </c>
      <c r="BM320" s="14" t="s">
        <v>1946</v>
      </c>
    </row>
    <row r="321" s="10" customFormat="1" ht="22.8" customHeight="1">
      <c r="B321" s="187"/>
      <c r="C321" s="188"/>
      <c r="D321" s="189" t="s">
        <v>75</v>
      </c>
      <c r="E321" s="213" t="s">
        <v>531</v>
      </c>
      <c r="F321" s="213" t="s">
        <v>532</v>
      </c>
      <c r="G321" s="188"/>
      <c r="H321" s="188"/>
      <c r="I321" s="191"/>
      <c r="J321" s="214">
        <f>BK321</f>
        <v>0</v>
      </c>
      <c r="K321" s="188"/>
      <c r="L321" s="193"/>
      <c r="M321" s="194"/>
      <c r="N321" s="195"/>
      <c r="O321" s="195"/>
      <c r="P321" s="196">
        <f>SUM(P322:P323)</f>
        <v>0</v>
      </c>
      <c r="Q321" s="195"/>
      <c r="R321" s="196">
        <f>SUM(R322:R323)</f>
        <v>0</v>
      </c>
      <c r="S321" s="195"/>
      <c r="T321" s="197">
        <f>SUM(T322:T323)</f>
        <v>0.029999999999999999</v>
      </c>
      <c r="AR321" s="198" t="s">
        <v>85</v>
      </c>
      <c r="AT321" s="199" t="s">
        <v>75</v>
      </c>
      <c r="AU321" s="199" t="s">
        <v>8</v>
      </c>
      <c r="AY321" s="198" t="s">
        <v>151</v>
      </c>
      <c r="BK321" s="200">
        <f>SUM(BK322:BK323)</f>
        <v>0</v>
      </c>
    </row>
    <row r="322" s="1" customFormat="1" ht="16.5" customHeight="1">
      <c r="B322" s="35"/>
      <c r="C322" s="201" t="s">
        <v>1947</v>
      </c>
      <c r="D322" s="201" t="s">
        <v>152</v>
      </c>
      <c r="E322" s="202" t="s">
        <v>1448</v>
      </c>
      <c r="F322" s="203" t="s">
        <v>1449</v>
      </c>
      <c r="G322" s="204" t="s">
        <v>582</v>
      </c>
      <c r="H322" s="205">
        <v>30</v>
      </c>
      <c r="I322" s="206"/>
      <c r="J322" s="207">
        <f>ROUND(I322*H322,0)</f>
        <v>0</v>
      </c>
      <c r="K322" s="203" t="s">
        <v>179</v>
      </c>
      <c r="L322" s="40"/>
      <c r="M322" s="208" t="s">
        <v>1</v>
      </c>
      <c r="N322" s="209" t="s">
        <v>47</v>
      </c>
      <c r="O322" s="76"/>
      <c r="P322" s="210">
        <f>O322*H322</f>
        <v>0</v>
      </c>
      <c r="Q322" s="210">
        <v>0</v>
      </c>
      <c r="R322" s="210">
        <f>Q322*H322</f>
        <v>0</v>
      </c>
      <c r="S322" s="210">
        <v>0.001</v>
      </c>
      <c r="T322" s="211">
        <f>S322*H322</f>
        <v>0.029999999999999999</v>
      </c>
      <c r="AR322" s="14" t="s">
        <v>235</v>
      </c>
      <c r="AT322" s="14" t="s">
        <v>152</v>
      </c>
      <c r="AU322" s="14" t="s">
        <v>85</v>
      </c>
      <c r="AY322" s="14" t="s">
        <v>151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14" t="s">
        <v>8</v>
      </c>
      <c r="BK322" s="212">
        <f>ROUND(I322*H322,0)</f>
        <v>0</v>
      </c>
      <c r="BL322" s="14" t="s">
        <v>235</v>
      </c>
      <c r="BM322" s="14" t="s">
        <v>1948</v>
      </c>
    </row>
    <row r="323" s="1" customFormat="1" ht="16.5" customHeight="1">
      <c r="B323" s="35"/>
      <c r="C323" s="201" t="s">
        <v>1949</v>
      </c>
      <c r="D323" s="201" t="s">
        <v>152</v>
      </c>
      <c r="E323" s="202" t="s">
        <v>1451</v>
      </c>
      <c r="F323" s="203" t="s">
        <v>1452</v>
      </c>
      <c r="G323" s="204" t="s">
        <v>468</v>
      </c>
      <c r="H323" s="250"/>
      <c r="I323" s="206"/>
      <c r="J323" s="207">
        <f>ROUND(I323*H323,0)</f>
        <v>0</v>
      </c>
      <c r="K323" s="203" t="s">
        <v>179</v>
      </c>
      <c r="L323" s="40"/>
      <c r="M323" s="208" t="s">
        <v>1</v>
      </c>
      <c r="N323" s="209" t="s">
        <v>47</v>
      </c>
      <c r="O323" s="76"/>
      <c r="P323" s="210">
        <f>O323*H323</f>
        <v>0</v>
      </c>
      <c r="Q323" s="210">
        <v>0</v>
      </c>
      <c r="R323" s="210">
        <f>Q323*H323</f>
        <v>0</v>
      </c>
      <c r="S323" s="210">
        <v>0</v>
      </c>
      <c r="T323" s="211">
        <f>S323*H323</f>
        <v>0</v>
      </c>
      <c r="AR323" s="14" t="s">
        <v>235</v>
      </c>
      <c r="AT323" s="14" t="s">
        <v>152</v>
      </c>
      <c r="AU323" s="14" t="s">
        <v>85</v>
      </c>
      <c r="AY323" s="14" t="s">
        <v>151</v>
      </c>
      <c r="BE323" s="212">
        <f>IF(N323="základní",J323,0)</f>
        <v>0</v>
      </c>
      <c r="BF323" s="212">
        <f>IF(N323="snížená",J323,0)</f>
        <v>0</v>
      </c>
      <c r="BG323" s="212">
        <f>IF(N323="zákl. přenesená",J323,0)</f>
        <v>0</v>
      </c>
      <c r="BH323" s="212">
        <f>IF(N323="sníž. přenesená",J323,0)</f>
        <v>0</v>
      </c>
      <c r="BI323" s="212">
        <f>IF(N323="nulová",J323,0)</f>
        <v>0</v>
      </c>
      <c r="BJ323" s="14" t="s">
        <v>8</v>
      </c>
      <c r="BK323" s="212">
        <f>ROUND(I323*H323,0)</f>
        <v>0</v>
      </c>
      <c r="BL323" s="14" t="s">
        <v>235</v>
      </c>
      <c r="BM323" s="14" t="s">
        <v>1950</v>
      </c>
    </row>
    <row r="324" s="10" customFormat="1" ht="22.8" customHeight="1">
      <c r="B324" s="187"/>
      <c r="C324" s="188"/>
      <c r="D324" s="189" t="s">
        <v>75</v>
      </c>
      <c r="E324" s="213" t="s">
        <v>1454</v>
      </c>
      <c r="F324" s="213" t="s">
        <v>1455</v>
      </c>
      <c r="G324" s="188"/>
      <c r="H324" s="188"/>
      <c r="I324" s="191"/>
      <c r="J324" s="214">
        <f>BK324</f>
        <v>0</v>
      </c>
      <c r="K324" s="188"/>
      <c r="L324" s="193"/>
      <c r="M324" s="194"/>
      <c r="N324" s="195"/>
      <c r="O324" s="195"/>
      <c r="P324" s="196">
        <f>SUM(P325:P335)</f>
        <v>0</v>
      </c>
      <c r="Q324" s="195"/>
      <c r="R324" s="196">
        <f>SUM(R325:R335)</f>
        <v>2.0731700000000002</v>
      </c>
      <c r="S324" s="195"/>
      <c r="T324" s="197">
        <f>SUM(T325:T335)</f>
        <v>0</v>
      </c>
      <c r="AR324" s="198" t="s">
        <v>85</v>
      </c>
      <c r="AT324" s="199" t="s">
        <v>75</v>
      </c>
      <c r="AU324" s="199" t="s">
        <v>8</v>
      </c>
      <c r="AY324" s="198" t="s">
        <v>151</v>
      </c>
      <c r="BK324" s="200">
        <f>SUM(BK325:BK335)</f>
        <v>0</v>
      </c>
    </row>
    <row r="325" s="1" customFormat="1" ht="16.5" customHeight="1">
      <c r="B325" s="35"/>
      <c r="C325" s="201" t="s">
        <v>1951</v>
      </c>
      <c r="D325" s="201" t="s">
        <v>152</v>
      </c>
      <c r="E325" s="202" t="s">
        <v>1952</v>
      </c>
      <c r="F325" s="203" t="s">
        <v>1953</v>
      </c>
      <c r="G325" s="204" t="s">
        <v>222</v>
      </c>
      <c r="H325" s="205">
        <v>38.5</v>
      </c>
      <c r="I325" s="206"/>
      <c r="J325" s="207">
        <f>ROUND(I325*H325,0)</f>
        <v>0</v>
      </c>
      <c r="K325" s="203" t="s">
        <v>179</v>
      </c>
      <c r="L325" s="40"/>
      <c r="M325" s="208" t="s">
        <v>1</v>
      </c>
      <c r="N325" s="209" t="s">
        <v>47</v>
      </c>
      <c r="O325" s="76"/>
      <c r="P325" s="210">
        <f>O325*H325</f>
        <v>0</v>
      </c>
      <c r="Q325" s="210">
        <v>0.00058</v>
      </c>
      <c r="R325" s="210">
        <f>Q325*H325</f>
        <v>0.022329999999999999</v>
      </c>
      <c r="S325" s="210">
        <v>0</v>
      </c>
      <c r="T325" s="211">
        <f>S325*H325</f>
        <v>0</v>
      </c>
      <c r="AR325" s="14" t="s">
        <v>235</v>
      </c>
      <c r="AT325" s="14" t="s">
        <v>152</v>
      </c>
      <c r="AU325" s="14" t="s">
        <v>85</v>
      </c>
      <c r="AY325" s="14" t="s">
        <v>151</v>
      </c>
      <c r="BE325" s="212">
        <f>IF(N325="základní",J325,0)</f>
        <v>0</v>
      </c>
      <c r="BF325" s="212">
        <f>IF(N325="snížená",J325,0)</f>
        <v>0</v>
      </c>
      <c r="BG325" s="212">
        <f>IF(N325="zákl. přenesená",J325,0)</f>
        <v>0</v>
      </c>
      <c r="BH325" s="212">
        <f>IF(N325="sníž. přenesená",J325,0)</f>
        <v>0</v>
      </c>
      <c r="BI325" s="212">
        <f>IF(N325="nulová",J325,0)</f>
        <v>0</v>
      </c>
      <c r="BJ325" s="14" t="s">
        <v>8</v>
      </c>
      <c r="BK325" s="212">
        <f>ROUND(I325*H325,0)</f>
        <v>0</v>
      </c>
      <c r="BL325" s="14" t="s">
        <v>235</v>
      </c>
      <c r="BM325" s="14" t="s">
        <v>1954</v>
      </c>
    </row>
    <row r="326" s="11" customFormat="1">
      <c r="B326" s="215"/>
      <c r="C326" s="216"/>
      <c r="D326" s="217" t="s">
        <v>164</v>
      </c>
      <c r="E326" s="218" t="s">
        <v>1</v>
      </c>
      <c r="F326" s="219" t="s">
        <v>1955</v>
      </c>
      <c r="G326" s="216"/>
      <c r="H326" s="220">
        <v>38.5</v>
      </c>
      <c r="I326" s="221"/>
      <c r="J326" s="216"/>
      <c r="K326" s="216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164</v>
      </c>
      <c r="AU326" s="226" t="s">
        <v>85</v>
      </c>
      <c r="AV326" s="11" t="s">
        <v>85</v>
      </c>
      <c r="AW326" s="11" t="s">
        <v>38</v>
      </c>
      <c r="AX326" s="11" t="s">
        <v>8</v>
      </c>
      <c r="AY326" s="226" t="s">
        <v>151</v>
      </c>
    </row>
    <row r="327" s="1" customFormat="1" ht="16.5" customHeight="1">
      <c r="B327" s="35"/>
      <c r="C327" s="240" t="s">
        <v>1956</v>
      </c>
      <c r="D327" s="240" t="s">
        <v>282</v>
      </c>
      <c r="E327" s="241" t="s">
        <v>1957</v>
      </c>
      <c r="F327" s="242" t="s">
        <v>1958</v>
      </c>
      <c r="G327" s="243" t="s">
        <v>168</v>
      </c>
      <c r="H327" s="244">
        <v>140.80000000000001</v>
      </c>
      <c r="I327" s="245"/>
      <c r="J327" s="246">
        <f>ROUND(I327*H327,0)</f>
        <v>0</v>
      </c>
      <c r="K327" s="242" t="s">
        <v>715</v>
      </c>
      <c r="L327" s="247"/>
      <c r="M327" s="248" t="s">
        <v>1</v>
      </c>
      <c r="N327" s="249" t="s">
        <v>47</v>
      </c>
      <c r="O327" s="76"/>
      <c r="P327" s="210">
        <f>O327*H327</f>
        <v>0</v>
      </c>
      <c r="Q327" s="210">
        <v>0.00036000000000000002</v>
      </c>
      <c r="R327" s="210">
        <f>Q327*H327</f>
        <v>0.050688000000000004</v>
      </c>
      <c r="S327" s="210">
        <v>0</v>
      </c>
      <c r="T327" s="211">
        <f>S327*H327</f>
        <v>0</v>
      </c>
      <c r="AR327" s="14" t="s">
        <v>308</v>
      </c>
      <c r="AT327" s="14" t="s">
        <v>282</v>
      </c>
      <c r="AU327" s="14" t="s">
        <v>85</v>
      </c>
      <c r="AY327" s="14" t="s">
        <v>151</v>
      </c>
      <c r="BE327" s="212">
        <f>IF(N327="základní",J327,0)</f>
        <v>0</v>
      </c>
      <c r="BF327" s="212">
        <f>IF(N327="snížená",J327,0)</f>
        <v>0</v>
      </c>
      <c r="BG327" s="212">
        <f>IF(N327="zákl. přenesená",J327,0)</f>
        <v>0</v>
      </c>
      <c r="BH327" s="212">
        <f>IF(N327="sníž. přenesená",J327,0)</f>
        <v>0</v>
      </c>
      <c r="BI327" s="212">
        <f>IF(N327="nulová",J327,0)</f>
        <v>0</v>
      </c>
      <c r="BJ327" s="14" t="s">
        <v>8</v>
      </c>
      <c r="BK327" s="212">
        <f>ROUND(I327*H327,0)</f>
        <v>0</v>
      </c>
      <c r="BL327" s="14" t="s">
        <v>235</v>
      </c>
      <c r="BM327" s="14" t="s">
        <v>1959</v>
      </c>
    </row>
    <row r="328" s="11" customFormat="1">
      <c r="B328" s="215"/>
      <c r="C328" s="216"/>
      <c r="D328" s="217" t="s">
        <v>164</v>
      </c>
      <c r="E328" s="216"/>
      <c r="F328" s="219" t="s">
        <v>1960</v>
      </c>
      <c r="G328" s="216"/>
      <c r="H328" s="220">
        <v>140.80000000000001</v>
      </c>
      <c r="I328" s="221"/>
      <c r="J328" s="216"/>
      <c r="K328" s="216"/>
      <c r="L328" s="222"/>
      <c r="M328" s="223"/>
      <c r="N328" s="224"/>
      <c r="O328" s="224"/>
      <c r="P328" s="224"/>
      <c r="Q328" s="224"/>
      <c r="R328" s="224"/>
      <c r="S328" s="224"/>
      <c r="T328" s="225"/>
      <c r="AT328" s="226" t="s">
        <v>164</v>
      </c>
      <c r="AU328" s="226" t="s">
        <v>85</v>
      </c>
      <c r="AV328" s="11" t="s">
        <v>85</v>
      </c>
      <c r="AW328" s="11" t="s">
        <v>4</v>
      </c>
      <c r="AX328" s="11" t="s">
        <v>8</v>
      </c>
      <c r="AY328" s="226" t="s">
        <v>151</v>
      </c>
    </row>
    <row r="329" s="1" customFormat="1" ht="16.5" customHeight="1">
      <c r="B329" s="35"/>
      <c r="C329" s="201" t="s">
        <v>1961</v>
      </c>
      <c r="D329" s="201" t="s">
        <v>152</v>
      </c>
      <c r="E329" s="202" t="s">
        <v>1962</v>
      </c>
      <c r="F329" s="203" t="s">
        <v>1963</v>
      </c>
      <c r="G329" s="204" t="s">
        <v>178</v>
      </c>
      <c r="H329" s="205">
        <v>53.479999999999997</v>
      </c>
      <c r="I329" s="206"/>
      <c r="J329" s="207">
        <f>ROUND(I329*H329,0)</f>
        <v>0</v>
      </c>
      <c r="K329" s="203" t="s">
        <v>179</v>
      </c>
      <c r="L329" s="40"/>
      <c r="M329" s="208" t="s">
        <v>1</v>
      </c>
      <c r="N329" s="209" t="s">
        <v>47</v>
      </c>
      <c r="O329" s="76"/>
      <c r="P329" s="210">
        <f>O329*H329</f>
        <v>0</v>
      </c>
      <c r="Q329" s="210">
        <v>0.0063499999999999997</v>
      </c>
      <c r="R329" s="210">
        <f>Q329*H329</f>
        <v>0.33959799999999996</v>
      </c>
      <c r="S329" s="210">
        <v>0</v>
      </c>
      <c r="T329" s="211">
        <f>S329*H329</f>
        <v>0</v>
      </c>
      <c r="AR329" s="14" t="s">
        <v>235</v>
      </c>
      <c r="AT329" s="14" t="s">
        <v>152</v>
      </c>
      <c r="AU329" s="14" t="s">
        <v>85</v>
      </c>
      <c r="AY329" s="14" t="s">
        <v>151</v>
      </c>
      <c r="BE329" s="212">
        <f>IF(N329="základní",J329,0)</f>
        <v>0</v>
      </c>
      <c r="BF329" s="212">
        <f>IF(N329="snížená",J329,0)</f>
        <v>0</v>
      </c>
      <c r="BG329" s="212">
        <f>IF(N329="zákl. přenesená",J329,0)</f>
        <v>0</v>
      </c>
      <c r="BH329" s="212">
        <f>IF(N329="sníž. přenesená",J329,0)</f>
        <v>0</v>
      </c>
      <c r="BI329" s="212">
        <f>IF(N329="nulová",J329,0)</f>
        <v>0</v>
      </c>
      <c r="BJ329" s="14" t="s">
        <v>8</v>
      </c>
      <c r="BK329" s="212">
        <f>ROUND(I329*H329,0)</f>
        <v>0</v>
      </c>
      <c r="BL329" s="14" t="s">
        <v>235</v>
      </c>
      <c r="BM329" s="14" t="s">
        <v>1964</v>
      </c>
    </row>
    <row r="330" s="1" customFormat="1" ht="22.5" customHeight="1">
      <c r="B330" s="35"/>
      <c r="C330" s="240" t="s">
        <v>1965</v>
      </c>
      <c r="D330" s="240" t="s">
        <v>282</v>
      </c>
      <c r="E330" s="241" t="s">
        <v>1966</v>
      </c>
      <c r="F330" s="242" t="s">
        <v>1967</v>
      </c>
      <c r="G330" s="243" t="s">
        <v>178</v>
      </c>
      <c r="H330" s="244">
        <v>58.828000000000003</v>
      </c>
      <c r="I330" s="245"/>
      <c r="J330" s="246">
        <f>ROUND(I330*H330,0)</f>
        <v>0</v>
      </c>
      <c r="K330" s="242" t="s">
        <v>1366</v>
      </c>
      <c r="L330" s="247"/>
      <c r="M330" s="248" t="s">
        <v>1</v>
      </c>
      <c r="N330" s="249" t="s">
        <v>47</v>
      </c>
      <c r="O330" s="76"/>
      <c r="P330" s="210">
        <f>O330*H330</f>
        <v>0</v>
      </c>
      <c r="Q330" s="210">
        <v>0.019199999999999998</v>
      </c>
      <c r="R330" s="210">
        <f>Q330*H330</f>
        <v>1.1294975999999999</v>
      </c>
      <c r="S330" s="210">
        <v>0</v>
      </c>
      <c r="T330" s="211">
        <f>S330*H330</f>
        <v>0</v>
      </c>
      <c r="AR330" s="14" t="s">
        <v>308</v>
      </c>
      <c r="AT330" s="14" t="s">
        <v>282</v>
      </c>
      <c r="AU330" s="14" t="s">
        <v>85</v>
      </c>
      <c r="AY330" s="14" t="s">
        <v>151</v>
      </c>
      <c r="BE330" s="212">
        <f>IF(N330="základní",J330,0)</f>
        <v>0</v>
      </c>
      <c r="BF330" s="212">
        <f>IF(N330="snížená",J330,0)</f>
        <v>0</v>
      </c>
      <c r="BG330" s="212">
        <f>IF(N330="zákl. přenesená",J330,0)</f>
        <v>0</v>
      </c>
      <c r="BH330" s="212">
        <f>IF(N330="sníž. přenesená",J330,0)</f>
        <v>0</v>
      </c>
      <c r="BI330" s="212">
        <f>IF(N330="nulová",J330,0)</f>
        <v>0</v>
      </c>
      <c r="BJ330" s="14" t="s">
        <v>8</v>
      </c>
      <c r="BK330" s="212">
        <f>ROUND(I330*H330,0)</f>
        <v>0</v>
      </c>
      <c r="BL330" s="14" t="s">
        <v>235</v>
      </c>
      <c r="BM330" s="14" t="s">
        <v>1968</v>
      </c>
    </row>
    <row r="331" s="11" customFormat="1">
      <c r="B331" s="215"/>
      <c r="C331" s="216"/>
      <c r="D331" s="217" t="s">
        <v>164</v>
      </c>
      <c r="E331" s="216"/>
      <c r="F331" s="219" t="s">
        <v>1969</v>
      </c>
      <c r="G331" s="216"/>
      <c r="H331" s="220">
        <v>58.828000000000003</v>
      </c>
      <c r="I331" s="221"/>
      <c r="J331" s="216"/>
      <c r="K331" s="216"/>
      <c r="L331" s="222"/>
      <c r="M331" s="223"/>
      <c r="N331" s="224"/>
      <c r="O331" s="224"/>
      <c r="P331" s="224"/>
      <c r="Q331" s="224"/>
      <c r="R331" s="224"/>
      <c r="S331" s="224"/>
      <c r="T331" s="225"/>
      <c r="AT331" s="226" t="s">
        <v>164</v>
      </c>
      <c r="AU331" s="226" t="s">
        <v>85</v>
      </c>
      <c r="AV331" s="11" t="s">
        <v>85</v>
      </c>
      <c r="AW331" s="11" t="s">
        <v>4</v>
      </c>
      <c r="AX331" s="11" t="s">
        <v>8</v>
      </c>
      <c r="AY331" s="226" t="s">
        <v>151</v>
      </c>
    </row>
    <row r="332" s="1" customFormat="1" ht="16.5" customHeight="1">
      <c r="B332" s="35"/>
      <c r="C332" s="201" t="s">
        <v>1970</v>
      </c>
      <c r="D332" s="201" t="s">
        <v>152</v>
      </c>
      <c r="E332" s="202" t="s">
        <v>1472</v>
      </c>
      <c r="F332" s="203" t="s">
        <v>1473</v>
      </c>
      <c r="G332" s="204" t="s">
        <v>178</v>
      </c>
      <c r="H332" s="205">
        <v>53.479999999999997</v>
      </c>
      <c r="I332" s="206"/>
      <c r="J332" s="207">
        <f>ROUND(I332*H332,0)</f>
        <v>0</v>
      </c>
      <c r="K332" s="203" t="s">
        <v>179</v>
      </c>
      <c r="L332" s="40"/>
      <c r="M332" s="208" t="s">
        <v>1</v>
      </c>
      <c r="N332" s="209" t="s">
        <v>47</v>
      </c>
      <c r="O332" s="76"/>
      <c r="P332" s="210">
        <f>O332*H332</f>
        <v>0</v>
      </c>
      <c r="Q332" s="210">
        <v>0.00029999999999999997</v>
      </c>
      <c r="R332" s="210">
        <f>Q332*H332</f>
        <v>0.016043999999999999</v>
      </c>
      <c r="S332" s="210">
        <v>0</v>
      </c>
      <c r="T332" s="211">
        <f>S332*H332</f>
        <v>0</v>
      </c>
      <c r="AR332" s="14" t="s">
        <v>235</v>
      </c>
      <c r="AT332" s="14" t="s">
        <v>152</v>
      </c>
      <c r="AU332" s="14" t="s">
        <v>85</v>
      </c>
      <c r="AY332" s="14" t="s">
        <v>151</v>
      </c>
      <c r="BE332" s="212">
        <f>IF(N332="základní",J332,0)</f>
        <v>0</v>
      </c>
      <c r="BF332" s="212">
        <f>IF(N332="snížená",J332,0)</f>
        <v>0</v>
      </c>
      <c r="BG332" s="212">
        <f>IF(N332="zákl. přenesená",J332,0)</f>
        <v>0</v>
      </c>
      <c r="BH332" s="212">
        <f>IF(N332="sníž. přenesená",J332,0)</f>
        <v>0</v>
      </c>
      <c r="BI332" s="212">
        <f>IF(N332="nulová",J332,0)</f>
        <v>0</v>
      </c>
      <c r="BJ332" s="14" t="s">
        <v>8</v>
      </c>
      <c r="BK332" s="212">
        <f>ROUND(I332*H332,0)</f>
        <v>0</v>
      </c>
      <c r="BL332" s="14" t="s">
        <v>235</v>
      </c>
      <c r="BM332" s="14" t="s">
        <v>1971</v>
      </c>
    </row>
    <row r="333" s="1" customFormat="1" ht="16.5" customHeight="1">
      <c r="B333" s="35"/>
      <c r="C333" s="201" t="s">
        <v>1972</v>
      </c>
      <c r="D333" s="201" t="s">
        <v>152</v>
      </c>
      <c r="E333" s="202" t="s">
        <v>1475</v>
      </c>
      <c r="F333" s="203" t="s">
        <v>1476</v>
      </c>
      <c r="G333" s="204" t="s">
        <v>178</v>
      </c>
      <c r="H333" s="205">
        <v>53.479999999999997</v>
      </c>
      <c r="I333" s="206"/>
      <c r="J333" s="207">
        <f>ROUND(I333*H333,0)</f>
        <v>0</v>
      </c>
      <c r="K333" s="203" t="s">
        <v>1366</v>
      </c>
      <c r="L333" s="40"/>
      <c r="M333" s="208" t="s">
        <v>1</v>
      </c>
      <c r="N333" s="209" t="s">
        <v>47</v>
      </c>
      <c r="O333" s="76"/>
      <c r="P333" s="210">
        <f>O333*H333</f>
        <v>0</v>
      </c>
      <c r="Q333" s="210">
        <v>0.0077000000000000002</v>
      </c>
      <c r="R333" s="210">
        <f>Q333*H333</f>
        <v>0.411796</v>
      </c>
      <c r="S333" s="210">
        <v>0</v>
      </c>
      <c r="T333" s="211">
        <f>S333*H333</f>
        <v>0</v>
      </c>
      <c r="AR333" s="14" t="s">
        <v>235</v>
      </c>
      <c r="AT333" s="14" t="s">
        <v>152</v>
      </c>
      <c r="AU333" s="14" t="s">
        <v>85</v>
      </c>
      <c r="AY333" s="14" t="s">
        <v>151</v>
      </c>
      <c r="BE333" s="212">
        <f>IF(N333="základní",J333,0)</f>
        <v>0</v>
      </c>
      <c r="BF333" s="212">
        <f>IF(N333="snížená",J333,0)</f>
        <v>0</v>
      </c>
      <c r="BG333" s="212">
        <f>IF(N333="zákl. přenesená",J333,0)</f>
        <v>0</v>
      </c>
      <c r="BH333" s="212">
        <f>IF(N333="sníž. přenesená",J333,0)</f>
        <v>0</v>
      </c>
      <c r="BI333" s="212">
        <f>IF(N333="nulová",J333,0)</f>
        <v>0</v>
      </c>
      <c r="BJ333" s="14" t="s">
        <v>8</v>
      </c>
      <c r="BK333" s="212">
        <f>ROUND(I333*H333,0)</f>
        <v>0</v>
      </c>
      <c r="BL333" s="14" t="s">
        <v>235</v>
      </c>
      <c r="BM333" s="14" t="s">
        <v>1973</v>
      </c>
    </row>
    <row r="334" s="1" customFormat="1" ht="16.5" customHeight="1">
      <c r="B334" s="35"/>
      <c r="C334" s="201" t="s">
        <v>1974</v>
      </c>
      <c r="D334" s="201" t="s">
        <v>152</v>
      </c>
      <c r="E334" s="202" t="s">
        <v>1478</v>
      </c>
      <c r="F334" s="203" t="s">
        <v>1479</v>
      </c>
      <c r="G334" s="204" t="s">
        <v>178</v>
      </c>
      <c r="H334" s="205">
        <v>53.479999999999997</v>
      </c>
      <c r="I334" s="206"/>
      <c r="J334" s="207">
        <f>ROUND(I334*H334,0)</f>
        <v>0</v>
      </c>
      <c r="K334" s="203" t="s">
        <v>1366</v>
      </c>
      <c r="L334" s="40"/>
      <c r="M334" s="208" t="s">
        <v>1</v>
      </c>
      <c r="N334" s="209" t="s">
        <v>47</v>
      </c>
      <c r="O334" s="76"/>
      <c r="P334" s="210">
        <f>O334*H334</f>
        <v>0</v>
      </c>
      <c r="Q334" s="210">
        <v>0.0019300000000000001</v>
      </c>
      <c r="R334" s="210">
        <f>Q334*H334</f>
        <v>0.1032164</v>
      </c>
      <c r="S334" s="210">
        <v>0</v>
      </c>
      <c r="T334" s="211">
        <f>S334*H334</f>
        <v>0</v>
      </c>
      <c r="AR334" s="14" t="s">
        <v>235</v>
      </c>
      <c r="AT334" s="14" t="s">
        <v>152</v>
      </c>
      <c r="AU334" s="14" t="s">
        <v>85</v>
      </c>
      <c r="AY334" s="14" t="s">
        <v>151</v>
      </c>
      <c r="BE334" s="212">
        <f>IF(N334="základní",J334,0)</f>
        <v>0</v>
      </c>
      <c r="BF334" s="212">
        <f>IF(N334="snížená",J334,0)</f>
        <v>0</v>
      </c>
      <c r="BG334" s="212">
        <f>IF(N334="zákl. přenesená",J334,0)</f>
        <v>0</v>
      </c>
      <c r="BH334" s="212">
        <f>IF(N334="sníž. přenesená",J334,0)</f>
        <v>0</v>
      </c>
      <c r="BI334" s="212">
        <f>IF(N334="nulová",J334,0)</f>
        <v>0</v>
      </c>
      <c r="BJ334" s="14" t="s">
        <v>8</v>
      </c>
      <c r="BK334" s="212">
        <f>ROUND(I334*H334,0)</f>
        <v>0</v>
      </c>
      <c r="BL334" s="14" t="s">
        <v>235</v>
      </c>
      <c r="BM334" s="14" t="s">
        <v>1975</v>
      </c>
    </row>
    <row r="335" s="1" customFormat="1" ht="16.5" customHeight="1">
      <c r="B335" s="35"/>
      <c r="C335" s="201" t="s">
        <v>1976</v>
      </c>
      <c r="D335" s="201" t="s">
        <v>152</v>
      </c>
      <c r="E335" s="202" t="s">
        <v>1481</v>
      </c>
      <c r="F335" s="203" t="s">
        <v>1482</v>
      </c>
      <c r="G335" s="204" t="s">
        <v>468</v>
      </c>
      <c r="H335" s="250"/>
      <c r="I335" s="206"/>
      <c r="J335" s="207">
        <f>ROUND(I335*H335,0)</f>
        <v>0</v>
      </c>
      <c r="K335" s="203" t="s">
        <v>179</v>
      </c>
      <c r="L335" s="40"/>
      <c r="M335" s="208" t="s">
        <v>1</v>
      </c>
      <c r="N335" s="209" t="s">
        <v>47</v>
      </c>
      <c r="O335" s="76"/>
      <c r="P335" s="210">
        <f>O335*H335</f>
        <v>0</v>
      </c>
      <c r="Q335" s="210">
        <v>0</v>
      </c>
      <c r="R335" s="210">
        <f>Q335*H335</f>
        <v>0</v>
      </c>
      <c r="S335" s="210">
        <v>0</v>
      </c>
      <c r="T335" s="211">
        <f>S335*H335</f>
        <v>0</v>
      </c>
      <c r="AR335" s="14" t="s">
        <v>235</v>
      </c>
      <c r="AT335" s="14" t="s">
        <v>152</v>
      </c>
      <c r="AU335" s="14" t="s">
        <v>85</v>
      </c>
      <c r="AY335" s="14" t="s">
        <v>151</v>
      </c>
      <c r="BE335" s="212">
        <f>IF(N335="základní",J335,0)</f>
        <v>0</v>
      </c>
      <c r="BF335" s="212">
        <f>IF(N335="snížená",J335,0)</f>
        <v>0</v>
      </c>
      <c r="BG335" s="212">
        <f>IF(N335="zákl. přenesená",J335,0)</f>
        <v>0</v>
      </c>
      <c r="BH335" s="212">
        <f>IF(N335="sníž. přenesená",J335,0)</f>
        <v>0</v>
      </c>
      <c r="BI335" s="212">
        <f>IF(N335="nulová",J335,0)</f>
        <v>0</v>
      </c>
      <c r="BJ335" s="14" t="s">
        <v>8</v>
      </c>
      <c r="BK335" s="212">
        <f>ROUND(I335*H335,0)</f>
        <v>0</v>
      </c>
      <c r="BL335" s="14" t="s">
        <v>235</v>
      </c>
      <c r="BM335" s="14" t="s">
        <v>1977</v>
      </c>
    </row>
    <row r="336" s="10" customFormat="1" ht="22.8" customHeight="1">
      <c r="B336" s="187"/>
      <c r="C336" s="188"/>
      <c r="D336" s="189" t="s">
        <v>75</v>
      </c>
      <c r="E336" s="213" t="s">
        <v>1484</v>
      </c>
      <c r="F336" s="213" t="s">
        <v>1485</v>
      </c>
      <c r="G336" s="188"/>
      <c r="H336" s="188"/>
      <c r="I336" s="191"/>
      <c r="J336" s="214">
        <f>BK336</f>
        <v>0</v>
      </c>
      <c r="K336" s="188"/>
      <c r="L336" s="193"/>
      <c r="M336" s="194"/>
      <c r="N336" s="195"/>
      <c r="O336" s="195"/>
      <c r="P336" s="196">
        <f>SUM(P337:P338)</f>
        <v>0</v>
      </c>
      <c r="Q336" s="195"/>
      <c r="R336" s="196">
        <f>SUM(R337:R338)</f>
        <v>0</v>
      </c>
      <c r="S336" s="195"/>
      <c r="T336" s="197">
        <f>SUM(T337:T338)</f>
        <v>0.52000000000000002</v>
      </c>
      <c r="AR336" s="198" t="s">
        <v>85</v>
      </c>
      <c r="AT336" s="199" t="s">
        <v>75</v>
      </c>
      <c r="AU336" s="199" t="s">
        <v>8</v>
      </c>
      <c r="AY336" s="198" t="s">
        <v>151</v>
      </c>
      <c r="BK336" s="200">
        <f>SUM(BK337:BK338)</f>
        <v>0</v>
      </c>
    </row>
    <row r="337" s="1" customFormat="1" ht="16.5" customHeight="1">
      <c r="B337" s="35"/>
      <c r="C337" s="201" t="s">
        <v>1978</v>
      </c>
      <c r="D337" s="201" t="s">
        <v>152</v>
      </c>
      <c r="E337" s="202" t="s">
        <v>1486</v>
      </c>
      <c r="F337" s="203" t="s">
        <v>1487</v>
      </c>
      <c r="G337" s="204" t="s">
        <v>178</v>
      </c>
      <c r="H337" s="205">
        <v>20.800000000000001</v>
      </c>
      <c r="I337" s="206"/>
      <c r="J337" s="207">
        <f>ROUND(I337*H337,0)</f>
        <v>0</v>
      </c>
      <c r="K337" s="203" t="s">
        <v>1076</v>
      </c>
      <c r="L337" s="40"/>
      <c r="M337" s="208" t="s">
        <v>1</v>
      </c>
      <c r="N337" s="209" t="s">
        <v>47</v>
      </c>
      <c r="O337" s="76"/>
      <c r="P337" s="210">
        <f>O337*H337</f>
        <v>0</v>
      </c>
      <c r="Q337" s="210">
        <v>0</v>
      </c>
      <c r="R337" s="210">
        <f>Q337*H337</f>
        <v>0</v>
      </c>
      <c r="S337" s="210">
        <v>0.025000000000000001</v>
      </c>
      <c r="T337" s="211">
        <f>S337*H337</f>
        <v>0.52000000000000002</v>
      </c>
      <c r="AR337" s="14" t="s">
        <v>235</v>
      </c>
      <c r="AT337" s="14" t="s">
        <v>152</v>
      </c>
      <c r="AU337" s="14" t="s">
        <v>85</v>
      </c>
      <c r="AY337" s="14" t="s">
        <v>151</v>
      </c>
      <c r="BE337" s="212">
        <f>IF(N337="základní",J337,0)</f>
        <v>0</v>
      </c>
      <c r="BF337" s="212">
        <f>IF(N337="snížená",J337,0)</f>
        <v>0</v>
      </c>
      <c r="BG337" s="212">
        <f>IF(N337="zákl. přenesená",J337,0)</f>
        <v>0</v>
      </c>
      <c r="BH337" s="212">
        <f>IF(N337="sníž. přenesená",J337,0)</f>
        <v>0</v>
      </c>
      <c r="BI337" s="212">
        <f>IF(N337="nulová",J337,0)</f>
        <v>0</v>
      </c>
      <c r="BJ337" s="14" t="s">
        <v>8</v>
      </c>
      <c r="BK337" s="212">
        <f>ROUND(I337*H337,0)</f>
        <v>0</v>
      </c>
      <c r="BL337" s="14" t="s">
        <v>235</v>
      </c>
      <c r="BM337" s="14" t="s">
        <v>1979</v>
      </c>
    </row>
    <row r="338" s="1" customFormat="1" ht="16.5" customHeight="1">
      <c r="B338" s="35"/>
      <c r="C338" s="201" t="s">
        <v>1980</v>
      </c>
      <c r="D338" s="201" t="s">
        <v>152</v>
      </c>
      <c r="E338" s="202" t="s">
        <v>1489</v>
      </c>
      <c r="F338" s="203" t="s">
        <v>1490</v>
      </c>
      <c r="G338" s="204" t="s">
        <v>468</v>
      </c>
      <c r="H338" s="250"/>
      <c r="I338" s="206"/>
      <c r="J338" s="207">
        <f>ROUND(I338*H338,0)</f>
        <v>0</v>
      </c>
      <c r="K338" s="203" t="s">
        <v>179</v>
      </c>
      <c r="L338" s="40"/>
      <c r="M338" s="208" t="s">
        <v>1</v>
      </c>
      <c r="N338" s="209" t="s">
        <v>47</v>
      </c>
      <c r="O338" s="76"/>
      <c r="P338" s="210">
        <f>O338*H338</f>
        <v>0</v>
      </c>
      <c r="Q338" s="210">
        <v>0</v>
      </c>
      <c r="R338" s="210">
        <f>Q338*H338</f>
        <v>0</v>
      </c>
      <c r="S338" s="210">
        <v>0</v>
      </c>
      <c r="T338" s="211">
        <f>S338*H338</f>
        <v>0</v>
      </c>
      <c r="AR338" s="14" t="s">
        <v>235</v>
      </c>
      <c r="AT338" s="14" t="s">
        <v>152</v>
      </c>
      <c r="AU338" s="14" t="s">
        <v>85</v>
      </c>
      <c r="AY338" s="14" t="s">
        <v>151</v>
      </c>
      <c r="BE338" s="212">
        <f>IF(N338="základní",J338,0)</f>
        <v>0</v>
      </c>
      <c r="BF338" s="212">
        <f>IF(N338="snížená",J338,0)</f>
        <v>0</v>
      </c>
      <c r="BG338" s="212">
        <f>IF(N338="zákl. přenesená",J338,0)</f>
        <v>0</v>
      </c>
      <c r="BH338" s="212">
        <f>IF(N338="sníž. přenesená",J338,0)</f>
        <v>0</v>
      </c>
      <c r="BI338" s="212">
        <f>IF(N338="nulová",J338,0)</f>
        <v>0</v>
      </c>
      <c r="BJ338" s="14" t="s">
        <v>8</v>
      </c>
      <c r="BK338" s="212">
        <f>ROUND(I338*H338,0)</f>
        <v>0</v>
      </c>
      <c r="BL338" s="14" t="s">
        <v>235</v>
      </c>
      <c r="BM338" s="14" t="s">
        <v>1981</v>
      </c>
    </row>
    <row r="339" s="10" customFormat="1" ht="22.8" customHeight="1">
      <c r="B339" s="187"/>
      <c r="C339" s="188"/>
      <c r="D339" s="189" t="s">
        <v>75</v>
      </c>
      <c r="E339" s="213" t="s">
        <v>1492</v>
      </c>
      <c r="F339" s="213" t="s">
        <v>1493</v>
      </c>
      <c r="G339" s="188"/>
      <c r="H339" s="188"/>
      <c r="I339" s="191"/>
      <c r="J339" s="214">
        <f>BK339</f>
        <v>0</v>
      </c>
      <c r="K339" s="188"/>
      <c r="L339" s="193"/>
      <c r="M339" s="194"/>
      <c r="N339" s="195"/>
      <c r="O339" s="195"/>
      <c r="P339" s="196">
        <f>SUM(P340:P349)</f>
        <v>0</v>
      </c>
      <c r="Q339" s="195"/>
      <c r="R339" s="196">
        <f>SUM(R340:R349)</f>
        <v>0.0044139999999999995</v>
      </c>
      <c r="S339" s="195"/>
      <c r="T339" s="197">
        <f>SUM(T340:T349)</f>
        <v>0.074368000000000004</v>
      </c>
      <c r="AR339" s="198" t="s">
        <v>85</v>
      </c>
      <c r="AT339" s="199" t="s">
        <v>75</v>
      </c>
      <c r="AU339" s="199" t="s">
        <v>8</v>
      </c>
      <c r="AY339" s="198" t="s">
        <v>151</v>
      </c>
      <c r="BK339" s="200">
        <f>SUM(BK340:BK349)</f>
        <v>0</v>
      </c>
    </row>
    <row r="340" s="1" customFormat="1" ht="16.5" customHeight="1">
      <c r="B340" s="35"/>
      <c r="C340" s="201" t="s">
        <v>1982</v>
      </c>
      <c r="D340" s="201" t="s">
        <v>152</v>
      </c>
      <c r="E340" s="202" t="s">
        <v>1983</v>
      </c>
      <c r="F340" s="203" t="s">
        <v>1984</v>
      </c>
      <c r="G340" s="204" t="s">
        <v>178</v>
      </c>
      <c r="H340" s="205">
        <v>0.69999999999999996</v>
      </c>
      <c r="I340" s="206"/>
      <c r="J340" s="207">
        <f>ROUND(I340*H340,0)</f>
        <v>0</v>
      </c>
      <c r="K340" s="203" t="s">
        <v>267</v>
      </c>
      <c r="L340" s="40"/>
      <c r="M340" s="208" t="s">
        <v>1</v>
      </c>
      <c r="N340" s="209" t="s">
        <v>47</v>
      </c>
      <c r="O340" s="76"/>
      <c r="P340" s="210">
        <f>O340*H340</f>
        <v>0</v>
      </c>
      <c r="Q340" s="210">
        <v>0.00059999999999999995</v>
      </c>
      <c r="R340" s="210">
        <f>Q340*H340</f>
        <v>0.00041999999999999996</v>
      </c>
      <c r="S340" s="210">
        <v>0</v>
      </c>
      <c r="T340" s="211">
        <f>S340*H340</f>
        <v>0</v>
      </c>
      <c r="AR340" s="14" t="s">
        <v>235</v>
      </c>
      <c r="AT340" s="14" t="s">
        <v>152</v>
      </c>
      <c r="AU340" s="14" t="s">
        <v>85</v>
      </c>
      <c r="AY340" s="14" t="s">
        <v>151</v>
      </c>
      <c r="BE340" s="212">
        <f>IF(N340="základní",J340,0)</f>
        <v>0</v>
      </c>
      <c r="BF340" s="212">
        <f>IF(N340="snížená",J340,0)</f>
        <v>0</v>
      </c>
      <c r="BG340" s="212">
        <f>IF(N340="zákl. přenesená",J340,0)</f>
        <v>0</v>
      </c>
      <c r="BH340" s="212">
        <f>IF(N340="sníž. přenesená",J340,0)</f>
        <v>0</v>
      </c>
      <c r="BI340" s="212">
        <f>IF(N340="nulová",J340,0)</f>
        <v>0</v>
      </c>
      <c r="BJ340" s="14" t="s">
        <v>8</v>
      </c>
      <c r="BK340" s="212">
        <f>ROUND(I340*H340,0)</f>
        <v>0</v>
      </c>
      <c r="BL340" s="14" t="s">
        <v>235</v>
      </c>
      <c r="BM340" s="14" t="s">
        <v>1985</v>
      </c>
    </row>
    <row r="341" s="1" customFormat="1">
      <c r="B341" s="35"/>
      <c r="C341" s="36"/>
      <c r="D341" s="217" t="s">
        <v>170</v>
      </c>
      <c r="E341" s="36"/>
      <c r="F341" s="227" t="s">
        <v>1986</v>
      </c>
      <c r="G341" s="36"/>
      <c r="H341" s="36"/>
      <c r="I341" s="128"/>
      <c r="J341" s="36"/>
      <c r="K341" s="36"/>
      <c r="L341" s="40"/>
      <c r="M341" s="228"/>
      <c r="N341" s="76"/>
      <c r="O341" s="76"/>
      <c r="P341" s="76"/>
      <c r="Q341" s="76"/>
      <c r="R341" s="76"/>
      <c r="S341" s="76"/>
      <c r="T341" s="77"/>
      <c r="AT341" s="14" t="s">
        <v>170</v>
      </c>
      <c r="AU341" s="14" t="s">
        <v>85</v>
      </c>
    </row>
    <row r="342" s="11" customFormat="1">
      <c r="B342" s="215"/>
      <c r="C342" s="216"/>
      <c r="D342" s="217" t="s">
        <v>164</v>
      </c>
      <c r="E342" s="218" t="s">
        <v>1</v>
      </c>
      <c r="F342" s="219" t="s">
        <v>1987</v>
      </c>
      <c r="G342" s="216"/>
      <c r="H342" s="220">
        <v>0.69999999999999996</v>
      </c>
      <c r="I342" s="221"/>
      <c r="J342" s="216"/>
      <c r="K342" s="216"/>
      <c r="L342" s="222"/>
      <c r="M342" s="223"/>
      <c r="N342" s="224"/>
      <c r="O342" s="224"/>
      <c r="P342" s="224"/>
      <c r="Q342" s="224"/>
      <c r="R342" s="224"/>
      <c r="S342" s="224"/>
      <c r="T342" s="225"/>
      <c r="AT342" s="226" t="s">
        <v>164</v>
      </c>
      <c r="AU342" s="226" t="s">
        <v>85</v>
      </c>
      <c r="AV342" s="11" t="s">
        <v>85</v>
      </c>
      <c r="AW342" s="11" t="s">
        <v>38</v>
      </c>
      <c r="AX342" s="11" t="s">
        <v>8</v>
      </c>
      <c r="AY342" s="226" t="s">
        <v>151</v>
      </c>
    </row>
    <row r="343" s="1" customFormat="1" ht="16.5" customHeight="1">
      <c r="B343" s="35"/>
      <c r="C343" s="240" t="s">
        <v>1988</v>
      </c>
      <c r="D343" s="240" t="s">
        <v>282</v>
      </c>
      <c r="E343" s="241" t="s">
        <v>1989</v>
      </c>
      <c r="F343" s="242" t="s">
        <v>1990</v>
      </c>
      <c r="G343" s="243" t="s">
        <v>178</v>
      </c>
      <c r="H343" s="244">
        <v>0.77000000000000002</v>
      </c>
      <c r="I343" s="245"/>
      <c r="J343" s="246">
        <f>ROUND(I343*H343,0)</f>
        <v>0</v>
      </c>
      <c r="K343" s="242" t="s">
        <v>267</v>
      </c>
      <c r="L343" s="247"/>
      <c r="M343" s="248" t="s">
        <v>1</v>
      </c>
      <c r="N343" s="249" t="s">
        <v>47</v>
      </c>
      <c r="O343" s="76"/>
      <c r="P343" s="210">
        <f>O343*H343</f>
        <v>0</v>
      </c>
      <c r="Q343" s="210">
        <v>0.0041999999999999997</v>
      </c>
      <c r="R343" s="210">
        <f>Q343*H343</f>
        <v>0.0032339999999999999</v>
      </c>
      <c r="S343" s="210">
        <v>0</v>
      </c>
      <c r="T343" s="211">
        <f>S343*H343</f>
        <v>0</v>
      </c>
      <c r="AR343" s="14" t="s">
        <v>308</v>
      </c>
      <c r="AT343" s="14" t="s">
        <v>282</v>
      </c>
      <c r="AU343" s="14" t="s">
        <v>85</v>
      </c>
      <c r="AY343" s="14" t="s">
        <v>151</v>
      </c>
      <c r="BE343" s="212">
        <f>IF(N343="základní",J343,0)</f>
        <v>0</v>
      </c>
      <c r="BF343" s="212">
        <f>IF(N343="snížená",J343,0)</f>
        <v>0</v>
      </c>
      <c r="BG343" s="212">
        <f>IF(N343="zákl. přenesená",J343,0)</f>
        <v>0</v>
      </c>
      <c r="BH343" s="212">
        <f>IF(N343="sníž. přenesená",J343,0)</f>
        <v>0</v>
      </c>
      <c r="BI343" s="212">
        <f>IF(N343="nulová",J343,0)</f>
        <v>0</v>
      </c>
      <c r="BJ343" s="14" t="s">
        <v>8</v>
      </c>
      <c r="BK343" s="212">
        <f>ROUND(I343*H343,0)</f>
        <v>0</v>
      </c>
      <c r="BL343" s="14" t="s">
        <v>235</v>
      </c>
      <c r="BM343" s="14" t="s">
        <v>1991</v>
      </c>
    </row>
    <row r="344" s="11" customFormat="1">
      <c r="B344" s="215"/>
      <c r="C344" s="216"/>
      <c r="D344" s="217" t="s">
        <v>164</v>
      </c>
      <c r="E344" s="216"/>
      <c r="F344" s="219" t="s">
        <v>1992</v>
      </c>
      <c r="G344" s="216"/>
      <c r="H344" s="220">
        <v>0.77000000000000002</v>
      </c>
      <c r="I344" s="221"/>
      <c r="J344" s="216"/>
      <c r="K344" s="216"/>
      <c r="L344" s="222"/>
      <c r="M344" s="223"/>
      <c r="N344" s="224"/>
      <c r="O344" s="224"/>
      <c r="P344" s="224"/>
      <c r="Q344" s="224"/>
      <c r="R344" s="224"/>
      <c r="S344" s="224"/>
      <c r="T344" s="225"/>
      <c r="AT344" s="226" t="s">
        <v>164</v>
      </c>
      <c r="AU344" s="226" t="s">
        <v>85</v>
      </c>
      <c r="AV344" s="11" t="s">
        <v>85</v>
      </c>
      <c r="AW344" s="11" t="s">
        <v>4</v>
      </c>
      <c r="AX344" s="11" t="s">
        <v>8</v>
      </c>
      <c r="AY344" s="226" t="s">
        <v>151</v>
      </c>
    </row>
    <row r="345" s="1" customFormat="1" ht="16.5" customHeight="1">
      <c r="B345" s="35"/>
      <c r="C345" s="240" t="s">
        <v>1993</v>
      </c>
      <c r="D345" s="240" t="s">
        <v>282</v>
      </c>
      <c r="E345" s="241" t="s">
        <v>1994</v>
      </c>
      <c r="F345" s="242" t="s">
        <v>1995</v>
      </c>
      <c r="G345" s="243" t="s">
        <v>222</v>
      </c>
      <c r="H345" s="244">
        <v>3.7999999999999998</v>
      </c>
      <c r="I345" s="245"/>
      <c r="J345" s="246">
        <f>ROUND(I345*H345,0)</f>
        <v>0</v>
      </c>
      <c r="K345" s="242" t="s">
        <v>267</v>
      </c>
      <c r="L345" s="247"/>
      <c r="M345" s="248" t="s">
        <v>1</v>
      </c>
      <c r="N345" s="249" t="s">
        <v>47</v>
      </c>
      <c r="O345" s="76"/>
      <c r="P345" s="210">
        <f>O345*H345</f>
        <v>0</v>
      </c>
      <c r="Q345" s="210">
        <v>0.00020000000000000001</v>
      </c>
      <c r="R345" s="210">
        <f>Q345*H345</f>
        <v>0.00076000000000000004</v>
      </c>
      <c r="S345" s="210">
        <v>0</v>
      </c>
      <c r="T345" s="211">
        <f>S345*H345</f>
        <v>0</v>
      </c>
      <c r="AR345" s="14" t="s">
        <v>308</v>
      </c>
      <c r="AT345" s="14" t="s">
        <v>282</v>
      </c>
      <c r="AU345" s="14" t="s">
        <v>85</v>
      </c>
      <c r="AY345" s="14" t="s">
        <v>151</v>
      </c>
      <c r="BE345" s="212">
        <f>IF(N345="základní",J345,0)</f>
        <v>0</v>
      </c>
      <c r="BF345" s="212">
        <f>IF(N345="snížená",J345,0)</f>
        <v>0</v>
      </c>
      <c r="BG345" s="212">
        <f>IF(N345="zákl. přenesená",J345,0)</f>
        <v>0</v>
      </c>
      <c r="BH345" s="212">
        <f>IF(N345="sníž. přenesená",J345,0)</f>
        <v>0</v>
      </c>
      <c r="BI345" s="212">
        <f>IF(N345="nulová",J345,0)</f>
        <v>0</v>
      </c>
      <c r="BJ345" s="14" t="s">
        <v>8</v>
      </c>
      <c r="BK345" s="212">
        <f>ROUND(I345*H345,0)</f>
        <v>0</v>
      </c>
      <c r="BL345" s="14" t="s">
        <v>235</v>
      </c>
      <c r="BM345" s="14" t="s">
        <v>1996</v>
      </c>
    </row>
    <row r="346" s="1" customFormat="1" ht="16.5" customHeight="1">
      <c r="B346" s="35"/>
      <c r="C346" s="201" t="s">
        <v>1997</v>
      </c>
      <c r="D346" s="201" t="s">
        <v>152</v>
      </c>
      <c r="E346" s="202" t="s">
        <v>1494</v>
      </c>
      <c r="F346" s="203" t="s">
        <v>1495</v>
      </c>
      <c r="G346" s="204" t="s">
        <v>222</v>
      </c>
      <c r="H346" s="205">
        <v>26.559999999999999</v>
      </c>
      <c r="I346" s="206"/>
      <c r="J346" s="207">
        <f>ROUND(I346*H346,0)</f>
        <v>0</v>
      </c>
      <c r="K346" s="203" t="s">
        <v>179</v>
      </c>
      <c r="L346" s="40"/>
      <c r="M346" s="208" t="s">
        <v>1</v>
      </c>
      <c r="N346" s="209" t="s">
        <v>47</v>
      </c>
      <c r="O346" s="76"/>
      <c r="P346" s="210">
        <f>O346*H346</f>
        <v>0</v>
      </c>
      <c r="Q346" s="210">
        <v>0</v>
      </c>
      <c r="R346" s="210">
        <f>Q346*H346</f>
        <v>0</v>
      </c>
      <c r="S346" s="210">
        <v>0.00029999999999999997</v>
      </c>
      <c r="T346" s="211">
        <f>S346*H346</f>
        <v>0.0079679999999999994</v>
      </c>
      <c r="AR346" s="14" t="s">
        <v>235</v>
      </c>
      <c r="AT346" s="14" t="s">
        <v>152</v>
      </c>
      <c r="AU346" s="14" t="s">
        <v>85</v>
      </c>
      <c r="AY346" s="14" t="s">
        <v>151</v>
      </c>
      <c r="BE346" s="212">
        <f>IF(N346="základní",J346,0)</f>
        <v>0</v>
      </c>
      <c r="BF346" s="212">
        <f>IF(N346="snížená",J346,0)</f>
        <v>0</v>
      </c>
      <c r="BG346" s="212">
        <f>IF(N346="zákl. přenesená",J346,0)</f>
        <v>0</v>
      </c>
      <c r="BH346" s="212">
        <f>IF(N346="sníž. přenesená",J346,0)</f>
        <v>0</v>
      </c>
      <c r="BI346" s="212">
        <f>IF(N346="nulová",J346,0)</f>
        <v>0</v>
      </c>
      <c r="BJ346" s="14" t="s">
        <v>8</v>
      </c>
      <c r="BK346" s="212">
        <f>ROUND(I346*H346,0)</f>
        <v>0</v>
      </c>
      <c r="BL346" s="14" t="s">
        <v>235</v>
      </c>
      <c r="BM346" s="14" t="s">
        <v>1998</v>
      </c>
    </row>
    <row r="347" s="11" customFormat="1">
      <c r="B347" s="215"/>
      <c r="C347" s="216"/>
      <c r="D347" s="217" t="s">
        <v>164</v>
      </c>
      <c r="E347" s="218" t="s">
        <v>1</v>
      </c>
      <c r="F347" s="219" t="s">
        <v>1999</v>
      </c>
      <c r="G347" s="216"/>
      <c r="H347" s="220">
        <v>26.559999999999999</v>
      </c>
      <c r="I347" s="221"/>
      <c r="J347" s="216"/>
      <c r="K347" s="216"/>
      <c r="L347" s="222"/>
      <c r="M347" s="223"/>
      <c r="N347" s="224"/>
      <c r="O347" s="224"/>
      <c r="P347" s="224"/>
      <c r="Q347" s="224"/>
      <c r="R347" s="224"/>
      <c r="S347" s="224"/>
      <c r="T347" s="225"/>
      <c r="AT347" s="226" t="s">
        <v>164</v>
      </c>
      <c r="AU347" s="226" t="s">
        <v>85</v>
      </c>
      <c r="AV347" s="11" t="s">
        <v>85</v>
      </c>
      <c r="AW347" s="11" t="s">
        <v>38</v>
      </c>
      <c r="AX347" s="11" t="s">
        <v>8</v>
      </c>
      <c r="AY347" s="226" t="s">
        <v>151</v>
      </c>
    </row>
    <row r="348" s="1" customFormat="1" ht="16.5" customHeight="1">
      <c r="B348" s="35"/>
      <c r="C348" s="201" t="s">
        <v>2000</v>
      </c>
      <c r="D348" s="201" t="s">
        <v>152</v>
      </c>
      <c r="E348" s="202" t="s">
        <v>1497</v>
      </c>
      <c r="F348" s="203" t="s">
        <v>1498</v>
      </c>
      <c r="G348" s="204" t="s">
        <v>178</v>
      </c>
      <c r="H348" s="205">
        <v>26.559999999999999</v>
      </c>
      <c r="I348" s="206"/>
      <c r="J348" s="207">
        <f>ROUND(I348*H348,0)</f>
        <v>0</v>
      </c>
      <c r="K348" s="203" t="s">
        <v>594</v>
      </c>
      <c r="L348" s="40"/>
      <c r="M348" s="208" t="s">
        <v>1</v>
      </c>
      <c r="N348" s="209" t="s">
        <v>47</v>
      </c>
      <c r="O348" s="76"/>
      <c r="P348" s="210">
        <f>O348*H348</f>
        <v>0</v>
      </c>
      <c r="Q348" s="210">
        <v>0</v>
      </c>
      <c r="R348" s="210">
        <f>Q348*H348</f>
        <v>0</v>
      </c>
      <c r="S348" s="210">
        <v>0.0025000000000000001</v>
      </c>
      <c r="T348" s="211">
        <f>S348*H348</f>
        <v>0.066400000000000001</v>
      </c>
      <c r="AR348" s="14" t="s">
        <v>235</v>
      </c>
      <c r="AT348" s="14" t="s">
        <v>152</v>
      </c>
      <c r="AU348" s="14" t="s">
        <v>85</v>
      </c>
      <c r="AY348" s="14" t="s">
        <v>151</v>
      </c>
      <c r="BE348" s="212">
        <f>IF(N348="základní",J348,0)</f>
        <v>0</v>
      </c>
      <c r="BF348" s="212">
        <f>IF(N348="snížená",J348,0)</f>
        <v>0</v>
      </c>
      <c r="BG348" s="212">
        <f>IF(N348="zákl. přenesená",J348,0)</f>
        <v>0</v>
      </c>
      <c r="BH348" s="212">
        <f>IF(N348="sníž. přenesená",J348,0)</f>
        <v>0</v>
      </c>
      <c r="BI348" s="212">
        <f>IF(N348="nulová",J348,0)</f>
        <v>0</v>
      </c>
      <c r="BJ348" s="14" t="s">
        <v>8</v>
      </c>
      <c r="BK348" s="212">
        <f>ROUND(I348*H348,0)</f>
        <v>0</v>
      </c>
      <c r="BL348" s="14" t="s">
        <v>235</v>
      </c>
      <c r="BM348" s="14" t="s">
        <v>2001</v>
      </c>
    </row>
    <row r="349" s="1" customFormat="1" ht="16.5" customHeight="1">
      <c r="B349" s="35"/>
      <c r="C349" s="201" t="s">
        <v>2002</v>
      </c>
      <c r="D349" s="201" t="s">
        <v>152</v>
      </c>
      <c r="E349" s="202" t="s">
        <v>1500</v>
      </c>
      <c r="F349" s="203" t="s">
        <v>1501</v>
      </c>
      <c r="G349" s="204" t="s">
        <v>468</v>
      </c>
      <c r="H349" s="250"/>
      <c r="I349" s="206"/>
      <c r="J349" s="207">
        <f>ROUND(I349*H349,0)</f>
        <v>0</v>
      </c>
      <c r="K349" s="203" t="s">
        <v>179</v>
      </c>
      <c r="L349" s="40"/>
      <c r="M349" s="208" t="s">
        <v>1</v>
      </c>
      <c r="N349" s="209" t="s">
        <v>47</v>
      </c>
      <c r="O349" s="76"/>
      <c r="P349" s="210">
        <f>O349*H349</f>
        <v>0</v>
      </c>
      <c r="Q349" s="210">
        <v>0</v>
      </c>
      <c r="R349" s="210">
        <f>Q349*H349</f>
        <v>0</v>
      </c>
      <c r="S349" s="210">
        <v>0</v>
      </c>
      <c r="T349" s="211">
        <f>S349*H349</f>
        <v>0</v>
      </c>
      <c r="AR349" s="14" t="s">
        <v>235</v>
      </c>
      <c r="AT349" s="14" t="s">
        <v>152</v>
      </c>
      <c r="AU349" s="14" t="s">
        <v>85</v>
      </c>
      <c r="AY349" s="14" t="s">
        <v>151</v>
      </c>
      <c r="BE349" s="212">
        <f>IF(N349="základní",J349,0)</f>
        <v>0</v>
      </c>
      <c r="BF349" s="212">
        <f>IF(N349="snížená",J349,0)</f>
        <v>0</v>
      </c>
      <c r="BG349" s="212">
        <f>IF(N349="zákl. přenesená",J349,0)</f>
        <v>0</v>
      </c>
      <c r="BH349" s="212">
        <f>IF(N349="sníž. přenesená",J349,0)</f>
        <v>0</v>
      </c>
      <c r="BI349" s="212">
        <f>IF(N349="nulová",J349,0)</f>
        <v>0</v>
      </c>
      <c r="BJ349" s="14" t="s">
        <v>8</v>
      </c>
      <c r="BK349" s="212">
        <f>ROUND(I349*H349,0)</f>
        <v>0</v>
      </c>
      <c r="BL349" s="14" t="s">
        <v>235</v>
      </c>
      <c r="BM349" s="14" t="s">
        <v>2003</v>
      </c>
    </row>
    <row r="350" s="10" customFormat="1" ht="22.8" customHeight="1">
      <c r="B350" s="187"/>
      <c r="C350" s="188"/>
      <c r="D350" s="189" t="s">
        <v>75</v>
      </c>
      <c r="E350" s="213" t="s">
        <v>2004</v>
      </c>
      <c r="F350" s="213" t="s">
        <v>2005</v>
      </c>
      <c r="G350" s="188"/>
      <c r="H350" s="188"/>
      <c r="I350" s="191"/>
      <c r="J350" s="214">
        <f>BK350</f>
        <v>0</v>
      </c>
      <c r="K350" s="188"/>
      <c r="L350" s="193"/>
      <c r="M350" s="194"/>
      <c r="N350" s="195"/>
      <c r="O350" s="195"/>
      <c r="P350" s="196">
        <f>SUM(P351:P365)</f>
        <v>0</v>
      </c>
      <c r="Q350" s="195"/>
      <c r="R350" s="196">
        <f>SUM(R351:R365)</f>
        <v>0.52705519999999995</v>
      </c>
      <c r="S350" s="195"/>
      <c r="T350" s="197">
        <f>SUM(T351:T365)</f>
        <v>0</v>
      </c>
      <c r="AR350" s="198" t="s">
        <v>85</v>
      </c>
      <c r="AT350" s="199" t="s">
        <v>75</v>
      </c>
      <c r="AU350" s="199" t="s">
        <v>8</v>
      </c>
      <c r="AY350" s="198" t="s">
        <v>151</v>
      </c>
      <c r="BK350" s="200">
        <f>SUM(BK351:BK365)</f>
        <v>0</v>
      </c>
    </row>
    <row r="351" s="1" customFormat="1" ht="16.5" customHeight="1">
      <c r="B351" s="35"/>
      <c r="C351" s="201" t="s">
        <v>2006</v>
      </c>
      <c r="D351" s="201" t="s">
        <v>152</v>
      </c>
      <c r="E351" s="202" t="s">
        <v>2007</v>
      </c>
      <c r="F351" s="203" t="s">
        <v>2008</v>
      </c>
      <c r="G351" s="204" t="s">
        <v>178</v>
      </c>
      <c r="H351" s="205">
        <v>23.719999999999999</v>
      </c>
      <c r="I351" s="206"/>
      <c r="J351" s="207">
        <f>ROUND(I351*H351,0)</f>
        <v>0</v>
      </c>
      <c r="K351" s="203" t="s">
        <v>179</v>
      </c>
      <c r="L351" s="40"/>
      <c r="M351" s="208" t="s">
        <v>1</v>
      </c>
      <c r="N351" s="209" t="s">
        <v>47</v>
      </c>
      <c r="O351" s="76"/>
      <c r="P351" s="210">
        <f>O351*H351</f>
        <v>0</v>
      </c>
      <c r="Q351" s="210">
        <v>0.0060499999999999998</v>
      </c>
      <c r="R351" s="210">
        <f>Q351*H351</f>
        <v>0.143506</v>
      </c>
      <c r="S351" s="210">
        <v>0</v>
      </c>
      <c r="T351" s="211">
        <f>S351*H351</f>
        <v>0</v>
      </c>
      <c r="AR351" s="14" t="s">
        <v>235</v>
      </c>
      <c r="AT351" s="14" t="s">
        <v>152</v>
      </c>
      <c r="AU351" s="14" t="s">
        <v>85</v>
      </c>
      <c r="AY351" s="14" t="s">
        <v>151</v>
      </c>
      <c r="BE351" s="212">
        <f>IF(N351="základní",J351,0)</f>
        <v>0</v>
      </c>
      <c r="BF351" s="212">
        <f>IF(N351="snížená",J351,0)</f>
        <v>0</v>
      </c>
      <c r="BG351" s="212">
        <f>IF(N351="zákl. přenesená",J351,0)</f>
        <v>0</v>
      </c>
      <c r="BH351" s="212">
        <f>IF(N351="sníž. přenesená",J351,0)</f>
        <v>0</v>
      </c>
      <c r="BI351" s="212">
        <f>IF(N351="nulová",J351,0)</f>
        <v>0</v>
      </c>
      <c r="BJ351" s="14" t="s">
        <v>8</v>
      </c>
      <c r="BK351" s="212">
        <f>ROUND(I351*H351,0)</f>
        <v>0</v>
      </c>
      <c r="BL351" s="14" t="s">
        <v>235</v>
      </c>
      <c r="BM351" s="14" t="s">
        <v>2009</v>
      </c>
    </row>
    <row r="352" s="11" customFormat="1">
      <c r="B352" s="215"/>
      <c r="C352" s="216"/>
      <c r="D352" s="217" t="s">
        <v>164</v>
      </c>
      <c r="E352" s="218" t="s">
        <v>1</v>
      </c>
      <c r="F352" s="219" t="s">
        <v>2010</v>
      </c>
      <c r="G352" s="216"/>
      <c r="H352" s="220">
        <v>13.119999999999999</v>
      </c>
      <c r="I352" s="221"/>
      <c r="J352" s="216"/>
      <c r="K352" s="216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164</v>
      </c>
      <c r="AU352" s="226" t="s">
        <v>85</v>
      </c>
      <c r="AV352" s="11" t="s">
        <v>85</v>
      </c>
      <c r="AW352" s="11" t="s">
        <v>38</v>
      </c>
      <c r="AX352" s="11" t="s">
        <v>76</v>
      </c>
      <c r="AY352" s="226" t="s">
        <v>151</v>
      </c>
    </row>
    <row r="353" s="11" customFormat="1">
      <c r="B353" s="215"/>
      <c r="C353" s="216"/>
      <c r="D353" s="217" t="s">
        <v>164</v>
      </c>
      <c r="E353" s="218" t="s">
        <v>1</v>
      </c>
      <c r="F353" s="219" t="s">
        <v>2011</v>
      </c>
      <c r="G353" s="216"/>
      <c r="H353" s="220">
        <v>10.6</v>
      </c>
      <c r="I353" s="221"/>
      <c r="J353" s="216"/>
      <c r="K353" s="216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164</v>
      </c>
      <c r="AU353" s="226" t="s">
        <v>85</v>
      </c>
      <c r="AV353" s="11" t="s">
        <v>85</v>
      </c>
      <c r="AW353" s="11" t="s">
        <v>38</v>
      </c>
      <c r="AX353" s="11" t="s">
        <v>76</v>
      </c>
      <c r="AY353" s="226" t="s">
        <v>151</v>
      </c>
    </row>
    <row r="354" s="12" customFormat="1">
      <c r="B354" s="229"/>
      <c r="C354" s="230"/>
      <c r="D354" s="217" t="s">
        <v>164</v>
      </c>
      <c r="E354" s="231" t="s">
        <v>1</v>
      </c>
      <c r="F354" s="232" t="s">
        <v>184</v>
      </c>
      <c r="G354" s="230"/>
      <c r="H354" s="233">
        <v>23.719999999999999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AT354" s="239" t="s">
        <v>164</v>
      </c>
      <c r="AU354" s="239" t="s">
        <v>85</v>
      </c>
      <c r="AV354" s="12" t="s">
        <v>150</v>
      </c>
      <c r="AW354" s="12" t="s">
        <v>38</v>
      </c>
      <c r="AX354" s="12" t="s">
        <v>8</v>
      </c>
      <c r="AY354" s="239" t="s">
        <v>151</v>
      </c>
    </row>
    <row r="355" s="1" customFormat="1" ht="16.5" customHeight="1">
      <c r="B355" s="35"/>
      <c r="C355" s="240" t="s">
        <v>2012</v>
      </c>
      <c r="D355" s="240" t="s">
        <v>282</v>
      </c>
      <c r="E355" s="241" t="s">
        <v>2013</v>
      </c>
      <c r="F355" s="242" t="s">
        <v>2014</v>
      </c>
      <c r="G355" s="243" t="s">
        <v>178</v>
      </c>
      <c r="H355" s="244">
        <v>26.091999999999999</v>
      </c>
      <c r="I355" s="245"/>
      <c r="J355" s="246">
        <f>ROUND(I355*H355,0)</f>
        <v>0</v>
      </c>
      <c r="K355" s="242" t="s">
        <v>1</v>
      </c>
      <c r="L355" s="247"/>
      <c r="M355" s="248" t="s">
        <v>1</v>
      </c>
      <c r="N355" s="249" t="s">
        <v>47</v>
      </c>
      <c r="O355" s="76"/>
      <c r="P355" s="210">
        <f>O355*H355</f>
        <v>0</v>
      </c>
      <c r="Q355" s="210">
        <v>0.0126</v>
      </c>
      <c r="R355" s="210">
        <f>Q355*H355</f>
        <v>0.32875919999999997</v>
      </c>
      <c r="S355" s="210">
        <v>0</v>
      </c>
      <c r="T355" s="211">
        <f>S355*H355</f>
        <v>0</v>
      </c>
      <c r="AR355" s="14" t="s">
        <v>308</v>
      </c>
      <c r="AT355" s="14" t="s">
        <v>282</v>
      </c>
      <c r="AU355" s="14" t="s">
        <v>85</v>
      </c>
      <c r="AY355" s="14" t="s">
        <v>151</v>
      </c>
      <c r="BE355" s="212">
        <f>IF(N355="základní",J355,0)</f>
        <v>0</v>
      </c>
      <c r="BF355" s="212">
        <f>IF(N355="snížená",J355,0)</f>
        <v>0</v>
      </c>
      <c r="BG355" s="212">
        <f>IF(N355="zákl. přenesená",J355,0)</f>
        <v>0</v>
      </c>
      <c r="BH355" s="212">
        <f>IF(N355="sníž. přenesená",J355,0)</f>
        <v>0</v>
      </c>
      <c r="BI355" s="212">
        <f>IF(N355="nulová",J355,0)</f>
        <v>0</v>
      </c>
      <c r="BJ355" s="14" t="s">
        <v>8</v>
      </c>
      <c r="BK355" s="212">
        <f>ROUND(I355*H355,0)</f>
        <v>0</v>
      </c>
      <c r="BL355" s="14" t="s">
        <v>235</v>
      </c>
      <c r="BM355" s="14" t="s">
        <v>2015</v>
      </c>
    </row>
    <row r="356" s="11" customFormat="1">
      <c r="B356" s="215"/>
      <c r="C356" s="216"/>
      <c r="D356" s="217" t="s">
        <v>164</v>
      </c>
      <c r="E356" s="216"/>
      <c r="F356" s="219" t="s">
        <v>2016</v>
      </c>
      <c r="G356" s="216"/>
      <c r="H356" s="220">
        <v>26.091999999999999</v>
      </c>
      <c r="I356" s="221"/>
      <c r="J356" s="216"/>
      <c r="K356" s="216"/>
      <c r="L356" s="222"/>
      <c r="M356" s="223"/>
      <c r="N356" s="224"/>
      <c r="O356" s="224"/>
      <c r="P356" s="224"/>
      <c r="Q356" s="224"/>
      <c r="R356" s="224"/>
      <c r="S356" s="224"/>
      <c r="T356" s="225"/>
      <c r="AT356" s="226" t="s">
        <v>164</v>
      </c>
      <c r="AU356" s="226" t="s">
        <v>85</v>
      </c>
      <c r="AV356" s="11" t="s">
        <v>85</v>
      </c>
      <c r="AW356" s="11" t="s">
        <v>4</v>
      </c>
      <c r="AX356" s="11" t="s">
        <v>8</v>
      </c>
      <c r="AY356" s="226" t="s">
        <v>151</v>
      </c>
    </row>
    <row r="357" s="1" customFormat="1" ht="16.5" customHeight="1">
      <c r="B357" s="35"/>
      <c r="C357" s="201" t="s">
        <v>2017</v>
      </c>
      <c r="D357" s="201" t="s">
        <v>152</v>
      </c>
      <c r="E357" s="202" t="s">
        <v>2018</v>
      </c>
      <c r="F357" s="203" t="s">
        <v>2019</v>
      </c>
      <c r="G357" s="204" t="s">
        <v>178</v>
      </c>
      <c r="H357" s="205">
        <v>1.5600000000000001</v>
      </c>
      <c r="I357" s="206"/>
      <c r="J357" s="207">
        <f>ROUND(I357*H357,0)</f>
        <v>0</v>
      </c>
      <c r="K357" s="203" t="s">
        <v>179</v>
      </c>
      <c r="L357" s="40"/>
      <c r="M357" s="208" t="s">
        <v>1</v>
      </c>
      <c r="N357" s="209" t="s">
        <v>47</v>
      </c>
      <c r="O357" s="76"/>
      <c r="P357" s="210">
        <f>O357*H357</f>
        <v>0</v>
      </c>
      <c r="Q357" s="210">
        <v>0.0050000000000000001</v>
      </c>
      <c r="R357" s="210">
        <f>Q357*H357</f>
        <v>0.0078000000000000005</v>
      </c>
      <c r="S357" s="210">
        <v>0</v>
      </c>
      <c r="T357" s="211">
        <f>S357*H357</f>
        <v>0</v>
      </c>
      <c r="AR357" s="14" t="s">
        <v>235</v>
      </c>
      <c r="AT357" s="14" t="s">
        <v>152</v>
      </c>
      <c r="AU357" s="14" t="s">
        <v>85</v>
      </c>
      <c r="AY357" s="14" t="s">
        <v>151</v>
      </c>
      <c r="BE357" s="212">
        <f>IF(N357="základní",J357,0)</f>
        <v>0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14" t="s">
        <v>8</v>
      </c>
      <c r="BK357" s="212">
        <f>ROUND(I357*H357,0)</f>
        <v>0</v>
      </c>
      <c r="BL357" s="14" t="s">
        <v>235</v>
      </c>
      <c r="BM357" s="14" t="s">
        <v>2020</v>
      </c>
    </row>
    <row r="358" s="11" customFormat="1">
      <c r="B358" s="215"/>
      <c r="C358" s="216"/>
      <c r="D358" s="217" t="s">
        <v>164</v>
      </c>
      <c r="E358" s="218" t="s">
        <v>1</v>
      </c>
      <c r="F358" s="219" t="s">
        <v>2021</v>
      </c>
      <c r="G358" s="216"/>
      <c r="H358" s="220">
        <v>1.5600000000000001</v>
      </c>
      <c r="I358" s="221"/>
      <c r="J358" s="216"/>
      <c r="K358" s="216"/>
      <c r="L358" s="222"/>
      <c r="M358" s="223"/>
      <c r="N358" s="224"/>
      <c r="O358" s="224"/>
      <c r="P358" s="224"/>
      <c r="Q358" s="224"/>
      <c r="R358" s="224"/>
      <c r="S358" s="224"/>
      <c r="T358" s="225"/>
      <c r="AT358" s="226" t="s">
        <v>164</v>
      </c>
      <c r="AU358" s="226" t="s">
        <v>85</v>
      </c>
      <c r="AV358" s="11" t="s">
        <v>85</v>
      </c>
      <c r="AW358" s="11" t="s">
        <v>38</v>
      </c>
      <c r="AX358" s="11" t="s">
        <v>8</v>
      </c>
      <c r="AY358" s="226" t="s">
        <v>151</v>
      </c>
    </row>
    <row r="359" s="1" customFormat="1" ht="16.5" customHeight="1">
      <c r="B359" s="35"/>
      <c r="C359" s="240" t="s">
        <v>2022</v>
      </c>
      <c r="D359" s="240" t="s">
        <v>282</v>
      </c>
      <c r="E359" s="241" t="s">
        <v>2023</v>
      </c>
      <c r="F359" s="242" t="s">
        <v>2024</v>
      </c>
      <c r="G359" s="243" t="s">
        <v>178</v>
      </c>
      <c r="H359" s="244">
        <v>1.6220000000000001</v>
      </c>
      <c r="I359" s="245"/>
      <c r="J359" s="246">
        <f>ROUND(I359*H359,0)</f>
        <v>0</v>
      </c>
      <c r="K359" s="242" t="s">
        <v>1076</v>
      </c>
      <c r="L359" s="247"/>
      <c r="M359" s="248" t="s">
        <v>1</v>
      </c>
      <c r="N359" s="249" t="s">
        <v>47</v>
      </c>
      <c r="O359" s="76"/>
      <c r="P359" s="210">
        <f>O359*H359</f>
        <v>0</v>
      </c>
      <c r="Q359" s="210">
        <v>0.0097999999999999997</v>
      </c>
      <c r="R359" s="210">
        <f>Q359*H359</f>
        <v>0.015895599999999999</v>
      </c>
      <c r="S359" s="210">
        <v>0</v>
      </c>
      <c r="T359" s="211">
        <f>S359*H359</f>
        <v>0</v>
      </c>
      <c r="AR359" s="14" t="s">
        <v>308</v>
      </c>
      <c r="AT359" s="14" t="s">
        <v>282</v>
      </c>
      <c r="AU359" s="14" t="s">
        <v>85</v>
      </c>
      <c r="AY359" s="14" t="s">
        <v>151</v>
      </c>
      <c r="BE359" s="212">
        <f>IF(N359="základní",J359,0)</f>
        <v>0</v>
      </c>
      <c r="BF359" s="212">
        <f>IF(N359="snížená",J359,0)</f>
        <v>0</v>
      </c>
      <c r="BG359" s="212">
        <f>IF(N359="zákl. přenesená",J359,0)</f>
        <v>0</v>
      </c>
      <c r="BH359" s="212">
        <f>IF(N359="sníž. přenesená",J359,0)</f>
        <v>0</v>
      </c>
      <c r="BI359" s="212">
        <f>IF(N359="nulová",J359,0)</f>
        <v>0</v>
      </c>
      <c r="BJ359" s="14" t="s">
        <v>8</v>
      </c>
      <c r="BK359" s="212">
        <f>ROUND(I359*H359,0)</f>
        <v>0</v>
      </c>
      <c r="BL359" s="14" t="s">
        <v>235</v>
      </c>
      <c r="BM359" s="14" t="s">
        <v>2025</v>
      </c>
    </row>
    <row r="360" s="11" customFormat="1">
      <c r="B360" s="215"/>
      <c r="C360" s="216"/>
      <c r="D360" s="217" t="s">
        <v>164</v>
      </c>
      <c r="E360" s="216"/>
      <c r="F360" s="219" t="s">
        <v>2026</v>
      </c>
      <c r="G360" s="216"/>
      <c r="H360" s="220">
        <v>1.6220000000000001</v>
      </c>
      <c r="I360" s="221"/>
      <c r="J360" s="216"/>
      <c r="K360" s="216"/>
      <c r="L360" s="222"/>
      <c r="M360" s="223"/>
      <c r="N360" s="224"/>
      <c r="O360" s="224"/>
      <c r="P360" s="224"/>
      <c r="Q360" s="224"/>
      <c r="R360" s="224"/>
      <c r="S360" s="224"/>
      <c r="T360" s="225"/>
      <c r="AT360" s="226" t="s">
        <v>164</v>
      </c>
      <c r="AU360" s="226" t="s">
        <v>85</v>
      </c>
      <c r="AV360" s="11" t="s">
        <v>85</v>
      </c>
      <c r="AW360" s="11" t="s">
        <v>4</v>
      </c>
      <c r="AX360" s="11" t="s">
        <v>8</v>
      </c>
      <c r="AY360" s="226" t="s">
        <v>151</v>
      </c>
    </row>
    <row r="361" s="1" customFormat="1" ht="16.5" customHeight="1">
      <c r="B361" s="35"/>
      <c r="C361" s="201" t="s">
        <v>2027</v>
      </c>
      <c r="D361" s="201" t="s">
        <v>152</v>
      </c>
      <c r="E361" s="202" t="s">
        <v>2028</v>
      </c>
      <c r="F361" s="203" t="s">
        <v>2029</v>
      </c>
      <c r="G361" s="204" t="s">
        <v>178</v>
      </c>
      <c r="H361" s="205">
        <v>1.5600000000000001</v>
      </c>
      <c r="I361" s="206"/>
      <c r="J361" s="207">
        <f>ROUND(I361*H361,0)</f>
        <v>0</v>
      </c>
      <c r="K361" s="203" t="s">
        <v>179</v>
      </c>
      <c r="L361" s="40"/>
      <c r="M361" s="208" t="s">
        <v>1</v>
      </c>
      <c r="N361" s="209" t="s">
        <v>47</v>
      </c>
      <c r="O361" s="76"/>
      <c r="P361" s="210">
        <f>O361*H361</f>
        <v>0</v>
      </c>
      <c r="Q361" s="210">
        <v>0</v>
      </c>
      <c r="R361" s="210">
        <f>Q361*H361</f>
        <v>0</v>
      </c>
      <c r="S361" s="210">
        <v>0</v>
      </c>
      <c r="T361" s="211">
        <f>S361*H361</f>
        <v>0</v>
      </c>
      <c r="AR361" s="14" t="s">
        <v>235</v>
      </c>
      <c r="AT361" s="14" t="s">
        <v>152</v>
      </c>
      <c r="AU361" s="14" t="s">
        <v>85</v>
      </c>
      <c r="AY361" s="14" t="s">
        <v>151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14" t="s">
        <v>8</v>
      </c>
      <c r="BK361" s="212">
        <f>ROUND(I361*H361,0)</f>
        <v>0</v>
      </c>
      <c r="BL361" s="14" t="s">
        <v>235</v>
      </c>
      <c r="BM361" s="14" t="s">
        <v>2030</v>
      </c>
    </row>
    <row r="362" s="1" customFormat="1" ht="16.5" customHeight="1">
      <c r="B362" s="35"/>
      <c r="C362" s="201" t="s">
        <v>2031</v>
      </c>
      <c r="D362" s="201" t="s">
        <v>152</v>
      </c>
      <c r="E362" s="202" t="s">
        <v>2032</v>
      </c>
      <c r="F362" s="203" t="s">
        <v>2033</v>
      </c>
      <c r="G362" s="204" t="s">
        <v>178</v>
      </c>
      <c r="H362" s="205">
        <v>25.280000000000001</v>
      </c>
      <c r="I362" s="206"/>
      <c r="J362" s="207">
        <f>ROUND(I362*H362,0)</f>
        <v>0</v>
      </c>
      <c r="K362" s="203" t="s">
        <v>179</v>
      </c>
      <c r="L362" s="40"/>
      <c r="M362" s="208" t="s">
        <v>1</v>
      </c>
      <c r="N362" s="209" t="s">
        <v>47</v>
      </c>
      <c r="O362" s="76"/>
      <c r="P362" s="210">
        <f>O362*H362</f>
        <v>0</v>
      </c>
      <c r="Q362" s="210">
        <v>0.00093000000000000005</v>
      </c>
      <c r="R362" s="210">
        <f>Q362*H362</f>
        <v>0.023510400000000001</v>
      </c>
      <c r="S362" s="210">
        <v>0</v>
      </c>
      <c r="T362" s="211">
        <f>S362*H362</f>
        <v>0</v>
      </c>
      <c r="AR362" s="14" t="s">
        <v>235</v>
      </c>
      <c r="AT362" s="14" t="s">
        <v>152</v>
      </c>
      <c r="AU362" s="14" t="s">
        <v>85</v>
      </c>
      <c r="AY362" s="14" t="s">
        <v>151</v>
      </c>
      <c r="BE362" s="212">
        <f>IF(N362="základní",J362,0)</f>
        <v>0</v>
      </c>
      <c r="BF362" s="212">
        <f>IF(N362="snížená",J362,0)</f>
        <v>0</v>
      </c>
      <c r="BG362" s="212">
        <f>IF(N362="zákl. přenesená",J362,0)</f>
        <v>0</v>
      </c>
      <c r="BH362" s="212">
        <f>IF(N362="sníž. přenesená",J362,0)</f>
        <v>0</v>
      </c>
      <c r="BI362" s="212">
        <f>IF(N362="nulová",J362,0)</f>
        <v>0</v>
      </c>
      <c r="BJ362" s="14" t="s">
        <v>8</v>
      </c>
      <c r="BK362" s="212">
        <f>ROUND(I362*H362,0)</f>
        <v>0</v>
      </c>
      <c r="BL362" s="14" t="s">
        <v>235</v>
      </c>
      <c r="BM362" s="14" t="s">
        <v>2034</v>
      </c>
    </row>
    <row r="363" s="11" customFormat="1">
      <c r="B363" s="215"/>
      <c r="C363" s="216"/>
      <c r="D363" s="217" t="s">
        <v>164</v>
      </c>
      <c r="E363" s="218" t="s">
        <v>1</v>
      </c>
      <c r="F363" s="219" t="s">
        <v>2035</v>
      </c>
      <c r="G363" s="216"/>
      <c r="H363" s="220">
        <v>25.280000000000001</v>
      </c>
      <c r="I363" s="221"/>
      <c r="J363" s="216"/>
      <c r="K363" s="216"/>
      <c r="L363" s="222"/>
      <c r="M363" s="223"/>
      <c r="N363" s="224"/>
      <c r="O363" s="224"/>
      <c r="P363" s="224"/>
      <c r="Q363" s="224"/>
      <c r="R363" s="224"/>
      <c r="S363" s="224"/>
      <c r="T363" s="225"/>
      <c r="AT363" s="226" t="s">
        <v>164</v>
      </c>
      <c r="AU363" s="226" t="s">
        <v>85</v>
      </c>
      <c r="AV363" s="11" t="s">
        <v>85</v>
      </c>
      <c r="AW363" s="11" t="s">
        <v>38</v>
      </c>
      <c r="AX363" s="11" t="s">
        <v>8</v>
      </c>
      <c r="AY363" s="226" t="s">
        <v>151</v>
      </c>
    </row>
    <row r="364" s="1" customFormat="1" ht="16.5" customHeight="1">
      <c r="B364" s="35"/>
      <c r="C364" s="201" t="s">
        <v>2036</v>
      </c>
      <c r="D364" s="201" t="s">
        <v>152</v>
      </c>
      <c r="E364" s="202" t="s">
        <v>2037</v>
      </c>
      <c r="F364" s="203" t="s">
        <v>2038</v>
      </c>
      <c r="G364" s="204" t="s">
        <v>178</v>
      </c>
      <c r="H364" s="205">
        <v>25.280000000000001</v>
      </c>
      <c r="I364" s="206"/>
      <c r="J364" s="207">
        <f>ROUND(I364*H364,0)</f>
        <v>0</v>
      </c>
      <c r="K364" s="203" t="s">
        <v>179</v>
      </c>
      <c r="L364" s="40"/>
      <c r="M364" s="208" t="s">
        <v>1</v>
      </c>
      <c r="N364" s="209" t="s">
        <v>47</v>
      </c>
      <c r="O364" s="76"/>
      <c r="P364" s="210">
        <f>O364*H364</f>
        <v>0</v>
      </c>
      <c r="Q364" s="210">
        <v>0.00029999999999999997</v>
      </c>
      <c r="R364" s="210">
        <f>Q364*H364</f>
        <v>0.0075839999999999996</v>
      </c>
      <c r="S364" s="210">
        <v>0</v>
      </c>
      <c r="T364" s="211">
        <f>S364*H364</f>
        <v>0</v>
      </c>
      <c r="AR364" s="14" t="s">
        <v>235</v>
      </c>
      <c r="AT364" s="14" t="s">
        <v>152</v>
      </c>
      <c r="AU364" s="14" t="s">
        <v>85</v>
      </c>
      <c r="AY364" s="14" t="s">
        <v>151</v>
      </c>
      <c r="BE364" s="212">
        <f>IF(N364="základní",J364,0)</f>
        <v>0</v>
      </c>
      <c r="BF364" s="212">
        <f>IF(N364="snížená",J364,0)</f>
        <v>0</v>
      </c>
      <c r="BG364" s="212">
        <f>IF(N364="zákl. přenesená",J364,0)</f>
        <v>0</v>
      </c>
      <c r="BH364" s="212">
        <f>IF(N364="sníž. přenesená",J364,0)</f>
        <v>0</v>
      </c>
      <c r="BI364" s="212">
        <f>IF(N364="nulová",J364,0)</f>
        <v>0</v>
      </c>
      <c r="BJ364" s="14" t="s">
        <v>8</v>
      </c>
      <c r="BK364" s="212">
        <f>ROUND(I364*H364,0)</f>
        <v>0</v>
      </c>
      <c r="BL364" s="14" t="s">
        <v>235</v>
      </c>
      <c r="BM364" s="14" t="s">
        <v>2039</v>
      </c>
    </row>
    <row r="365" s="1" customFormat="1" ht="16.5" customHeight="1">
      <c r="B365" s="35"/>
      <c r="C365" s="201" t="s">
        <v>2040</v>
      </c>
      <c r="D365" s="201" t="s">
        <v>152</v>
      </c>
      <c r="E365" s="202" t="s">
        <v>2041</v>
      </c>
      <c r="F365" s="203" t="s">
        <v>2042</v>
      </c>
      <c r="G365" s="204" t="s">
        <v>468</v>
      </c>
      <c r="H365" s="250"/>
      <c r="I365" s="206"/>
      <c r="J365" s="207">
        <f>ROUND(I365*H365,0)</f>
        <v>0</v>
      </c>
      <c r="K365" s="203" t="s">
        <v>179</v>
      </c>
      <c r="L365" s="40"/>
      <c r="M365" s="208" t="s">
        <v>1</v>
      </c>
      <c r="N365" s="209" t="s">
        <v>47</v>
      </c>
      <c r="O365" s="76"/>
      <c r="P365" s="210">
        <f>O365*H365</f>
        <v>0</v>
      </c>
      <c r="Q365" s="210">
        <v>0</v>
      </c>
      <c r="R365" s="210">
        <f>Q365*H365</f>
        <v>0</v>
      </c>
      <c r="S365" s="210">
        <v>0</v>
      </c>
      <c r="T365" s="211">
        <f>S365*H365</f>
        <v>0</v>
      </c>
      <c r="AR365" s="14" t="s">
        <v>235</v>
      </c>
      <c r="AT365" s="14" t="s">
        <v>152</v>
      </c>
      <c r="AU365" s="14" t="s">
        <v>85</v>
      </c>
      <c r="AY365" s="14" t="s">
        <v>151</v>
      </c>
      <c r="BE365" s="212">
        <f>IF(N365="základní",J365,0)</f>
        <v>0</v>
      </c>
      <c r="BF365" s="212">
        <f>IF(N365="snížená",J365,0)</f>
        <v>0</v>
      </c>
      <c r="BG365" s="212">
        <f>IF(N365="zákl. přenesená",J365,0)</f>
        <v>0</v>
      </c>
      <c r="BH365" s="212">
        <f>IF(N365="sníž. přenesená",J365,0)</f>
        <v>0</v>
      </c>
      <c r="BI365" s="212">
        <f>IF(N365="nulová",J365,0)</f>
        <v>0</v>
      </c>
      <c r="BJ365" s="14" t="s">
        <v>8</v>
      </c>
      <c r="BK365" s="212">
        <f>ROUND(I365*H365,0)</f>
        <v>0</v>
      </c>
      <c r="BL365" s="14" t="s">
        <v>235</v>
      </c>
      <c r="BM365" s="14" t="s">
        <v>2043</v>
      </c>
    </row>
    <row r="366" s="10" customFormat="1" ht="22.8" customHeight="1">
      <c r="B366" s="187"/>
      <c r="C366" s="188"/>
      <c r="D366" s="189" t="s">
        <v>75</v>
      </c>
      <c r="E366" s="213" t="s">
        <v>584</v>
      </c>
      <c r="F366" s="213" t="s">
        <v>585</v>
      </c>
      <c r="G366" s="188"/>
      <c r="H366" s="188"/>
      <c r="I366" s="191"/>
      <c r="J366" s="214">
        <f>BK366</f>
        <v>0</v>
      </c>
      <c r="K366" s="188"/>
      <c r="L366" s="193"/>
      <c r="M366" s="194"/>
      <c r="N366" s="195"/>
      <c r="O366" s="195"/>
      <c r="P366" s="196">
        <f>SUM(P367:P369)</f>
        <v>0</v>
      </c>
      <c r="Q366" s="195"/>
      <c r="R366" s="196">
        <f>SUM(R367:R369)</f>
        <v>0.0066</v>
      </c>
      <c r="S366" s="195"/>
      <c r="T366" s="197">
        <f>SUM(T367:T369)</f>
        <v>0</v>
      </c>
      <c r="AR366" s="198" t="s">
        <v>85</v>
      </c>
      <c r="AT366" s="199" t="s">
        <v>75</v>
      </c>
      <c r="AU366" s="199" t="s">
        <v>8</v>
      </c>
      <c r="AY366" s="198" t="s">
        <v>151</v>
      </c>
      <c r="BK366" s="200">
        <f>SUM(BK367:BK369)</f>
        <v>0</v>
      </c>
    </row>
    <row r="367" s="1" customFormat="1" ht="16.5" customHeight="1">
      <c r="B367" s="35"/>
      <c r="C367" s="201" t="s">
        <v>2044</v>
      </c>
      <c r="D367" s="201" t="s">
        <v>152</v>
      </c>
      <c r="E367" s="202" t="s">
        <v>1503</v>
      </c>
      <c r="F367" s="203" t="s">
        <v>1504</v>
      </c>
      <c r="G367" s="204" t="s">
        <v>178</v>
      </c>
      <c r="H367" s="205">
        <v>10</v>
      </c>
      <c r="I367" s="206"/>
      <c r="J367" s="207">
        <f>ROUND(I367*H367,0)</f>
        <v>0</v>
      </c>
      <c r="K367" s="203" t="s">
        <v>1505</v>
      </c>
      <c r="L367" s="40"/>
      <c r="M367" s="208" t="s">
        <v>1</v>
      </c>
      <c r="N367" s="209" t="s">
        <v>47</v>
      </c>
      <c r="O367" s="76"/>
      <c r="P367" s="210">
        <f>O367*H367</f>
        <v>0</v>
      </c>
      <c r="Q367" s="210">
        <v>0</v>
      </c>
      <c r="R367" s="210">
        <f>Q367*H367</f>
        <v>0</v>
      </c>
      <c r="S367" s="210">
        <v>0</v>
      </c>
      <c r="T367" s="211">
        <f>S367*H367</f>
        <v>0</v>
      </c>
      <c r="AR367" s="14" t="s">
        <v>235</v>
      </c>
      <c r="AT367" s="14" t="s">
        <v>152</v>
      </c>
      <c r="AU367" s="14" t="s">
        <v>85</v>
      </c>
      <c r="AY367" s="14" t="s">
        <v>151</v>
      </c>
      <c r="BE367" s="212">
        <f>IF(N367="základní",J367,0)</f>
        <v>0</v>
      </c>
      <c r="BF367" s="212">
        <f>IF(N367="snížená",J367,0)</f>
        <v>0</v>
      </c>
      <c r="BG367" s="212">
        <f>IF(N367="zákl. přenesená",J367,0)</f>
        <v>0</v>
      </c>
      <c r="BH367" s="212">
        <f>IF(N367="sníž. přenesená",J367,0)</f>
        <v>0</v>
      </c>
      <c r="BI367" s="212">
        <f>IF(N367="nulová",J367,0)</f>
        <v>0</v>
      </c>
      <c r="BJ367" s="14" t="s">
        <v>8</v>
      </c>
      <c r="BK367" s="212">
        <f>ROUND(I367*H367,0)</f>
        <v>0</v>
      </c>
      <c r="BL367" s="14" t="s">
        <v>235</v>
      </c>
      <c r="BM367" s="14" t="s">
        <v>2045</v>
      </c>
    </row>
    <row r="368" s="11" customFormat="1">
      <c r="B368" s="215"/>
      <c r="C368" s="216"/>
      <c r="D368" s="217" t="s">
        <v>164</v>
      </c>
      <c r="E368" s="218" t="s">
        <v>1</v>
      </c>
      <c r="F368" s="219" t="s">
        <v>2046</v>
      </c>
      <c r="G368" s="216"/>
      <c r="H368" s="220">
        <v>10</v>
      </c>
      <c r="I368" s="221"/>
      <c r="J368" s="216"/>
      <c r="K368" s="216"/>
      <c r="L368" s="222"/>
      <c r="M368" s="223"/>
      <c r="N368" s="224"/>
      <c r="O368" s="224"/>
      <c r="P368" s="224"/>
      <c r="Q368" s="224"/>
      <c r="R368" s="224"/>
      <c r="S368" s="224"/>
      <c r="T368" s="225"/>
      <c r="AT368" s="226" t="s">
        <v>164</v>
      </c>
      <c r="AU368" s="226" t="s">
        <v>85</v>
      </c>
      <c r="AV368" s="11" t="s">
        <v>85</v>
      </c>
      <c r="AW368" s="11" t="s">
        <v>38</v>
      </c>
      <c r="AX368" s="11" t="s">
        <v>8</v>
      </c>
      <c r="AY368" s="226" t="s">
        <v>151</v>
      </c>
    </row>
    <row r="369" s="1" customFormat="1" ht="16.5" customHeight="1">
      <c r="B369" s="35"/>
      <c r="C369" s="201" t="s">
        <v>2047</v>
      </c>
      <c r="D369" s="201" t="s">
        <v>152</v>
      </c>
      <c r="E369" s="202" t="s">
        <v>592</v>
      </c>
      <c r="F369" s="203" t="s">
        <v>1508</v>
      </c>
      <c r="G369" s="204" t="s">
        <v>178</v>
      </c>
      <c r="H369" s="205">
        <v>10</v>
      </c>
      <c r="I369" s="206"/>
      <c r="J369" s="207">
        <f>ROUND(I369*H369,0)</f>
        <v>0</v>
      </c>
      <c r="K369" s="203" t="s">
        <v>1505</v>
      </c>
      <c r="L369" s="40"/>
      <c r="M369" s="208" t="s">
        <v>1</v>
      </c>
      <c r="N369" s="209" t="s">
        <v>47</v>
      </c>
      <c r="O369" s="76"/>
      <c r="P369" s="210">
        <f>O369*H369</f>
        <v>0</v>
      </c>
      <c r="Q369" s="210">
        <v>0.00066</v>
      </c>
      <c r="R369" s="210">
        <f>Q369*H369</f>
        <v>0.0066</v>
      </c>
      <c r="S369" s="210">
        <v>0</v>
      </c>
      <c r="T369" s="211">
        <f>S369*H369</f>
        <v>0</v>
      </c>
      <c r="AR369" s="14" t="s">
        <v>235</v>
      </c>
      <c r="AT369" s="14" t="s">
        <v>152</v>
      </c>
      <c r="AU369" s="14" t="s">
        <v>85</v>
      </c>
      <c r="AY369" s="14" t="s">
        <v>151</v>
      </c>
      <c r="BE369" s="212">
        <f>IF(N369="základní",J369,0)</f>
        <v>0</v>
      </c>
      <c r="BF369" s="212">
        <f>IF(N369="snížená",J369,0)</f>
        <v>0</v>
      </c>
      <c r="BG369" s="212">
        <f>IF(N369="zákl. přenesená",J369,0)</f>
        <v>0</v>
      </c>
      <c r="BH369" s="212">
        <f>IF(N369="sníž. přenesená",J369,0)</f>
        <v>0</v>
      </c>
      <c r="BI369" s="212">
        <f>IF(N369="nulová",J369,0)</f>
        <v>0</v>
      </c>
      <c r="BJ369" s="14" t="s">
        <v>8</v>
      </c>
      <c r="BK369" s="212">
        <f>ROUND(I369*H369,0)</f>
        <v>0</v>
      </c>
      <c r="BL369" s="14" t="s">
        <v>235</v>
      </c>
      <c r="BM369" s="14" t="s">
        <v>2048</v>
      </c>
    </row>
    <row r="370" s="10" customFormat="1" ht="22.8" customHeight="1">
      <c r="B370" s="187"/>
      <c r="C370" s="188"/>
      <c r="D370" s="189" t="s">
        <v>75</v>
      </c>
      <c r="E370" s="213" t="s">
        <v>1513</v>
      </c>
      <c r="F370" s="213" t="s">
        <v>1514</v>
      </c>
      <c r="G370" s="188"/>
      <c r="H370" s="188"/>
      <c r="I370" s="191"/>
      <c r="J370" s="214">
        <f>BK370</f>
        <v>0</v>
      </c>
      <c r="K370" s="188"/>
      <c r="L370" s="193"/>
      <c r="M370" s="194"/>
      <c r="N370" s="195"/>
      <c r="O370" s="195"/>
      <c r="P370" s="196">
        <f>SUM(P371:P376)</f>
        <v>0</v>
      </c>
      <c r="Q370" s="195"/>
      <c r="R370" s="196">
        <f>SUM(R371:R376)</f>
        <v>0.25950768000000002</v>
      </c>
      <c r="S370" s="195"/>
      <c r="T370" s="197">
        <f>SUM(T371:T376)</f>
        <v>0.053329920000000003</v>
      </c>
      <c r="AR370" s="198" t="s">
        <v>85</v>
      </c>
      <c r="AT370" s="199" t="s">
        <v>75</v>
      </c>
      <c r="AU370" s="199" t="s">
        <v>8</v>
      </c>
      <c r="AY370" s="198" t="s">
        <v>151</v>
      </c>
      <c r="BK370" s="200">
        <f>SUM(BK371:BK376)</f>
        <v>0</v>
      </c>
    </row>
    <row r="371" s="1" customFormat="1" ht="16.5" customHeight="1">
      <c r="B371" s="35"/>
      <c r="C371" s="201" t="s">
        <v>2049</v>
      </c>
      <c r="D371" s="201" t="s">
        <v>152</v>
      </c>
      <c r="E371" s="202" t="s">
        <v>1515</v>
      </c>
      <c r="F371" s="203" t="s">
        <v>1516</v>
      </c>
      <c r="G371" s="204" t="s">
        <v>178</v>
      </c>
      <c r="H371" s="205">
        <v>172.03200000000001</v>
      </c>
      <c r="I371" s="206"/>
      <c r="J371" s="207">
        <f>ROUND(I371*H371,0)</f>
        <v>0</v>
      </c>
      <c r="K371" s="203" t="s">
        <v>179</v>
      </c>
      <c r="L371" s="40"/>
      <c r="M371" s="208" t="s">
        <v>1</v>
      </c>
      <c r="N371" s="209" t="s">
        <v>47</v>
      </c>
      <c r="O371" s="76"/>
      <c r="P371" s="210">
        <f>O371*H371</f>
        <v>0</v>
      </c>
      <c r="Q371" s="210">
        <v>0.001</v>
      </c>
      <c r="R371" s="210">
        <f>Q371*H371</f>
        <v>0.17203200000000002</v>
      </c>
      <c r="S371" s="210">
        <v>0.00031</v>
      </c>
      <c r="T371" s="211">
        <f>S371*H371</f>
        <v>0.053329920000000003</v>
      </c>
      <c r="AR371" s="14" t="s">
        <v>235</v>
      </c>
      <c r="AT371" s="14" t="s">
        <v>152</v>
      </c>
      <c r="AU371" s="14" t="s">
        <v>85</v>
      </c>
      <c r="AY371" s="14" t="s">
        <v>151</v>
      </c>
      <c r="BE371" s="212">
        <f>IF(N371="základní",J371,0)</f>
        <v>0</v>
      </c>
      <c r="BF371" s="212">
        <f>IF(N371="snížená",J371,0)</f>
        <v>0</v>
      </c>
      <c r="BG371" s="212">
        <f>IF(N371="zákl. přenesená",J371,0)</f>
        <v>0</v>
      </c>
      <c r="BH371" s="212">
        <f>IF(N371="sníž. přenesená",J371,0)</f>
        <v>0</v>
      </c>
      <c r="BI371" s="212">
        <f>IF(N371="nulová",J371,0)</f>
        <v>0</v>
      </c>
      <c r="BJ371" s="14" t="s">
        <v>8</v>
      </c>
      <c r="BK371" s="212">
        <f>ROUND(I371*H371,0)</f>
        <v>0</v>
      </c>
      <c r="BL371" s="14" t="s">
        <v>235</v>
      </c>
      <c r="BM371" s="14" t="s">
        <v>2050</v>
      </c>
    </row>
    <row r="372" s="1" customFormat="1" ht="16.5" customHeight="1">
      <c r="B372" s="35"/>
      <c r="C372" s="201" t="s">
        <v>2051</v>
      </c>
      <c r="D372" s="201" t="s">
        <v>152</v>
      </c>
      <c r="E372" s="202" t="s">
        <v>1518</v>
      </c>
      <c r="F372" s="203" t="s">
        <v>1519</v>
      </c>
      <c r="G372" s="204" t="s">
        <v>178</v>
      </c>
      <c r="H372" s="205">
        <v>172.03200000000001</v>
      </c>
      <c r="I372" s="206"/>
      <c r="J372" s="207">
        <f>ROUND(I372*H372,0)</f>
        <v>0</v>
      </c>
      <c r="K372" s="203" t="s">
        <v>179</v>
      </c>
      <c r="L372" s="40"/>
      <c r="M372" s="208" t="s">
        <v>1</v>
      </c>
      <c r="N372" s="209" t="s">
        <v>47</v>
      </c>
      <c r="O372" s="76"/>
      <c r="P372" s="210">
        <f>O372*H372</f>
        <v>0</v>
      </c>
      <c r="Q372" s="210">
        <v>0</v>
      </c>
      <c r="R372" s="210">
        <f>Q372*H372</f>
        <v>0</v>
      </c>
      <c r="S372" s="210">
        <v>0</v>
      </c>
      <c r="T372" s="211">
        <f>S372*H372</f>
        <v>0</v>
      </c>
      <c r="AR372" s="14" t="s">
        <v>235</v>
      </c>
      <c r="AT372" s="14" t="s">
        <v>152</v>
      </c>
      <c r="AU372" s="14" t="s">
        <v>85</v>
      </c>
      <c r="AY372" s="14" t="s">
        <v>151</v>
      </c>
      <c r="BE372" s="212">
        <f>IF(N372="základní",J372,0)</f>
        <v>0</v>
      </c>
      <c r="BF372" s="212">
        <f>IF(N372="snížená",J372,0)</f>
        <v>0</v>
      </c>
      <c r="BG372" s="212">
        <f>IF(N372="zákl. přenesená",J372,0)</f>
        <v>0</v>
      </c>
      <c r="BH372" s="212">
        <f>IF(N372="sníž. přenesená",J372,0)</f>
        <v>0</v>
      </c>
      <c r="BI372" s="212">
        <f>IF(N372="nulová",J372,0)</f>
        <v>0</v>
      </c>
      <c r="BJ372" s="14" t="s">
        <v>8</v>
      </c>
      <c r="BK372" s="212">
        <f>ROUND(I372*H372,0)</f>
        <v>0</v>
      </c>
      <c r="BL372" s="14" t="s">
        <v>235</v>
      </c>
      <c r="BM372" s="14" t="s">
        <v>2052</v>
      </c>
    </row>
    <row r="373" s="1" customFormat="1" ht="16.5" customHeight="1">
      <c r="B373" s="35"/>
      <c r="C373" s="201" t="s">
        <v>2053</v>
      </c>
      <c r="D373" s="201" t="s">
        <v>152</v>
      </c>
      <c r="E373" s="202" t="s">
        <v>1521</v>
      </c>
      <c r="F373" s="203" t="s">
        <v>1522</v>
      </c>
      <c r="G373" s="204" t="s">
        <v>290</v>
      </c>
      <c r="H373" s="205">
        <v>1</v>
      </c>
      <c r="I373" s="206"/>
      <c r="J373" s="207">
        <f>ROUND(I373*H373,0)</f>
        <v>0</v>
      </c>
      <c r="K373" s="203" t="s">
        <v>179</v>
      </c>
      <c r="L373" s="40"/>
      <c r="M373" s="208" t="s">
        <v>1</v>
      </c>
      <c r="N373" s="209" t="s">
        <v>47</v>
      </c>
      <c r="O373" s="76"/>
      <c r="P373" s="210">
        <f>O373*H373</f>
        <v>0</v>
      </c>
      <c r="Q373" s="210">
        <v>0</v>
      </c>
      <c r="R373" s="210">
        <f>Q373*H373</f>
        <v>0</v>
      </c>
      <c r="S373" s="210">
        <v>0</v>
      </c>
      <c r="T373" s="211">
        <f>S373*H373</f>
        <v>0</v>
      </c>
      <c r="AR373" s="14" t="s">
        <v>235</v>
      </c>
      <c r="AT373" s="14" t="s">
        <v>152</v>
      </c>
      <c r="AU373" s="14" t="s">
        <v>85</v>
      </c>
      <c r="AY373" s="14" t="s">
        <v>151</v>
      </c>
      <c r="BE373" s="212">
        <f>IF(N373="základní",J373,0)</f>
        <v>0</v>
      </c>
      <c r="BF373" s="212">
        <f>IF(N373="snížená",J373,0)</f>
        <v>0</v>
      </c>
      <c r="BG373" s="212">
        <f>IF(N373="zákl. přenesená",J373,0)</f>
        <v>0</v>
      </c>
      <c r="BH373" s="212">
        <f>IF(N373="sníž. přenesená",J373,0)</f>
        <v>0</v>
      </c>
      <c r="BI373" s="212">
        <f>IF(N373="nulová",J373,0)</f>
        <v>0</v>
      </c>
      <c r="BJ373" s="14" t="s">
        <v>8</v>
      </c>
      <c r="BK373" s="212">
        <f>ROUND(I373*H373,0)</f>
        <v>0</v>
      </c>
      <c r="BL373" s="14" t="s">
        <v>235</v>
      </c>
      <c r="BM373" s="14" t="s">
        <v>2054</v>
      </c>
    </row>
    <row r="374" s="1" customFormat="1" ht="16.5" customHeight="1">
      <c r="B374" s="35"/>
      <c r="C374" s="201" t="s">
        <v>2055</v>
      </c>
      <c r="D374" s="201" t="s">
        <v>152</v>
      </c>
      <c r="E374" s="202" t="s">
        <v>1525</v>
      </c>
      <c r="F374" s="203" t="s">
        <v>1526</v>
      </c>
      <c r="G374" s="204" t="s">
        <v>178</v>
      </c>
      <c r="H374" s="205">
        <v>146.75200000000001</v>
      </c>
      <c r="I374" s="206"/>
      <c r="J374" s="207">
        <f>ROUND(I374*H374,0)</f>
        <v>0</v>
      </c>
      <c r="K374" s="203" t="s">
        <v>179</v>
      </c>
      <c r="L374" s="40"/>
      <c r="M374" s="208" t="s">
        <v>1</v>
      </c>
      <c r="N374" s="209" t="s">
        <v>47</v>
      </c>
      <c r="O374" s="76"/>
      <c r="P374" s="210">
        <f>O374*H374</f>
        <v>0</v>
      </c>
      <c r="Q374" s="210">
        <v>0.00020000000000000001</v>
      </c>
      <c r="R374" s="210">
        <f>Q374*H374</f>
        <v>0.029350400000000002</v>
      </c>
      <c r="S374" s="210">
        <v>0</v>
      </c>
      <c r="T374" s="211">
        <f>S374*H374</f>
        <v>0</v>
      </c>
      <c r="AR374" s="14" t="s">
        <v>235</v>
      </c>
      <c r="AT374" s="14" t="s">
        <v>152</v>
      </c>
      <c r="AU374" s="14" t="s">
        <v>85</v>
      </c>
      <c r="AY374" s="14" t="s">
        <v>151</v>
      </c>
      <c r="BE374" s="212">
        <f>IF(N374="základní",J374,0)</f>
        <v>0</v>
      </c>
      <c r="BF374" s="212">
        <f>IF(N374="snížená",J374,0)</f>
        <v>0</v>
      </c>
      <c r="BG374" s="212">
        <f>IF(N374="zákl. přenesená",J374,0)</f>
        <v>0</v>
      </c>
      <c r="BH374" s="212">
        <f>IF(N374="sníž. přenesená",J374,0)</f>
        <v>0</v>
      </c>
      <c r="BI374" s="212">
        <f>IF(N374="nulová",J374,0)</f>
        <v>0</v>
      </c>
      <c r="BJ374" s="14" t="s">
        <v>8</v>
      </c>
      <c r="BK374" s="212">
        <f>ROUND(I374*H374,0)</f>
        <v>0</v>
      </c>
      <c r="BL374" s="14" t="s">
        <v>235</v>
      </c>
      <c r="BM374" s="14" t="s">
        <v>2056</v>
      </c>
    </row>
    <row r="375" s="1" customFormat="1" ht="16.5" customHeight="1">
      <c r="B375" s="35"/>
      <c r="C375" s="201" t="s">
        <v>2057</v>
      </c>
      <c r="D375" s="201" t="s">
        <v>152</v>
      </c>
      <c r="E375" s="202" t="s">
        <v>2058</v>
      </c>
      <c r="F375" s="203" t="s">
        <v>2059</v>
      </c>
      <c r="G375" s="204" t="s">
        <v>178</v>
      </c>
      <c r="H375" s="205">
        <v>200.43199999999999</v>
      </c>
      <c r="I375" s="206"/>
      <c r="J375" s="207">
        <f>ROUND(I375*H375,0)</f>
        <v>0</v>
      </c>
      <c r="K375" s="203" t="s">
        <v>179</v>
      </c>
      <c r="L375" s="40"/>
      <c r="M375" s="208" t="s">
        <v>1</v>
      </c>
      <c r="N375" s="209" t="s">
        <v>47</v>
      </c>
      <c r="O375" s="76"/>
      <c r="P375" s="210">
        <f>O375*H375</f>
        <v>0</v>
      </c>
      <c r="Q375" s="210">
        <v>0.00029</v>
      </c>
      <c r="R375" s="210">
        <f>Q375*H375</f>
        <v>0.058125279999999994</v>
      </c>
      <c r="S375" s="210">
        <v>0</v>
      </c>
      <c r="T375" s="211">
        <f>S375*H375</f>
        <v>0</v>
      </c>
      <c r="AR375" s="14" t="s">
        <v>235</v>
      </c>
      <c r="AT375" s="14" t="s">
        <v>152</v>
      </c>
      <c r="AU375" s="14" t="s">
        <v>85</v>
      </c>
      <c r="AY375" s="14" t="s">
        <v>151</v>
      </c>
      <c r="BE375" s="212">
        <f>IF(N375="základní",J375,0)</f>
        <v>0</v>
      </c>
      <c r="BF375" s="212">
        <f>IF(N375="snížená",J375,0)</f>
        <v>0</v>
      </c>
      <c r="BG375" s="212">
        <f>IF(N375="zákl. přenesená",J375,0)</f>
        <v>0</v>
      </c>
      <c r="BH375" s="212">
        <f>IF(N375="sníž. přenesená",J375,0)</f>
        <v>0</v>
      </c>
      <c r="BI375" s="212">
        <f>IF(N375="nulová",J375,0)</f>
        <v>0</v>
      </c>
      <c r="BJ375" s="14" t="s">
        <v>8</v>
      </c>
      <c r="BK375" s="212">
        <f>ROUND(I375*H375,0)</f>
        <v>0</v>
      </c>
      <c r="BL375" s="14" t="s">
        <v>235</v>
      </c>
      <c r="BM375" s="14" t="s">
        <v>2060</v>
      </c>
    </row>
    <row r="376" s="11" customFormat="1">
      <c r="B376" s="215"/>
      <c r="C376" s="216"/>
      <c r="D376" s="217" t="s">
        <v>164</v>
      </c>
      <c r="E376" s="218" t="s">
        <v>1</v>
      </c>
      <c r="F376" s="219" t="s">
        <v>2061</v>
      </c>
      <c r="G376" s="216"/>
      <c r="H376" s="220">
        <v>200.43199999999999</v>
      </c>
      <c r="I376" s="221"/>
      <c r="J376" s="216"/>
      <c r="K376" s="216"/>
      <c r="L376" s="222"/>
      <c r="M376" s="223"/>
      <c r="N376" s="224"/>
      <c r="O376" s="224"/>
      <c r="P376" s="224"/>
      <c r="Q376" s="224"/>
      <c r="R376" s="224"/>
      <c r="S376" s="224"/>
      <c r="T376" s="225"/>
      <c r="AT376" s="226" t="s">
        <v>164</v>
      </c>
      <c r="AU376" s="226" t="s">
        <v>85</v>
      </c>
      <c r="AV376" s="11" t="s">
        <v>85</v>
      </c>
      <c r="AW376" s="11" t="s">
        <v>38</v>
      </c>
      <c r="AX376" s="11" t="s">
        <v>8</v>
      </c>
      <c r="AY376" s="226" t="s">
        <v>151</v>
      </c>
    </row>
    <row r="377" s="10" customFormat="1" ht="25.92" customHeight="1">
      <c r="B377" s="187"/>
      <c r="C377" s="188"/>
      <c r="D377" s="189" t="s">
        <v>75</v>
      </c>
      <c r="E377" s="190" t="s">
        <v>628</v>
      </c>
      <c r="F377" s="190" t="s">
        <v>629</v>
      </c>
      <c r="G377" s="188"/>
      <c r="H377" s="188"/>
      <c r="I377" s="191"/>
      <c r="J377" s="192">
        <f>BK377</f>
        <v>0</v>
      </c>
      <c r="K377" s="188"/>
      <c r="L377" s="193"/>
      <c r="M377" s="194"/>
      <c r="N377" s="195"/>
      <c r="O377" s="195"/>
      <c r="P377" s="196">
        <f>SUM(P378:P379)</f>
        <v>0</v>
      </c>
      <c r="Q377" s="195"/>
      <c r="R377" s="196">
        <f>SUM(R378:R379)</f>
        <v>0</v>
      </c>
      <c r="S377" s="195"/>
      <c r="T377" s="197">
        <f>SUM(T378:T379)</f>
        <v>0</v>
      </c>
      <c r="AR377" s="198" t="s">
        <v>158</v>
      </c>
      <c r="AT377" s="199" t="s">
        <v>75</v>
      </c>
      <c r="AU377" s="199" t="s">
        <v>76</v>
      </c>
      <c r="AY377" s="198" t="s">
        <v>151</v>
      </c>
      <c r="BK377" s="200">
        <f>SUM(BK378:BK379)</f>
        <v>0</v>
      </c>
    </row>
    <row r="378" s="1" customFormat="1" ht="16.5" customHeight="1">
      <c r="B378" s="35"/>
      <c r="C378" s="201" t="s">
        <v>2062</v>
      </c>
      <c r="D378" s="201" t="s">
        <v>152</v>
      </c>
      <c r="E378" s="202" t="s">
        <v>656</v>
      </c>
      <c r="F378" s="203" t="s">
        <v>1542</v>
      </c>
      <c r="G378" s="204" t="s">
        <v>222</v>
      </c>
      <c r="H378" s="205">
        <v>60</v>
      </c>
      <c r="I378" s="206"/>
      <c r="J378" s="207">
        <f>ROUND(I378*H378,0)</f>
        <v>0</v>
      </c>
      <c r="K378" s="203" t="s">
        <v>1</v>
      </c>
      <c r="L378" s="40"/>
      <c r="M378" s="208" t="s">
        <v>1</v>
      </c>
      <c r="N378" s="209" t="s">
        <v>47</v>
      </c>
      <c r="O378" s="76"/>
      <c r="P378" s="210">
        <f>O378*H378</f>
        <v>0</v>
      </c>
      <c r="Q378" s="210">
        <v>0</v>
      </c>
      <c r="R378" s="210">
        <f>Q378*H378</f>
        <v>0</v>
      </c>
      <c r="S378" s="210">
        <v>0</v>
      </c>
      <c r="T378" s="211">
        <f>S378*H378</f>
        <v>0</v>
      </c>
      <c r="AR378" s="14" t="s">
        <v>430</v>
      </c>
      <c r="AT378" s="14" t="s">
        <v>152</v>
      </c>
      <c r="AU378" s="14" t="s">
        <v>8</v>
      </c>
      <c r="AY378" s="14" t="s">
        <v>151</v>
      </c>
      <c r="BE378" s="212">
        <f>IF(N378="základní",J378,0)</f>
        <v>0</v>
      </c>
      <c r="BF378" s="212">
        <f>IF(N378="snížená",J378,0)</f>
        <v>0</v>
      </c>
      <c r="BG378" s="212">
        <f>IF(N378="zákl. přenesená",J378,0)</f>
        <v>0</v>
      </c>
      <c r="BH378" s="212">
        <f>IF(N378="sníž. přenesená",J378,0)</f>
        <v>0</v>
      </c>
      <c r="BI378" s="212">
        <f>IF(N378="nulová",J378,0)</f>
        <v>0</v>
      </c>
      <c r="BJ378" s="14" t="s">
        <v>8</v>
      </c>
      <c r="BK378" s="212">
        <f>ROUND(I378*H378,0)</f>
        <v>0</v>
      </c>
      <c r="BL378" s="14" t="s">
        <v>430</v>
      </c>
      <c r="BM378" s="14" t="s">
        <v>2063</v>
      </c>
    </row>
    <row r="379" s="1" customFormat="1">
      <c r="B379" s="35"/>
      <c r="C379" s="36"/>
      <c r="D379" s="217" t="s">
        <v>170</v>
      </c>
      <c r="E379" s="36"/>
      <c r="F379" s="227" t="s">
        <v>1544</v>
      </c>
      <c r="G379" s="36"/>
      <c r="H379" s="36"/>
      <c r="I379" s="128"/>
      <c r="J379" s="36"/>
      <c r="K379" s="36"/>
      <c r="L379" s="40"/>
      <c r="M379" s="256"/>
      <c r="N379" s="253"/>
      <c r="O379" s="253"/>
      <c r="P379" s="253"/>
      <c r="Q379" s="253"/>
      <c r="R379" s="253"/>
      <c r="S379" s="253"/>
      <c r="T379" s="257"/>
      <c r="AT379" s="14" t="s">
        <v>170</v>
      </c>
      <c r="AU379" s="14" t="s">
        <v>8</v>
      </c>
    </row>
    <row r="380" s="1" customFormat="1" ht="6.96" customHeight="1">
      <c r="B380" s="54"/>
      <c r="C380" s="55"/>
      <c r="D380" s="55"/>
      <c r="E380" s="55"/>
      <c r="F380" s="55"/>
      <c r="G380" s="55"/>
      <c r="H380" s="55"/>
      <c r="I380" s="152"/>
      <c r="J380" s="55"/>
      <c r="K380" s="55"/>
      <c r="L380" s="40"/>
    </row>
  </sheetData>
  <sheetProtection sheet="1" autoFilter="0" formatColumns="0" formatRows="0" objects="1" scenarios="1" spinCount="100000" saltValue="0swGZ93P/PxVKhU6RDBienIFf3tugIljHSucwi8vgWnv+XJOFgIHGg06hJdqYHreYpFczQn9ZhP1rQSM2aoVOQ==" hashValue="CKkb3ElgEd0ZizEapW7NF42cJ6gIdpgrzBIh5KL3Q1+WWh+AIOOrfkxFMqqNUgZDIRWXROlQT99c/Ks8iPIgxQ==" algorithmName="SHA-512" password="CC65"/>
  <autoFilter ref="C104:K379"/>
  <mergeCells count="9">
    <mergeCell ref="E7:H7"/>
    <mergeCell ref="E9:H9"/>
    <mergeCell ref="E18:H18"/>
    <mergeCell ref="E27:H27"/>
    <mergeCell ref="E48:H48"/>
    <mergeCell ref="E50:H50"/>
    <mergeCell ref="E95:H95"/>
    <mergeCell ref="E97:H9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100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ht="24.96" customHeight="1">
      <c r="B4" s="17"/>
      <c r="D4" s="125" t="s">
        <v>108</v>
      </c>
      <c r="L4" s="17"/>
      <c r="M4" s="21" t="s">
        <v>11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18</v>
      </c>
      <c r="L6" s="17"/>
    </row>
    <row r="7" ht="16.5" customHeight="1">
      <c r="B7" s="17"/>
      <c r="E7" s="127" t="str">
        <f>'Rekapitulace stavby'!K6</f>
        <v>Ledečko ON - Oprava</v>
      </c>
      <c r="F7" s="126"/>
      <c r="G7" s="126"/>
      <c r="H7" s="126"/>
      <c r="L7" s="17"/>
    </row>
    <row r="8" s="1" customFormat="1" ht="12" customHeight="1">
      <c r="B8" s="40"/>
      <c r="D8" s="126" t="s">
        <v>109</v>
      </c>
      <c r="I8" s="128"/>
      <c r="L8" s="40"/>
    </row>
    <row r="9" s="1" customFormat="1" ht="36.96" customHeight="1">
      <c r="B9" s="40"/>
      <c r="E9" s="129" t="s">
        <v>2064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20</v>
      </c>
      <c r="F11" s="14" t="s">
        <v>1</v>
      </c>
      <c r="I11" s="130" t="s">
        <v>21</v>
      </c>
      <c r="J11" s="14" t="s">
        <v>1</v>
      </c>
      <c r="L11" s="40"/>
    </row>
    <row r="12" s="1" customFormat="1" ht="12" customHeight="1">
      <c r="B12" s="40"/>
      <c r="D12" s="126" t="s">
        <v>22</v>
      </c>
      <c r="F12" s="14" t="s">
        <v>23</v>
      </c>
      <c r="I12" s="130" t="s">
        <v>24</v>
      </c>
      <c r="J12" s="131" t="str">
        <f>'Rekapitulace stavby'!AN8</f>
        <v>16. 2. 2019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28</v>
      </c>
      <c r="I14" s="130" t="s">
        <v>29</v>
      </c>
      <c r="J14" s="14" t="s">
        <v>30</v>
      </c>
      <c r="L14" s="40"/>
    </row>
    <row r="15" s="1" customFormat="1" ht="18" customHeight="1">
      <c r="B15" s="40"/>
      <c r="E15" s="14" t="s">
        <v>31</v>
      </c>
      <c r="I15" s="130" t="s">
        <v>32</v>
      </c>
      <c r="J15" s="14" t="s">
        <v>33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34</v>
      </c>
      <c r="I17" s="130" t="s">
        <v>29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32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36</v>
      </c>
      <c r="I20" s="130" t="s">
        <v>29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30" t="s">
        <v>32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39</v>
      </c>
      <c r="I23" s="130" t="s">
        <v>29</v>
      </c>
      <c r="J23" s="14" t="s">
        <v>1</v>
      </c>
      <c r="L23" s="40"/>
    </row>
    <row r="24" s="1" customFormat="1" ht="18" customHeight="1">
      <c r="B24" s="40"/>
      <c r="E24" s="14" t="s">
        <v>40</v>
      </c>
      <c r="I24" s="130" t="s">
        <v>32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41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42</v>
      </c>
      <c r="I30" s="128"/>
      <c r="J30" s="137">
        <f>ROUND(J88, 0)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44</v>
      </c>
      <c r="I32" s="139" t="s">
        <v>43</v>
      </c>
      <c r="J32" s="138" t="s">
        <v>45</v>
      </c>
      <c r="L32" s="40"/>
    </row>
    <row r="33" s="1" customFormat="1" ht="14.4" customHeight="1">
      <c r="B33" s="40"/>
      <c r="D33" s="126" t="s">
        <v>46</v>
      </c>
      <c r="E33" s="126" t="s">
        <v>47</v>
      </c>
      <c r="F33" s="140">
        <f>ROUND((SUM(BE88:BE163)),  0)</f>
        <v>0</v>
      </c>
      <c r="I33" s="141">
        <v>0.20999999999999999</v>
      </c>
      <c r="J33" s="140">
        <f>ROUND(((SUM(BE88:BE163))*I33),  0)</f>
        <v>0</v>
      </c>
      <c r="L33" s="40"/>
    </row>
    <row r="34" s="1" customFormat="1" ht="14.4" customHeight="1">
      <c r="B34" s="40"/>
      <c r="E34" s="126" t="s">
        <v>48</v>
      </c>
      <c r="F34" s="140">
        <f>ROUND((SUM(BF88:BF163)),  0)</f>
        <v>0</v>
      </c>
      <c r="I34" s="141">
        <v>0.14999999999999999</v>
      </c>
      <c r="J34" s="140">
        <f>ROUND(((SUM(BF88:BF163))*I34),  0)</f>
        <v>0</v>
      </c>
      <c r="L34" s="40"/>
    </row>
    <row r="35" hidden="1" s="1" customFormat="1" ht="14.4" customHeight="1">
      <c r="B35" s="40"/>
      <c r="E35" s="126" t="s">
        <v>49</v>
      </c>
      <c r="F35" s="140">
        <f>ROUND((SUM(BG88:BG163)),  0)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50</v>
      </c>
      <c r="F36" s="140">
        <f>ROUND((SUM(BH88:BH163)),  0)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51</v>
      </c>
      <c r="F37" s="140">
        <f>ROUND((SUM(BI88:BI163)),  0)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52</v>
      </c>
      <c r="E39" s="144"/>
      <c r="F39" s="144"/>
      <c r="G39" s="145" t="s">
        <v>53</v>
      </c>
      <c r="H39" s="146" t="s">
        <v>54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111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18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Ledečko ON - Oprava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109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006 - Ostatní vnitřní opravy, vyklízení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>ŽST. Ledečko</v>
      </c>
      <c r="G52" s="36"/>
      <c r="H52" s="36"/>
      <c r="I52" s="130" t="s">
        <v>24</v>
      </c>
      <c r="J52" s="64" t="str">
        <f>IF(J12="","",J12)</f>
        <v>16. 2. 2019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28</v>
      </c>
      <c r="D54" s="36"/>
      <c r="E54" s="36"/>
      <c r="F54" s="24" t="str">
        <f>E15</f>
        <v>SŽDC, s.o.</v>
      </c>
      <c r="G54" s="36"/>
      <c r="H54" s="36"/>
      <c r="I54" s="130" t="s">
        <v>36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30" t="s">
        <v>39</v>
      </c>
      <c r="J55" s="33" t="str">
        <f>E24</f>
        <v>L. Ulrich, DiS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112</v>
      </c>
      <c r="D57" s="158"/>
      <c r="E57" s="158"/>
      <c r="F57" s="158"/>
      <c r="G57" s="158"/>
      <c r="H57" s="158"/>
      <c r="I57" s="159"/>
      <c r="J57" s="160" t="s">
        <v>113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114</v>
      </c>
      <c r="D59" s="36"/>
      <c r="E59" s="36"/>
      <c r="F59" s="36"/>
      <c r="G59" s="36"/>
      <c r="H59" s="36"/>
      <c r="I59" s="128"/>
      <c r="J59" s="95">
        <f>J88</f>
        <v>0</v>
      </c>
      <c r="K59" s="36"/>
      <c r="L59" s="40"/>
      <c r="AU59" s="14" t="s">
        <v>115</v>
      </c>
    </row>
    <row r="60" s="7" customFormat="1" ht="24.96" customHeight="1">
      <c r="B60" s="162"/>
      <c r="C60" s="163"/>
      <c r="D60" s="164" t="s">
        <v>117</v>
      </c>
      <c r="E60" s="165"/>
      <c r="F60" s="165"/>
      <c r="G60" s="165"/>
      <c r="H60" s="165"/>
      <c r="I60" s="166"/>
      <c r="J60" s="167">
        <f>J89</f>
        <v>0</v>
      </c>
      <c r="K60" s="163"/>
      <c r="L60" s="168"/>
    </row>
    <row r="61" s="8" customFormat="1" ht="19.92" customHeight="1">
      <c r="B61" s="169"/>
      <c r="C61" s="170"/>
      <c r="D61" s="171" t="s">
        <v>681</v>
      </c>
      <c r="E61" s="172"/>
      <c r="F61" s="172"/>
      <c r="G61" s="172"/>
      <c r="H61" s="172"/>
      <c r="I61" s="173"/>
      <c r="J61" s="174">
        <f>J90</f>
        <v>0</v>
      </c>
      <c r="K61" s="170"/>
      <c r="L61" s="175"/>
    </row>
    <row r="62" s="8" customFormat="1" ht="19.92" customHeight="1">
      <c r="B62" s="169"/>
      <c r="C62" s="170"/>
      <c r="D62" s="171" t="s">
        <v>682</v>
      </c>
      <c r="E62" s="172"/>
      <c r="F62" s="172"/>
      <c r="G62" s="172"/>
      <c r="H62" s="172"/>
      <c r="I62" s="173"/>
      <c r="J62" s="174">
        <f>J103</f>
        <v>0</v>
      </c>
      <c r="K62" s="170"/>
      <c r="L62" s="175"/>
    </row>
    <row r="63" s="7" customFormat="1" ht="24.96" customHeight="1">
      <c r="B63" s="162"/>
      <c r="C63" s="163"/>
      <c r="D63" s="164" t="s">
        <v>125</v>
      </c>
      <c r="E63" s="165"/>
      <c r="F63" s="165"/>
      <c r="G63" s="165"/>
      <c r="H63" s="165"/>
      <c r="I63" s="166"/>
      <c r="J63" s="167">
        <f>J113</f>
        <v>0</v>
      </c>
      <c r="K63" s="163"/>
      <c r="L63" s="168"/>
    </row>
    <row r="64" s="8" customFormat="1" ht="19.92" customHeight="1">
      <c r="B64" s="169"/>
      <c r="C64" s="170"/>
      <c r="D64" s="171" t="s">
        <v>1552</v>
      </c>
      <c r="E64" s="172"/>
      <c r="F64" s="172"/>
      <c r="G64" s="172"/>
      <c r="H64" s="172"/>
      <c r="I64" s="173"/>
      <c r="J64" s="174">
        <f>J114</f>
        <v>0</v>
      </c>
      <c r="K64" s="170"/>
      <c r="L64" s="175"/>
    </row>
    <row r="65" s="8" customFormat="1" ht="19.92" customHeight="1">
      <c r="B65" s="169"/>
      <c r="C65" s="170"/>
      <c r="D65" s="171" t="s">
        <v>1553</v>
      </c>
      <c r="E65" s="172"/>
      <c r="F65" s="172"/>
      <c r="G65" s="172"/>
      <c r="H65" s="172"/>
      <c r="I65" s="173"/>
      <c r="J65" s="174">
        <f>J123</f>
        <v>0</v>
      </c>
      <c r="K65" s="170"/>
      <c r="L65" s="175"/>
    </row>
    <row r="66" s="8" customFormat="1" ht="19.92" customHeight="1">
      <c r="B66" s="169"/>
      <c r="C66" s="170"/>
      <c r="D66" s="171" t="s">
        <v>2065</v>
      </c>
      <c r="E66" s="172"/>
      <c r="F66" s="172"/>
      <c r="G66" s="172"/>
      <c r="H66" s="172"/>
      <c r="I66" s="173"/>
      <c r="J66" s="174">
        <f>J136</f>
        <v>0</v>
      </c>
      <c r="K66" s="170"/>
      <c r="L66" s="175"/>
    </row>
    <row r="67" s="8" customFormat="1" ht="19.92" customHeight="1">
      <c r="B67" s="169"/>
      <c r="C67" s="170"/>
      <c r="D67" s="171" t="s">
        <v>2066</v>
      </c>
      <c r="E67" s="172"/>
      <c r="F67" s="172"/>
      <c r="G67" s="172"/>
      <c r="H67" s="172"/>
      <c r="I67" s="173"/>
      <c r="J67" s="174">
        <f>J140</f>
        <v>0</v>
      </c>
      <c r="K67" s="170"/>
      <c r="L67" s="175"/>
    </row>
    <row r="68" s="8" customFormat="1" ht="19.92" customHeight="1">
      <c r="B68" s="169"/>
      <c r="C68" s="170"/>
      <c r="D68" s="171" t="s">
        <v>2067</v>
      </c>
      <c r="E68" s="172"/>
      <c r="F68" s="172"/>
      <c r="G68" s="172"/>
      <c r="H68" s="172"/>
      <c r="I68" s="173"/>
      <c r="J68" s="174">
        <f>J143</f>
        <v>0</v>
      </c>
      <c r="K68" s="170"/>
      <c r="L68" s="175"/>
    </row>
    <row r="69" s="1" customFormat="1" ht="21.84" customHeight="1">
      <c r="B69" s="35"/>
      <c r="C69" s="36"/>
      <c r="D69" s="36"/>
      <c r="E69" s="36"/>
      <c r="F69" s="36"/>
      <c r="G69" s="36"/>
      <c r="H69" s="36"/>
      <c r="I69" s="128"/>
      <c r="J69" s="36"/>
      <c r="K69" s="36"/>
      <c r="L69" s="40"/>
    </row>
    <row r="70" s="1" customFormat="1" ht="6.96" customHeight="1">
      <c r="B70" s="54"/>
      <c r="C70" s="55"/>
      <c r="D70" s="55"/>
      <c r="E70" s="55"/>
      <c r="F70" s="55"/>
      <c r="G70" s="55"/>
      <c r="H70" s="55"/>
      <c r="I70" s="152"/>
      <c r="J70" s="55"/>
      <c r="K70" s="55"/>
      <c r="L70" s="40"/>
    </row>
    <row r="74" s="1" customFormat="1" ht="6.96" customHeight="1">
      <c r="B74" s="56"/>
      <c r="C74" s="57"/>
      <c r="D74" s="57"/>
      <c r="E74" s="57"/>
      <c r="F74" s="57"/>
      <c r="G74" s="57"/>
      <c r="H74" s="57"/>
      <c r="I74" s="155"/>
      <c r="J74" s="57"/>
      <c r="K74" s="57"/>
      <c r="L74" s="40"/>
    </row>
    <row r="75" s="1" customFormat="1" ht="24.96" customHeight="1">
      <c r="B75" s="35"/>
      <c r="C75" s="20" t="s">
        <v>135</v>
      </c>
      <c r="D75" s="36"/>
      <c r="E75" s="36"/>
      <c r="F75" s="36"/>
      <c r="G75" s="36"/>
      <c r="H75" s="36"/>
      <c r="I75" s="128"/>
      <c r="J75" s="36"/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8"/>
      <c r="J76" s="36"/>
      <c r="K76" s="36"/>
      <c r="L76" s="40"/>
    </row>
    <row r="77" s="1" customFormat="1" ht="12" customHeight="1">
      <c r="B77" s="35"/>
      <c r="C77" s="29" t="s">
        <v>18</v>
      </c>
      <c r="D77" s="36"/>
      <c r="E77" s="36"/>
      <c r="F77" s="36"/>
      <c r="G77" s="36"/>
      <c r="H77" s="36"/>
      <c r="I77" s="128"/>
      <c r="J77" s="36"/>
      <c r="K77" s="36"/>
      <c r="L77" s="40"/>
    </row>
    <row r="78" s="1" customFormat="1" ht="16.5" customHeight="1">
      <c r="B78" s="35"/>
      <c r="C78" s="36"/>
      <c r="D78" s="36"/>
      <c r="E78" s="156" t="str">
        <f>E7</f>
        <v>Ledečko ON - Oprava</v>
      </c>
      <c r="F78" s="29"/>
      <c r="G78" s="29"/>
      <c r="H78" s="29"/>
      <c r="I78" s="128"/>
      <c r="J78" s="36"/>
      <c r="K78" s="36"/>
      <c r="L78" s="40"/>
    </row>
    <row r="79" s="1" customFormat="1" ht="12" customHeight="1">
      <c r="B79" s="35"/>
      <c r="C79" s="29" t="s">
        <v>109</v>
      </c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16.5" customHeight="1">
      <c r="B80" s="35"/>
      <c r="C80" s="36"/>
      <c r="D80" s="36"/>
      <c r="E80" s="61" t="str">
        <f>E9</f>
        <v>006 - Ostatní vnitřní opravy, vyklízení</v>
      </c>
      <c r="F80" s="36"/>
      <c r="G80" s="36"/>
      <c r="H80" s="36"/>
      <c r="I80" s="128"/>
      <c r="J80" s="36"/>
      <c r="K80" s="36"/>
      <c r="L80" s="40"/>
    </row>
    <row r="81" s="1" customFormat="1" ht="6.96" customHeight="1">
      <c r="B81" s="35"/>
      <c r="C81" s="36"/>
      <c r="D81" s="36"/>
      <c r="E81" s="36"/>
      <c r="F81" s="36"/>
      <c r="G81" s="36"/>
      <c r="H81" s="36"/>
      <c r="I81" s="128"/>
      <c r="J81" s="36"/>
      <c r="K81" s="36"/>
      <c r="L81" s="40"/>
    </row>
    <row r="82" s="1" customFormat="1" ht="12" customHeight="1">
      <c r="B82" s="35"/>
      <c r="C82" s="29" t="s">
        <v>22</v>
      </c>
      <c r="D82" s="36"/>
      <c r="E82" s="36"/>
      <c r="F82" s="24" t="str">
        <f>F12</f>
        <v>ŽST. Ledečko</v>
      </c>
      <c r="G82" s="36"/>
      <c r="H82" s="36"/>
      <c r="I82" s="130" t="s">
        <v>24</v>
      </c>
      <c r="J82" s="64" t="str">
        <f>IF(J12="","",J12)</f>
        <v>16. 2. 2019</v>
      </c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28"/>
      <c r="J83" s="36"/>
      <c r="K83" s="36"/>
      <c r="L83" s="40"/>
    </row>
    <row r="84" s="1" customFormat="1" ht="13.65" customHeight="1">
      <c r="B84" s="35"/>
      <c r="C84" s="29" t="s">
        <v>28</v>
      </c>
      <c r="D84" s="36"/>
      <c r="E84" s="36"/>
      <c r="F84" s="24" t="str">
        <f>E15</f>
        <v>SŽDC, s.o.</v>
      </c>
      <c r="G84" s="36"/>
      <c r="H84" s="36"/>
      <c r="I84" s="130" t="s">
        <v>36</v>
      </c>
      <c r="J84" s="33" t="str">
        <f>E21</f>
        <v xml:space="preserve"> </v>
      </c>
      <c r="K84" s="36"/>
      <c r="L84" s="40"/>
    </row>
    <row r="85" s="1" customFormat="1" ht="13.65" customHeight="1">
      <c r="B85" s="35"/>
      <c r="C85" s="29" t="s">
        <v>34</v>
      </c>
      <c r="D85" s="36"/>
      <c r="E85" s="36"/>
      <c r="F85" s="24" t="str">
        <f>IF(E18="","",E18)</f>
        <v>Vyplň údaj</v>
      </c>
      <c r="G85" s="36"/>
      <c r="H85" s="36"/>
      <c r="I85" s="130" t="s">
        <v>39</v>
      </c>
      <c r="J85" s="33" t="str">
        <f>E24</f>
        <v>L. Ulrich, DiS</v>
      </c>
      <c r="K85" s="36"/>
      <c r="L85" s="40"/>
    </row>
    <row r="86" s="1" customFormat="1" ht="10.32" customHeight="1">
      <c r="B86" s="35"/>
      <c r="C86" s="36"/>
      <c r="D86" s="36"/>
      <c r="E86" s="36"/>
      <c r="F86" s="36"/>
      <c r="G86" s="36"/>
      <c r="H86" s="36"/>
      <c r="I86" s="128"/>
      <c r="J86" s="36"/>
      <c r="K86" s="36"/>
      <c r="L86" s="40"/>
    </row>
    <row r="87" s="9" customFormat="1" ht="29.28" customHeight="1">
      <c r="B87" s="176"/>
      <c r="C87" s="177" t="s">
        <v>136</v>
      </c>
      <c r="D87" s="178" t="s">
        <v>61</v>
      </c>
      <c r="E87" s="178" t="s">
        <v>57</v>
      </c>
      <c r="F87" s="178" t="s">
        <v>58</v>
      </c>
      <c r="G87" s="178" t="s">
        <v>137</v>
      </c>
      <c r="H87" s="178" t="s">
        <v>138</v>
      </c>
      <c r="I87" s="179" t="s">
        <v>139</v>
      </c>
      <c r="J87" s="180" t="s">
        <v>113</v>
      </c>
      <c r="K87" s="181" t="s">
        <v>140</v>
      </c>
      <c r="L87" s="182"/>
      <c r="M87" s="85" t="s">
        <v>1</v>
      </c>
      <c r="N87" s="86" t="s">
        <v>46</v>
      </c>
      <c r="O87" s="86" t="s">
        <v>141</v>
      </c>
      <c r="P87" s="86" t="s">
        <v>142</v>
      </c>
      <c r="Q87" s="86" t="s">
        <v>143</v>
      </c>
      <c r="R87" s="86" t="s">
        <v>144</v>
      </c>
      <c r="S87" s="86" t="s">
        <v>145</v>
      </c>
      <c r="T87" s="87" t="s">
        <v>146</v>
      </c>
    </row>
    <row r="88" s="1" customFormat="1" ht="22.8" customHeight="1">
      <c r="B88" s="35"/>
      <c r="C88" s="92" t="s">
        <v>147</v>
      </c>
      <c r="D88" s="36"/>
      <c r="E88" s="36"/>
      <c r="F88" s="36"/>
      <c r="G88" s="36"/>
      <c r="H88" s="36"/>
      <c r="I88" s="128"/>
      <c r="J88" s="183">
        <f>BK88</f>
        <v>0</v>
      </c>
      <c r="K88" s="36"/>
      <c r="L88" s="40"/>
      <c r="M88" s="88"/>
      <c r="N88" s="89"/>
      <c r="O88" s="89"/>
      <c r="P88" s="184">
        <f>P89+P113</f>
        <v>0</v>
      </c>
      <c r="Q88" s="89"/>
      <c r="R88" s="184">
        <f>R89+R113</f>
        <v>1.3940016</v>
      </c>
      <c r="S88" s="89"/>
      <c r="T88" s="185">
        <f>T89+T113</f>
        <v>3.4856484600000006</v>
      </c>
      <c r="AT88" s="14" t="s">
        <v>75</v>
      </c>
      <c r="AU88" s="14" t="s">
        <v>115</v>
      </c>
      <c r="BK88" s="186">
        <f>BK89+BK113</f>
        <v>0</v>
      </c>
    </row>
    <row r="89" s="10" customFormat="1" ht="25.92" customHeight="1">
      <c r="B89" s="187"/>
      <c r="C89" s="188"/>
      <c r="D89" s="189" t="s">
        <v>75</v>
      </c>
      <c r="E89" s="190" t="s">
        <v>156</v>
      </c>
      <c r="F89" s="190" t="s">
        <v>157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P90+P103</f>
        <v>0</v>
      </c>
      <c r="Q89" s="195"/>
      <c r="R89" s="196">
        <f>R90+R103</f>
        <v>0</v>
      </c>
      <c r="S89" s="195"/>
      <c r="T89" s="197">
        <f>T90+T103</f>
        <v>0.068000000000000005</v>
      </c>
      <c r="AR89" s="198" t="s">
        <v>8</v>
      </c>
      <c r="AT89" s="199" t="s">
        <v>75</v>
      </c>
      <c r="AU89" s="199" t="s">
        <v>76</v>
      </c>
      <c r="AY89" s="198" t="s">
        <v>151</v>
      </c>
      <c r="BK89" s="200">
        <f>BK90+BK103</f>
        <v>0</v>
      </c>
    </row>
    <row r="90" s="10" customFormat="1" ht="22.8" customHeight="1">
      <c r="B90" s="187"/>
      <c r="C90" s="188"/>
      <c r="D90" s="189" t="s">
        <v>75</v>
      </c>
      <c r="E90" s="213" t="s">
        <v>203</v>
      </c>
      <c r="F90" s="213" t="s">
        <v>697</v>
      </c>
      <c r="G90" s="188"/>
      <c r="H90" s="188"/>
      <c r="I90" s="191"/>
      <c r="J90" s="214">
        <f>BK90</f>
        <v>0</v>
      </c>
      <c r="K90" s="188"/>
      <c r="L90" s="193"/>
      <c r="M90" s="194"/>
      <c r="N90" s="195"/>
      <c r="O90" s="195"/>
      <c r="P90" s="196">
        <f>SUM(P91:P102)</f>
        <v>0</v>
      </c>
      <c r="Q90" s="195"/>
      <c r="R90" s="196">
        <f>SUM(R91:R102)</f>
        <v>0</v>
      </c>
      <c r="S90" s="195"/>
      <c r="T90" s="197">
        <f>SUM(T91:T102)</f>
        <v>0.068000000000000005</v>
      </c>
      <c r="AR90" s="198" t="s">
        <v>8</v>
      </c>
      <c r="AT90" s="199" t="s">
        <v>75</v>
      </c>
      <c r="AU90" s="199" t="s">
        <v>8</v>
      </c>
      <c r="AY90" s="198" t="s">
        <v>151</v>
      </c>
      <c r="BK90" s="200">
        <f>SUM(BK91:BK102)</f>
        <v>0</v>
      </c>
    </row>
    <row r="91" s="1" customFormat="1" ht="16.5" customHeight="1">
      <c r="B91" s="35"/>
      <c r="C91" s="201" t="s">
        <v>8</v>
      </c>
      <c r="D91" s="201" t="s">
        <v>152</v>
      </c>
      <c r="E91" s="202" t="s">
        <v>2068</v>
      </c>
      <c r="F91" s="203" t="s">
        <v>2069</v>
      </c>
      <c r="G91" s="204" t="s">
        <v>162</v>
      </c>
      <c r="H91" s="205">
        <v>154</v>
      </c>
      <c r="I91" s="206"/>
      <c r="J91" s="207">
        <f>ROUND(I91*H91,0)</f>
        <v>0</v>
      </c>
      <c r="K91" s="203" t="s">
        <v>179</v>
      </c>
      <c r="L91" s="40"/>
      <c r="M91" s="208" t="s">
        <v>1</v>
      </c>
      <c r="N91" s="209" t="s">
        <v>47</v>
      </c>
      <c r="O91" s="76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AR91" s="14" t="s">
        <v>150</v>
      </c>
      <c r="AT91" s="14" t="s">
        <v>152</v>
      </c>
      <c r="AU91" s="14" t="s">
        <v>85</v>
      </c>
      <c r="AY91" s="14" t="s">
        <v>151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4" t="s">
        <v>8</v>
      </c>
      <c r="BK91" s="212">
        <f>ROUND(I91*H91,0)</f>
        <v>0</v>
      </c>
      <c r="BL91" s="14" t="s">
        <v>150</v>
      </c>
      <c r="BM91" s="14" t="s">
        <v>2070</v>
      </c>
    </row>
    <row r="92" s="11" customFormat="1">
      <c r="B92" s="215"/>
      <c r="C92" s="216"/>
      <c r="D92" s="217" t="s">
        <v>164</v>
      </c>
      <c r="E92" s="218" t="s">
        <v>1</v>
      </c>
      <c r="F92" s="219" t="s">
        <v>2071</v>
      </c>
      <c r="G92" s="216"/>
      <c r="H92" s="220">
        <v>154</v>
      </c>
      <c r="I92" s="221"/>
      <c r="J92" s="216"/>
      <c r="K92" s="216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164</v>
      </c>
      <c r="AU92" s="226" t="s">
        <v>85</v>
      </c>
      <c r="AV92" s="11" t="s">
        <v>85</v>
      </c>
      <c r="AW92" s="11" t="s">
        <v>38</v>
      </c>
      <c r="AX92" s="11" t="s">
        <v>8</v>
      </c>
      <c r="AY92" s="226" t="s">
        <v>151</v>
      </c>
    </row>
    <row r="93" s="1" customFormat="1" ht="16.5" customHeight="1">
      <c r="B93" s="35"/>
      <c r="C93" s="201" t="s">
        <v>85</v>
      </c>
      <c r="D93" s="201" t="s">
        <v>152</v>
      </c>
      <c r="E93" s="202" t="s">
        <v>2072</v>
      </c>
      <c r="F93" s="203" t="s">
        <v>2073</v>
      </c>
      <c r="G93" s="204" t="s">
        <v>162</v>
      </c>
      <c r="H93" s="205">
        <v>2156</v>
      </c>
      <c r="I93" s="206"/>
      <c r="J93" s="207">
        <f>ROUND(I93*H93,0)</f>
        <v>0</v>
      </c>
      <c r="K93" s="203" t="s">
        <v>179</v>
      </c>
      <c r="L93" s="40"/>
      <c r="M93" s="208" t="s">
        <v>1</v>
      </c>
      <c r="N93" s="209" t="s">
        <v>47</v>
      </c>
      <c r="O93" s="76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AR93" s="14" t="s">
        <v>150</v>
      </c>
      <c r="AT93" s="14" t="s">
        <v>152</v>
      </c>
      <c r="AU93" s="14" t="s">
        <v>85</v>
      </c>
      <c r="AY93" s="14" t="s">
        <v>151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4" t="s">
        <v>8</v>
      </c>
      <c r="BK93" s="212">
        <f>ROUND(I93*H93,0)</f>
        <v>0</v>
      </c>
      <c r="BL93" s="14" t="s">
        <v>150</v>
      </c>
      <c r="BM93" s="14" t="s">
        <v>2074</v>
      </c>
    </row>
    <row r="94" s="11" customFormat="1">
      <c r="B94" s="215"/>
      <c r="C94" s="216"/>
      <c r="D94" s="217" t="s">
        <v>164</v>
      </c>
      <c r="E94" s="216"/>
      <c r="F94" s="219" t="s">
        <v>2075</v>
      </c>
      <c r="G94" s="216"/>
      <c r="H94" s="220">
        <v>2156</v>
      </c>
      <c r="I94" s="221"/>
      <c r="J94" s="216"/>
      <c r="K94" s="216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164</v>
      </c>
      <c r="AU94" s="226" t="s">
        <v>85</v>
      </c>
      <c r="AV94" s="11" t="s">
        <v>85</v>
      </c>
      <c r="AW94" s="11" t="s">
        <v>4</v>
      </c>
      <c r="AX94" s="11" t="s">
        <v>8</v>
      </c>
      <c r="AY94" s="226" t="s">
        <v>151</v>
      </c>
    </row>
    <row r="95" s="1" customFormat="1" ht="16.5" customHeight="1">
      <c r="B95" s="35"/>
      <c r="C95" s="201" t="s">
        <v>158</v>
      </c>
      <c r="D95" s="201" t="s">
        <v>152</v>
      </c>
      <c r="E95" s="202" t="s">
        <v>2076</v>
      </c>
      <c r="F95" s="203" t="s">
        <v>2077</v>
      </c>
      <c r="G95" s="204" t="s">
        <v>162</v>
      </c>
      <c r="H95" s="205">
        <v>154</v>
      </c>
      <c r="I95" s="206"/>
      <c r="J95" s="207">
        <f>ROUND(I95*H95,0)</f>
        <v>0</v>
      </c>
      <c r="K95" s="203" t="s">
        <v>179</v>
      </c>
      <c r="L95" s="40"/>
      <c r="M95" s="208" t="s">
        <v>1</v>
      </c>
      <c r="N95" s="209" t="s">
        <v>47</v>
      </c>
      <c r="O95" s="76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14" t="s">
        <v>150</v>
      </c>
      <c r="AT95" s="14" t="s">
        <v>152</v>
      </c>
      <c r="AU95" s="14" t="s">
        <v>85</v>
      </c>
      <c r="AY95" s="14" t="s">
        <v>151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4" t="s">
        <v>8</v>
      </c>
      <c r="BK95" s="212">
        <f>ROUND(I95*H95,0)</f>
        <v>0</v>
      </c>
      <c r="BL95" s="14" t="s">
        <v>150</v>
      </c>
      <c r="BM95" s="14" t="s">
        <v>2078</v>
      </c>
    </row>
    <row r="96" s="1" customFormat="1" ht="22.5" customHeight="1">
      <c r="B96" s="35"/>
      <c r="C96" s="201" t="s">
        <v>150</v>
      </c>
      <c r="D96" s="201" t="s">
        <v>152</v>
      </c>
      <c r="E96" s="202" t="s">
        <v>2079</v>
      </c>
      <c r="F96" s="203" t="s">
        <v>2080</v>
      </c>
      <c r="G96" s="204" t="s">
        <v>290</v>
      </c>
      <c r="H96" s="205">
        <v>1</v>
      </c>
      <c r="I96" s="206"/>
      <c r="J96" s="207">
        <f>ROUND(I96*H96,0)</f>
        <v>0</v>
      </c>
      <c r="K96" s="203" t="s">
        <v>1</v>
      </c>
      <c r="L96" s="40"/>
      <c r="M96" s="208" t="s">
        <v>1</v>
      </c>
      <c r="N96" s="209" t="s">
        <v>47</v>
      </c>
      <c r="O96" s="76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14" t="s">
        <v>150</v>
      </c>
      <c r="AT96" s="14" t="s">
        <v>152</v>
      </c>
      <c r="AU96" s="14" t="s">
        <v>85</v>
      </c>
      <c r="AY96" s="14" t="s">
        <v>151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4" t="s">
        <v>8</v>
      </c>
      <c r="BK96" s="212">
        <f>ROUND(I96*H96,0)</f>
        <v>0</v>
      </c>
      <c r="BL96" s="14" t="s">
        <v>150</v>
      </c>
      <c r="BM96" s="14" t="s">
        <v>2081</v>
      </c>
    </row>
    <row r="97" s="1" customFormat="1">
      <c r="B97" s="35"/>
      <c r="C97" s="36"/>
      <c r="D97" s="217" t="s">
        <v>170</v>
      </c>
      <c r="E97" s="36"/>
      <c r="F97" s="227" t="s">
        <v>2082</v>
      </c>
      <c r="G97" s="36"/>
      <c r="H97" s="36"/>
      <c r="I97" s="128"/>
      <c r="J97" s="36"/>
      <c r="K97" s="36"/>
      <c r="L97" s="40"/>
      <c r="M97" s="228"/>
      <c r="N97" s="76"/>
      <c r="O97" s="76"/>
      <c r="P97" s="76"/>
      <c r="Q97" s="76"/>
      <c r="R97" s="76"/>
      <c r="S97" s="76"/>
      <c r="T97" s="77"/>
      <c r="AT97" s="14" t="s">
        <v>170</v>
      </c>
      <c r="AU97" s="14" t="s">
        <v>85</v>
      </c>
    </row>
    <row r="98" s="1" customFormat="1" ht="16.5" customHeight="1">
      <c r="B98" s="35"/>
      <c r="C98" s="201" t="s">
        <v>185</v>
      </c>
      <c r="D98" s="201" t="s">
        <v>152</v>
      </c>
      <c r="E98" s="202" t="s">
        <v>2083</v>
      </c>
      <c r="F98" s="203" t="s">
        <v>2084</v>
      </c>
      <c r="G98" s="204" t="s">
        <v>290</v>
      </c>
      <c r="H98" s="205">
        <v>1</v>
      </c>
      <c r="I98" s="206"/>
      <c r="J98" s="207">
        <f>ROUND(I98*H98,0)</f>
        <v>0</v>
      </c>
      <c r="K98" s="203" t="s">
        <v>1</v>
      </c>
      <c r="L98" s="40"/>
      <c r="M98" s="208" t="s">
        <v>1</v>
      </c>
      <c r="N98" s="209" t="s">
        <v>47</v>
      </c>
      <c r="O98" s="76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14" t="s">
        <v>150</v>
      </c>
      <c r="AT98" s="14" t="s">
        <v>152</v>
      </c>
      <c r="AU98" s="14" t="s">
        <v>85</v>
      </c>
      <c r="AY98" s="14" t="s">
        <v>151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4" t="s">
        <v>8</v>
      </c>
      <c r="BK98" s="212">
        <f>ROUND(I98*H98,0)</f>
        <v>0</v>
      </c>
      <c r="BL98" s="14" t="s">
        <v>150</v>
      </c>
      <c r="BM98" s="14" t="s">
        <v>2085</v>
      </c>
    </row>
    <row r="99" s="1" customFormat="1">
      <c r="B99" s="35"/>
      <c r="C99" s="36"/>
      <c r="D99" s="217" t="s">
        <v>170</v>
      </c>
      <c r="E99" s="36"/>
      <c r="F99" s="227" t="s">
        <v>2086</v>
      </c>
      <c r="G99" s="36"/>
      <c r="H99" s="36"/>
      <c r="I99" s="128"/>
      <c r="J99" s="36"/>
      <c r="K99" s="36"/>
      <c r="L99" s="40"/>
      <c r="M99" s="228"/>
      <c r="N99" s="76"/>
      <c r="O99" s="76"/>
      <c r="P99" s="76"/>
      <c r="Q99" s="76"/>
      <c r="R99" s="76"/>
      <c r="S99" s="76"/>
      <c r="T99" s="77"/>
      <c r="AT99" s="14" t="s">
        <v>170</v>
      </c>
      <c r="AU99" s="14" t="s">
        <v>85</v>
      </c>
    </row>
    <row r="100" s="1" customFormat="1" ht="16.5" customHeight="1">
      <c r="B100" s="35"/>
      <c r="C100" s="201" t="s">
        <v>174</v>
      </c>
      <c r="D100" s="201" t="s">
        <v>152</v>
      </c>
      <c r="E100" s="202" t="s">
        <v>2087</v>
      </c>
      <c r="F100" s="203" t="s">
        <v>2088</v>
      </c>
      <c r="G100" s="204" t="s">
        <v>290</v>
      </c>
      <c r="H100" s="205">
        <v>4</v>
      </c>
      <c r="I100" s="206"/>
      <c r="J100" s="207">
        <f>ROUND(I100*H100,0)</f>
        <v>0</v>
      </c>
      <c r="K100" s="203" t="s">
        <v>1</v>
      </c>
      <c r="L100" s="40"/>
      <c r="M100" s="208" t="s">
        <v>1</v>
      </c>
      <c r="N100" s="209" t="s">
        <v>47</v>
      </c>
      <c r="O100" s="76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AR100" s="14" t="s">
        <v>150</v>
      </c>
      <c r="AT100" s="14" t="s">
        <v>152</v>
      </c>
      <c r="AU100" s="14" t="s">
        <v>85</v>
      </c>
      <c r="AY100" s="14" t="s">
        <v>151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4" t="s">
        <v>8</v>
      </c>
      <c r="BK100" s="212">
        <f>ROUND(I100*H100,0)</f>
        <v>0</v>
      </c>
      <c r="BL100" s="14" t="s">
        <v>150</v>
      </c>
      <c r="BM100" s="14" t="s">
        <v>2089</v>
      </c>
    </row>
    <row r="101" s="1" customFormat="1">
      <c r="B101" s="35"/>
      <c r="C101" s="36"/>
      <c r="D101" s="217" t="s">
        <v>170</v>
      </c>
      <c r="E101" s="36"/>
      <c r="F101" s="227" t="s">
        <v>2090</v>
      </c>
      <c r="G101" s="36"/>
      <c r="H101" s="36"/>
      <c r="I101" s="128"/>
      <c r="J101" s="36"/>
      <c r="K101" s="36"/>
      <c r="L101" s="40"/>
      <c r="M101" s="228"/>
      <c r="N101" s="76"/>
      <c r="O101" s="76"/>
      <c r="P101" s="76"/>
      <c r="Q101" s="76"/>
      <c r="R101" s="76"/>
      <c r="S101" s="76"/>
      <c r="T101" s="77"/>
      <c r="AT101" s="14" t="s">
        <v>170</v>
      </c>
      <c r="AU101" s="14" t="s">
        <v>85</v>
      </c>
    </row>
    <row r="102" s="1" customFormat="1" ht="16.5" customHeight="1">
      <c r="B102" s="35"/>
      <c r="C102" s="201" t="s">
        <v>194</v>
      </c>
      <c r="D102" s="201" t="s">
        <v>152</v>
      </c>
      <c r="E102" s="202" t="s">
        <v>1351</v>
      </c>
      <c r="F102" s="203" t="s">
        <v>1352</v>
      </c>
      <c r="G102" s="204" t="s">
        <v>290</v>
      </c>
      <c r="H102" s="205">
        <v>1</v>
      </c>
      <c r="I102" s="206"/>
      <c r="J102" s="207">
        <f>ROUND(I102*H102,0)</f>
        <v>0</v>
      </c>
      <c r="K102" s="203" t="s">
        <v>1</v>
      </c>
      <c r="L102" s="40"/>
      <c r="M102" s="208" t="s">
        <v>1</v>
      </c>
      <c r="N102" s="209" t="s">
        <v>47</v>
      </c>
      <c r="O102" s="76"/>
      <c r="P102" s="210">
        <f>O102*H102</f>
        <v>0</v>
      </c>
      <c r="Q102" s="210">
        <v>0</v>
      </c>
      <c r="R102" s="210">
        <f>Q102*H102</f>
        <v>0</v>
      </c>
      <c r="S102" s="210">
        <v>0.068000000000000005</v>
      </c>
      <c r="T102" s="211">
        <f>S102*H102</f>
        <v>0.068000000000000005</v>
      </c>
      <c r="AR102" s="14" t="s">
        <v>150</v>
      </c>
      <c r="AT102" s="14" t="s">
        <v>152</v>
      </c>
      <c r="AU102" s="14" t="s">
        <v>85</v>
      </c>
      <c r="AY102" s="14" t="s">
        <v>151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4" t="s">
        <v>8</v>
      </c>
      <c r="BK102" s="212">
        <f>ROUND(I102*H102,0)</f>
        <v>0</v>
      </c>
      <c r="BL102" s="14" t="s">
        <v>150</v>
      </c>
      <c r="BM102" s="14" t="s">
        <v>2091</v>
      </c>
    </row>
    <row r="103" s="10" customFormat="1" ht="22.8" customHeight="1">
      <c r="B103" s="187"/>
      <c r="C103" s="188"/>
      <c r="D103" s="189" t="s">
        <v>75</v>
      </c>
      <c r="E103" s="213" t="s">
        <v>386</v>
      </c>
      <c r="F103" s="213" t="s">
        <v>714</v>
      </c>
      <c r="G103" s="188"/>
      <c r="H103" s="188"/>
      <c r="I103" s="191"/>
      <c r="J103" s="214">
        <f>BK103</f>
        <v>0</v>
      </c>
      <c r="K103" s="188"/>
      <c r="L103" s="193"/>
      <c r="M103" s="194"/>
      <c r="N103" s="195"/>
      <c r="O103" s="195"/>
      <c r="P103" s="196">
        <f>SUM(P104:P112)</f>
        <v>0</v>
      </c>
      <c r="Q103" s="195"/>
      <c r="R103" s="196">
        <f>SUM(R104:R112)</f>
        <v>0</v>
      </c>
      <c r="S103" s="195"/>
      <c r="T103" s="197">
        <f>SUM(T104:T112)</f>
        <v>0</v>
      </c>
      <c r="AR103" s="198" t="s">
        <v>8</v>
      </c>
      <c r="AT103" s="199" t="s">
        <v>75</v>
      </c>
      <c r="AU103" s="199" t="s">
        <v>8</v>
      </c>
      <c r="AY103" s="198" t="s">
        <v>151</v>
      </c>
      <c r="BK103" s="200">
        <f>SUM(BK104:BK112)</f>
        <v>0</v>
      </c>
    </row>
    <row r="104" s="1" customFormat="1" ht="16.5" customHeight="1">
      <c r="B104" s="35"/>
      <c r="C104" s="201" t="s">
        <v>198</v>
      </c>
      <c r="D104" s="201" t="s">
        <v>152</v>
      </c>
      <c r="E104" s="202" t="s">
        <v>389</v>
      </c>
      <c r="F104" s="203" t="s">
        <v>390</v>
      </c>
      <c r="G104" s="204" t="s">
        <v>384</v>
      </c>
      <c r="H104" s="205">
        <v>3.4860000000000002</v>
      </c>
      <c r="I104" s="206"/>
      <c r="J104" s="207">
        <f>ROUND(I104*H104,0)</f>
        <v>0</v>
      </c>
      <c r="K104" s="203" t="s">
        <v>715</v>
      </c>
      <c r="L104" s="40"/>
      <c r="M104" s="208" t="s">
        <v>1</v>
      </c>
      <c r="N104" s="209" t="s">
        <v>47</v>
      </c>
      <c r="O104" s="76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14" t="s">
        <v>150</v>
      </c>
      <c r="AT104" s="14" t="s">
        <v>152</v>
      </c>
      <c r="AU104" s="14" t="s">
        <v>85</v>
      </c>
      <c r="AY104" s="14" t="s">
        <v>151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4" t="s">
        <v>8</v>
      </c>
      <c r="BK104" s="212">
        <f>ROUND(I104*H104,0)</f>
        <v>0</v>
      </c>
      <c r="BL104" s="14" t="s">
        <v>150</v>
      </c>
      <c r="BM104" s="14" t="s">
        <v>2092</v>
      </c>
    </row>
    <row r="105" s="1" customFormat="1" ht="16.5" customHeight="1">
      <c r="B105" s="35"/>
      <c r="C105" s="201" t="s">
        <v>203</v>
      </c>
      <c r="D105" s="201" t="s">
        <v>152</v>
      </c>
      <c r="E105" s="202" t="s">
        <v>393</v>
      </c>
      <c r="F105" s="203" t="s">
        <v>394</v>
      </c>
      <c r="G105" s="204" t="s">
        <v>384</v>
      </c>
      <c r="H105" s="205">
        <v>3.4860000000000002</v>
      </c>
      <c r="I105" s="206"/>
      <c r="J105" s="207">
        <f>ROUND(I105*H105,0)</f>
        <v>0</v>
      </c>
      <c r="K105" s="203" t="s">
        <v>179</v>
      </c>
      <c r="L105" s="40"/>
      <c r="M105" s="208" t="s">
        <v>1</v>
      </c>
      <c r="N105" s="209" t="s">
        <v>47</v>
      </c>
      <c r="O105" s="76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4" t="s">
        <v>150</v>
      </c>
      <c r="AT105" s="14" t="s">
        <v>152</v>
      </c>
      <c r="AU105" s="14" t="s">
        <v>85</v>
      </c>
      <c r="AY105" s="14" t="s">
        <v>151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8</v>
      </c>
      <c r="BK105" s="212">
        <f>ROUND(I105*H105,0)</f>
        <v>0</v>
      </c>
      <c r="BL105" s="14" t="s">
        <v>150</v>
      </c>
      <c r="BM105" s="14" t="s">
        <v>2093</v>
      </c>
    </row>
    <row r="106" s="1" customFormat="1" ht="16.5" customHeight="1">
      <c r="B106" s="35"/>
      <c r="C106" s="201" t="s">
        <v>26</v>
      </c>
      <c r="D106" s="201" t="s">
        <v>152</v>
      </c>
      <c r="E106" s="202" t="s">
        <v>397</v>
      </c>
      <c r="F106" s="203" t="s">
        <v>398</v>
      </c>
      <c r="G106" s="204" t="s">
        <v>384</v>
      </c>
      <c r="H106" s="205">
        <v>66.233999999999995</v>
      </c>
      <c r="I106" s="206"/>
      <c r="J106" s="207">
        <f>ROUND(I106*H106,0)</f>
        <v>0</v>
      </c>
      <c r="K106" s="203" t="s">
        <v>179</v>
      </c>
      <c r="L106" s="40"/>
      <c r="M106" s="208" t="s">
        <v>1</v>
      </c>
      <c r="N106" s="209" t="s">
        <v>47</v>
      </c>
      <c r="O106" s="76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AR106" s="14" t="s">
        <v>150</v>
      </c>
      <c r="AT106" s="14" t="s">
        <v>152</v>
      </c>
      <c r="AU106" s="14" t="s">
        <v>85</v>
      </c>
      <c r="AY106" s="14" t="s">
        <v>151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4" t="s">
        <v>8</v>
      </c>
      <c r="BK106" s="212">
        <f>ROUND(I106*H106,0)</f>
        <v>0</v>
      </c>
      <c r="BL106" s="14" t="s">
        <v>150</v>
      </c>
      <c r="BM106" s="14" t="s">
        <v>2094</v>
      </c>
    </row>
    <row r="107" s="11" customFormat="1">
      <c r="B107" s="215"/>
      <c r="C107" s="216"/>
      <c r="D107" s="217" t="s">
        <v>164</v>
      </c>
      <c r="E107" s="216"/>
      <c r="F107" s="219" t="s">
        <v>2095</v>
      </c>
      <c r="G107" s="216"/>
      <c r="H107" s="220">
        <v>66.233999999999995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164</v>
      </c>
      <c r="AU107" s="226" t="s">
        <v>85</v>
      </c>
      <c r="AV107" s="11" t="s">
        <v>85</v>
      </c>
      <c r="AW107" s="11" t="s">
        <v>4</v>
      </c>
      <c r="AX107" s="11" t="s">
        <v>8</v>
      </c>
      <c r="AY107" s="226" t="s">
        <v>151</v>
      </c>
    </row>
    <row r="108" s="1" customFormat="1" ht="16.5" customHeight="1">
      <c r="B108" s="35"/>
      <c r="C108" s="201" t="s">
        <v>210</v>
      </c>
      <c r="D108" s="201" t="s">
        <v>152</v>
      </c>
      <c r="E108" s="202" t="s">
        <v>402</v>
      </c>
      <c r="F108" s="203" t="s">
        <v>403</v>
      </c>
      <c r="G108" s="204" t="s">
        <v>384</v>
      </c>
      <c r="H108" s="205">
        <v>1.748</v>
      </c>
      <c r="I108" s="206"/>
      <c r="J108" s="207">
        <f>ROUND(I108*H108,0)</f>
        <v>0</v>
      </c>
      <c r="K108" s="203" t="s">
        <v>1</v>
      </c>
      <c r="L108" s="40"/>
      <c r="M108" s="208" t="s">
        <v>1</v>
      </c>
      <c r="N108" s="209" t="s">
        <v>47</v>
      </c>
      <c r="O108" s="76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14" t="s">
        <v>150</v>
      </c>
      <c r="AT108" s="14" t="s">
        <v>152</v>
      </c>
      <c r="AU108" s="14" t="s">
        <v>85</v>
      </c>
      <c r="AY108" s="14" t="s">
        <v>151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4" t="s">
        <v>8</v>
      </c>
      <c r="BK108" s="212">
        <f>ROUND(I108*H108,0)</f>
        <v>0</v>
      </c>
      <c r="BL108" s="14" t="s">
        <v>150</v>
      </c>
      <c r="BM108" s="14" t="s">
        <v>2096</v>
      </c>
    </row>
    <row r="109" s="1" customFormat="1">
      <c r="B109" s="35"/>
      <c r="C109" s="36"/>
      <c r="D109" s="217" t="s">
        <v>170</v>
      </c>
      <c r="E109" s="36"/>
      <c r="F109" s="227" t="s">
        <v>405</v>
      </c>
      <c r="G109" s="36"/>
      <c r="H109" s="36"/>
      <c r="I109" s="128"/>
      <c r="J109" s="36"/>
      <c r="K109" s="36"/>
      <c r="L109" s="40"/>
      <c r="M109" s="228"/>
      <c r="N109" s="76"/>
      <c r="O109" s="76"/>
      <c r="P109" s="76"/>
      <c r="Q109" s="76"/>
      <c r="R109" s="76"/>
      <c r="S109" s="76"/>
      <c r="T109" s="77"/>
      <c r="AT109" s="14" t="s">
        <v>170</v>
      </c>
      <c r="AU109" s="14" t="s">
        <v>85</v>
      </c>
    </row>
    <row r="110" s="11" customFormat="1">
      <c r="B110" s="215"/>
      <c r="C110" s="216"/>
      <c r="D110" s="217" t="s">
        <v>164</v>
      </c>
      <c r="E110" s="218" t="s">
        <v>1</v>
      </c>
      <c r="F110" s="219" t="s">
        <v>2097</v>
      </c>
      <c r="G110" s="216"/>
      <c r="H110" s="220">
        <v>1.748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164</v>
      </c>
      <c r="AU110" s="226" t="s">
        <v>85</v>
      </c>
      <c r="AV110" s="11" t="s">
        <v>85</v>
      </c>
      <c r="AW110" s="11" t="s">
        <v>38</v>
      </c>
      <c r="AX110" s="11" t="s">
        <v>8</v>
      </c>
      <c r="AY110" s="226" t="s">
        <v>151</v>
      </c>
    </row>
    <row r="111" s="1" customFormat="1" ht="16.5" customHeight="1">
      <c r="B111" s="35"/>
      <c r="C111" s="201" t="s">
        <v>215</v>
      </c>
      <c r="D111" s="201" t="s">
        <v>152</v>
      </c>
      <c r="E111" s="202" t="s">
        <v>412</v>
      </c>
      <c r="F111" s="203" t="s">
        <v>413</v>
      </c>
      <c r="G111" s="204" t="s">
        <v>384</v>
      </c>
      <c r="H111" s="205">
        <v>1.738</v>
      </c>
      <c r="I111" s="206"/>
      <c r="J111" s="207">
        <f>ROUND(I111*H111,0)</f>
        <v>0</v>
      </c>
      <c r="K111" s="203" t="s">
        <v>179</v>
      </c>
      <c r="L111" s="40"/>
      <c r="M111" s="208" t="s">
        <v>1</v>
      </c>
      <c r="N111" s="209" t="s">
        <v>47</v>
      </c>
      <c r="O111" s="76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14" t="s">
        <v>150</v>
      </c>
      <c r="AT111" s="14" t="s">
        <v>152</v>
      </c>
      <c r="AU111" s="14" t="s">
        <v>85</v>
      </c>
      <c r="AY111" s="14" t="s">
        <v>151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4" t="s">
        <v>8</v>
      </c>
      <c r="BK111" s="212">
        <f>ROUND(I111*H111,0)</f>
        <v>0</v>
      </c>
      <c r="BL111" s="14" t="s">
        <v>150</v>
      </c>
      <c r="BM111" s="14" t="s">
        <v>2098</v>
      </c>
    </row>
    <row r="112" s="11" customFormat="1">
      <c r="B112" s="215"/>
      <c r="C112" s="216"/>
      <c r="D112" s="217" t="s">
        <v>164</v>
      </c>
      <c r="E112" s="218" t="s">
        <v>1</v>
      </c>
      <c r="F112" s="219" t="s">
        <v>2099</v>
      </c>
      <c r="G112" s="216"/>
      <c r="H112" s="220">
        <v>1.738</v>
      </c>
      <c r="I112" s="221"/>
      <c r="J112" s="216"/>
      <c r="K112" s="216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164</v>
      </c>
      <c r="AU112" s="226" t="s">
        <v>85</v>
      </c>
      <c r="AV112" s="11" t="s">
        <v>85</v>
      </c>
      <c r="AW112" s="11" t="s">
        <v>38</v>
      </c>
      <c r="AX112" s="11" t="s">
        <v>8</v>
      </c>
      <c r="AY112" s="226" t="s">
        <v>151</v>
      </c>
    </row>
    <row r="113" s="10" customFormat="1" ht="25.92" customHeight="1">
      <c r="B113" s="187"/>
      <c r="C113" s="188"/>
      <c r="D113" s="189" t="s">
        <v>75</v>
      </c>
      <c r="E113" s="190" t="s">
        <v>416</v>
      </c>
      <c r="F113" s="190" t="s">
        <v>417</v>
      </c>
      <c r="G113" s="188"/>
      <c r="H113" s="188"/>
      <c r="I113" s="191"/>
      <c r="J113" s="192">
        <f>BK113</f>
        <v>0</v>
      </c>
      <c r="K113" s="188"/>
      <c r="L113" s="193"/>
      <c r="M113" s="194"/>
      <c r="N113" s="195"/>
      <c r="O113" s="195"/>
      <c r="P113" s="196">
        <f>P114+P123+P136+P140+P143</f>
        <v>0</v>
      </c>
      <c r="Q113" s="195"/>
      <c r="R113" s="196">
        <f>R114+R123+R136+R140+R143</f>
        <v>1.3940016</v>
      </c>
      <c r="S113" s="195"/>
      <c r="T113" s="197">
        <f>T114+T123+T136+T140+T143</f>
        <v>3.4176484600000006</v>
      </c>
      <c r="AR113" s="198" t="s">
        <v>85</v>
      </c>
      <c r="AT113" s="199" t="s">
        <v>75</v>
      </c>
      <c r="AU113" s="199" t="s">
        <v>76</v>
      </c>
      <c r="AY113" s="198" t="s">
        <v>151</v>
      </c>
      <c r="BK113" s="200">
        <f>BK114+BK123+BK136+BK140+BK143</f>
        <v>0</v>
      </c>
    </row>
    <row r="114" s="10" customFormat="1" ht="22.8" customHeight="1">
      <c r="B114" s="187"/>
      <c r="C114" s="188"/>
      <c r="D114" s="189" t="s">
        <v>75</v>
      </c>
      <c r="E114" s="213" t="s">
        <v>1734</v>
      </c>
      <c r="F114" s="213" t="s">
        <v>1735</v>
      </c>
      <c r="G114" s="188"/>
      <c r="H114" s="188"/>
      <c r="I114" s="191"/>
      <c r="J114" s="214">
        <f>BK114</f>
        <v>0</v>
      </c>
      <c r="K114" s="188"/>
      <c r="L114" s="193"/>
      <c r="M114" s="194"/>
      <c r="N114" s="195"/>
      <c r="O114" s="195"/>
      <c r="P114" s="196">
        <f>SUM(P115:P122)</f>
        <v>0</v>
      </c>
      <c r="Q114" s="195"/>
      <c r="R114" s="196">
        <f>SUM(R115:R122)</f>
        <v>0.045599999999999995</v>
      </c>
      <c r="S114" s="195"/>
      <c r="T114" s="197">
        <f>SUM(T115:T122)</f>
        <v>1.1647000000000001</v>
      </c>
      <c r="AR114" s="198" t="s">
        <v>85</v>
      </c>
      <c r="AT114" s="199" t="s">
        <v>75</v>
      </c>
      <c r="AU114" s="199" t="s">
        <v>8</v>
      </c>
      <c r="AY114" s="198" t="s">
        <v>151</v>
      </c>
      <c r="BK114" s="200">
        <f>SUM(BK115:BK122)</f>
        <v>0</v>
      </c>
    </row>
    <row r="115" s="1" customFormat="1" ht="16.5" customHeight="1">
      <c r="B115" s="35"/>
      <c r="C115" s="201" t="s">
        <v>219</v>
      </c>
      <c r="D115" s="201" t="s">
        <v>152</v>
      </c>
      <c r="E115" s="202" t="s">
        <v>2100</v>
      </c>
      <c r="F115" s="203" t="s">
        <v>2101</v>
      </c>
      <c r="G115" s="204" t="s">
        <v>222</v>
      </c>
      <c r="H115" s="205">
        <v>38</v>
      </c>
      <c r="I115" s="206"/>
      <c r="J115" s="207">
        <f>ROUND(I115*H115,0)</f>
        <v>0</v>
      </c>
      <c r="K115" s="203" t="s">
        <v>1</v>
      </c>
      <c r="L115" s="40"/>
      <c r="M115" s="208" t="s">
        <v>1</v>
      </c>
      <c r="N115" s="209" t="s">
        <v>47</v>
      </c>
      <c r="O115" s="76"/>
      <c r="P115" s="210">
        <f>O115*H115</f>
        <v>0</v>
      </c>
      <c r="Q115" s="210">
        <v>0</v>
      </c>
      <c r="R115" s="210">
        <f>Q115*H115</f>
        <v>0</v>
      </c>
      <c r="S115" s="210">
        <v>0.03065</v>
      </c>
      <c r="T115" s="211">
        <f>S115*H115</f>
        <v>1.1647000000000001</v>
      </c>
      <c r="AR115" s="14" t="s">
        <v>235</v>
      </c>
      <c r="AT115" s="14" t="s">
        <v>152</v>
      </c>
      <c r="AU115" s="14" t="s">
        <v>85</v>
      </c>
      <c r="AY115" s="14" t="s">
        <v>151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4" t="s">
        <v>8</v>
      </c>
      <c r="BK115" s="212">
        <f>ROUND(I115*H115,0)</f>
        <v>0</v>
      </c>
      <c r="BL115" s="14" t="s">
        <v>235</v>
      </c>
      <c r="BM115" s="14" t="s">
        <v>2102</v>
      </c>
    </row>
    <row r="116" s="1" customFormat="1">
      <c r="B116" s="35"/>
      <c r="C116" s="36"/>
      <c r="D116" s="217" t="s">
        <v>170</v>
      </c>
      <c r="E116" s="36"/>
      <c r="F116" s="227" t="s">
        <v>2103</v>
      </c>
      <c r="G116" s="36"/>
      <c r="H116" s="36"/>
      <c r="I116" s="128"/>
      <c r="J116" s="36"/>
      <c r="K116" s="36"/>
      <c r="L116" s="40"/>
      <c r="M116" s="228"/>
      <c r="N116" s="76"/>
      <c r="O116" s="76"/>
      <c r="P116" s="76"/>
      <c r="Q116" s="76"/>
      <c r="R116" s="76"/>
      <c r="S116" s="76"/>
      <c r="T116" s="77"/>
      <c r="AT116" s="14" t="s">
        <v>170</v>
      </c>
      <c r="AU116" s="14" t="s">
        <v>85</v>
      </c>
    </row>
    <row r="117" s="11" customFormat="1">
      <c r="B117" s="215"/>
      <c r="C117" s="216"/>
      <c r="D117" s="217" t="s">
        <v>164</v>
      </c>
      <c r="E117" s="218" t="s">
        <v>1</v>
      </c>
      <c r="F117" s="219" t="s">
        <v>2104</v>
      </c>
      <c r="G117" s="216"/>
      <c r="H117" s="220">
        <v>28</v>
      </c>
      <c r="I117" s="221"/>
      <c r="J117" s="216"/>
      <c r="K117" s="216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164</v>
      </c>
      <c r="AU117" s="226" t="s">
        <v>85</v>
      </c>
      <c r="AV117" s="11" t="s">
        <v>85</v>
      </c>
      <c r="AW117" s="11" t="s">
        <v>38</v>
      </c>
      <c r="AX117" s="11" t="s">
        <v>76</v>
      </c>
      <c r="AY117" s="226" t="s">
        <v>151</v>
      </c>
    </row>
    <row r="118" s="11" customFormat="1">
      <c r="B118" s="215"/>
      <c r="C118" s="216"/>
      <c r="D118" s="217" t="s">
        <v>164</v>
      </c>
      <c r="E118" s="218" t="s">
        <v>1</v>
      </c>
      <c r="F118" s="219" t="s">
        <v>2105</v>
      </c>
      <c r="G118" s="216"/>
      <c r="H118" s="220">
        <v>10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164</v>
      </c>
      <c r="AU118" s="226" t="s">
        <v>85</v>
      </c>
      <c r="AV118" s="11" t="s">
        <v>85</v>
      </c>
      <c r="AW118" s="11" t="s">
        <v>38</v>
      </c>
      <c r="AX118" s="11" t="s">
        <v>76</v>
      </c>
      <c r="AY118" s="226" t="s">
        <v>151</v>
      </c>
    </row>
    <row r="119" s="12" customFormat="1">
      <c r="B119" s="229"/>
      <c r="C119" s="230"/>
      <c r="D119" s="217" t="s">
        <v>164</v>
      </c>
      <c r="E119" s="231" t="s">
        <v>1</v>
      </c>
      <c r="F119" s="232" t="s">
        <v>184</v>
      </c>
      <c r="G119" s="230"/>
      <c r="H119" s="233">
        <v>38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164</v>
      </c>
      <c r="AU119" s="239" t="s">
        <v>85</v>
      </c>
      <c r="AV119" s="12" t="s">
        <v>150</v>
      </c>
      <c r="AW119" s="12" t="s">
        <v>38</v>
      </c>
      <c r="AX119" s="12" t="s">
        <v>8</v>
      </c>
      <c r="AY119" s="239" t="s">
        <v>151</v>
      </c>
    </row>
    <row r="120" s="1" customFormat="1" ht="16.5" customHeight="1">
      <c r="B120" s="35"/>
      <c r="C120" s="201" t="s">
        <v>226</v>
      </c>
      <c r="D120" s="201" t="s">
        <v>152</v>
      </c>
      <c r="E120" s="202" t="s">
        <v>2106</v>
      </c>
      <c r="F120" s="203" t="s">
        <v>2107</v>
      </c>
      <c r="G120" s="204" t="s">
        <v>222</v>
      </c>
      <c r="H120" s="205">
        <v>38</v>
      </c>
      <c r="I120" s="206"/>
      <c r="J120" s="207">
        <f>ROUND(I120*H120,0)</f>
        <v>0</v>
      </c>
      <c r="K120" s="203" t="s">
        <v>1</v>
      </c>
      <c r="L120" s="40"/>
      <c r="M120" s="208" t="s">
        <v>1</v>
      </c>
      <c r="N120" s="209" t="s">
        <v>47</v>
      </c>
      <c r="O120" s="76"/>
      <c r="P120" s="210">
        <f>O120*H120</f>
        <v>0</v>
      </c>
      <c r="Q120" s="210">
        <v>0.0011999999999999999</v>
      </c>
      <c r="R120" s="210">
        <f>Q120*H120</f>
        <v>0.045599999999999995</v>
      </c>
      <c r="S120" s="210">
        <v>0</v>
      </c>
      <c r="T120" s="211">
        <f>S120*H120</f>
        <v>0</v>
      </c>
      <c r="AR120" s="14" t="s">
        <v>235</v>
      </c>
      <c r="AT120" s="14" t="s">
        <v>152</v>
      </c>
      <c r="AU120" s="14" t="s">
        <v>85</v>
      </c>
      <c r="AY120" s="14" t="s">
        <v>151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8</v>
      </c>
      <c r="BK120" s="212">
        <f>ROUND(I120*H120,0)</f>
        <v>0</v>
      </c>
      <c r="BL120" s="14" t="s">
        <v>235</v>
      </c>
      <c r="BM120" s="14" t="s">
        <v>2108</v>
      </c>
    </row>
    <row r="121" s="1" customFormat="1">
      <c r="B121" s="35"/>
      <c r="C121" s="36"/>
      <c r="D121" s="217" t="s">
        <v>170</v>
      </c>
      <c r="E121" s="36"/>
      <c r="F121" s="227" t="s">
        <v>2109</v>
      </c>
      <c r="G121" s="36"/>
      <c r="H121" s="36"/>
      <c r="I121" s="128"/>
      <c r="J121" s="36"/>
      <c r="K121" s="36"/>
      <c r="L121" s="40"/>
      <c r="M121" s="228"/>
      <c r="N121" s="76"/>
      <c r="O121" s="76"/>
      <c r="P121" s="76"/>
      <c r="Q121" s="76"/>
      <c r="R121" s="76"/>
      <c r="S121" s="76"/>
      <c r="T121" s="77"/>
      <c r="AT121" s="14" t="s">
        <v>170</v>
      </c>
      <c r="AU121" s="14" t="s">
        <v>85</v>
      </c>
    </row>
    <row r="122" s="1" customFormat="1" ht="16.5" customHeight="1">
      <c r="B122" s="35"/>
      <c r="C122" s="201" t="s">
        <v>9</v>
      </c>
      <c r="D122" s="201" t="s">
        <v>152</v>
      </c>
      <c r="E122" s="202" t="s">
        <v>2110</v>
      </c>
      <c r="F122" s="203" t="s">
        <v>2111</v>
      </c>
      <c r="G122" s="204" t="s">
        <v>468</v>
      </c>
      <c r="H122" s="250"/>
      <c r="I122" s="206"/>
      <c r="J122" s="207">
        <f>ROUND(I122*H122,0)</f>
        <v>0</v>
      </c>
      <c r="K122" s="203" t="s">
        <v>179</v>
      </c>
      <c r="L122" s="40"/>
      <c r="M122" s="208" t="s">
        <v>1</v>
      </c>
      <c r="N122" s="209" t="s">
        <v>47</v>
      </c>
      <c r="O122" s="76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14" t="s">
        <v>235</v>
      </c>
      <c r="AT122" s="14" t="s">
        <v>152</v>
      </c>
      <c r="AU122" s="14" t="s">
        <v>85</v>
      </c>
      <c r="AY122" s="14" t="s">
        <v>151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8</v>
      </c>
      <c r="BK122" s="212">
        <f>ROUND(I122*H122,0)</f>
        <v>0</v>
      </c>
      <c r="BL122" s="14" t="s">
        <v>235</v>
      </c>
      <c r="BM122" s="14" t="s">
        <v>2112</v>
      </c>
    </row>
    <row r="123" s="10" customFormat="1" ht="22.8" customHeight="1">
      <c r="B123" s="187"/>
      <c r="C123" s="188"/>
      <c r="D123" s="189" t="s">
        <v>75</v>
      </c>
      <c r="E123" s="213" t="s">
        <v>1751</v>
      </c>
      <c r="F123" s="213" t="s">
        <v>1752</v>
      </c>
      <c r="G123" s="188"/>
      <c r="H123" s="188"/>
      <c r="I123" s="191"/>
      <c r="J123" s="214">
        <f>BK123</f>
        <v>0</v>
      </c>
      <c r="K123" s="188"/>
      <c r="L123" s="193"/>
      <c r="M123" s="194"/>
      <c r="N123" s="195"/>
      <c r="O123" s="195"/>
      <c r="P123" s="196">
        <f>SUM(P124:P135)</f>
        <v>0</v>
      </c>
      <c r="Q123" s="195"/>
      <c r="R123" s="196">
        <f>SUM(R124:R135)</f>
        <v>0.026699999999999998</v>
      </c>
      <c r="S123" s="195"/>
      <c r="T123" s="197">
        <f>SUM(T124:T135)</f>
        <v>0.1278</v>
      </c>
      <c r="AR123" s="198" t="s">
        <v>85</v>
      </c>
      <c r="AT123" s="199" t="s">
        <v>75</v>
      </c>
      <c r="AU123" s="199" t="s">
        <v>8</v>
      </c>
      <c r="AY123" s="198" t="s">
        <v>151</v>
      </c>
      <c r="BK123" s="200">
        <f>SUM(BK124:BK135)</f>
        <v>0</v>
      </c>
    </row>
    <row r="124" s="1" customFormat="1" ht="22.5" customHeight="1">
      <c r="B124" s="35"/>
      <c r="C124" s="201" t="s">
        <v>235</v>
      </c>
      <c r="D124" s="201" t="s">
        <v>152</v>
      </c>
      <c r="E124" s="202" t="s">
        <v>2113</v>
      </c>
      <c r="F124" s="203" t="s">
        <v>2114</v>
      </c>
      <c r="G124" s="204" t="s">
        <v>222</v>
      </c>
      <c r="H124" s="205">
        <v>60</v>
      </c>
      <c r="I124" s="206"/>
      <c r="J124" s="207">
        <f>ROUND(I124*H124,0)</f>
        <v>0</v>
      </c>
      <c r="K124" s="203" t="s">
        <v>1</v>
      </c>
      <c r="L124" s="40"/>
      <c r="M124" s="208" t="s">
        <v>1</v>
      </c>
      <c r="N124" s="209" t="s">
        <v>47</v>
      </c>
      <c r="O124" s="76"/>
      <c r="P124" s="210">
        <f>O124*H124</f>
        <v>0</v>
      </c>
      <c r="Q124" s="210">
        <v>0</v>
      </c>
      <c r="R124" s="210">
        <f>Q124*H124</f>
        <v>0</v>
      </c>
      <c r="S124" s="210">
        <v>0.0021299999999999999</v>
      </c>
      <c r="T124" s="211">
        <f>S124*H124</f>
        <v>0.1278</v>
      </c>
      <c r="AR124" s="14" t="s">
        <v>235</v>
      </c>
      <c r="AT124" s="14" t="s">
        <v>152</v>
      </c>
      <c r="AU124" s="14" t="s">
        <v>85</v>
      </c>
      <c r="AY124" s="14" t="s">
        <v>151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8</v>
      </c>
      <c r="BK124" s="212">
        <f>ROUND(I124*H124,0)</f>
        <v>0</v>
      </c>
      <c r="BL124" s="14" t="s">
        <v>235</v>
      </c>
      <c r="BM124" s="14" t="s">
        <v>2115</v>
      </c>
    </row>
    <row r="125" s="1" customFormat="1">
      <c r="B125" s="35"/>
      <c r="C125" s="36"/>
      <c r="D125" s="217" t="s">
        <v>170</v>
      </c>
      <c r="E125" s="36"/>
      <c r="F125" s="227" t="s">
        <v>2116</v>
      </c>
      <c r="G125" s="36"/>
      <c r="H125" s="36"/>
      <c r="I125" s="128"/>
      <c r="J125" s="36"/>
      <c r="K125" s="36"/>
      <c r="L125" s="40"/>
      <c r="M125" s="228"/>
      <c r="N125" s="76"/>
      <c r="O125" s="76"/>
      <c r="P125" s="76"/>
      <c r="Q125" s="76"/>
      <c r="R125" s="76"/>
      <c r="S125" s="76"/>
      <c r="T125" s="77"/>
      <c r="AT125" s="14" t="s">
        <v>170</v>
      </c>
      <c r="AU125" s="14" t="s">
        <v>85</v>
      </c>
    </row>
    <row r="126" s="11" customFormat="1">
      <c r="B126" s="215"/>
      <c r="C126" s="216"/>
      <c r="D126" s="217" t="s">
        <v>164</v>
      </c>
      <c r="E126" s="218" t="s">
        <v>1</v>
      </c>
      <c r="F126" s="219" t="s">
        <v>2104</v>
      </c>
      <c r="G126" s="216"/>
      <c r="H126" s="220">
        <v>28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164</v>
      </c>
      <c r="AU126" s="226" t="s">
        <v>85</v>
      </c>
      <c r="AV126" s="11" t="s">
        <v>85</v>
      </c>
      <c r="AW126" s="11" t="s">
        <v>38</v>
      </c>
      <c r="AX126" s="11" t="s">
        <v>76</v>
      </c>
      <c r="AY126" s="226" t="s">
        <v>151</v>
      </c>
    </row>
    <row r="127" s="11" customFormat="1">
      <c r="B127" s="215"/>
      <c r="C127" s="216"/>
      <c r="D127" s="217" t="s">
        <v>164</v>
      </c>
      <c r="E127" s="218" t="s">
        <v>1</v>
      </c>
      <c r="F127" s="219" t="s">
        <v>2117</v>
      </c>
      <c r="G127" s="216"/>
      <c r="H127" s="220">
        <v>32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164</v>
      </c>
      <c r="AU127" s="226" t="s">
        <v>85</v>
      </c>
      <c r="AV127" s="11" t="s">
        <v>85</v>
      </c>
      <c r="AW127" s="11" t="s">
        <v>38</v>
      </c>
      <c r="AX127" s="11" t="s">
        <v>76</v>
      </c>
      <c r="AY127" s="226" t="s">
        <v>151</v>
      </c>
    </row>
    <row r="128" s="12" customFormat="1">
      <c r="B128" s="229"/>
      <c r="C128" s="230"/>
      <c r="D128" s="217" t="s">
        <v>164</v>
      </c>
      <c r="E128" s="231" t="s">
        <v>1</v>
      </c>
      <c r="F128" s="232" t="s">
        <v>184</v>
      </c>
      <c r="G128" s="230"/>
      <c r="H128" s="233">
        <v>60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164</v>
      </c>
      <c r="AU128" s="239" t="s">
        <v>85</v>
      </c>
      <c r="AV128" s="12" t="s">
        <v>150</v>
      </c>
      <c r="AW128" s="12" t="s">
        <v>38</v>
      </c>
      <c r="AX128" s="12" t="s">
        <v>8</v>
      </c>
      <c r="AY128" s="239" t="s">
        <v>151</v>
      </c>
    </row>
    <row r="129" s="1" customFormat="1" ht="16.5" customHeight="1">
      <c r="B129" s="35"/>
      <c r="C129" s="201" t="s">
        <v>241</v>
      </c>
      <c r="D129" s="201" t="s">
        <v>152</v>
      </c>
      <c r="E129" s="202" t="s">
        <v>2118</v>
      </c>
      <c r="F129" s="203" t="s">
        <v>2119</v>
      </c>
      <c r="G129" s="204" t="s">
        <v>290</v>
      </c>
      <c r="H129" s="205">
        <v>5</v>
      </c>
      <c r="I129" s="206"/>
      <c r="J129" s="207">
        <f>ROUND(I129*H129,0)</f>
        <v>0</v>
      </c>
      <c r="K129" s="203" t="s">
        <v>1</v>
      </c>
      <c r="L129" s="40"/>
      <c r="M129" s="208" t="s">
        <v>1</v>
      </c>
      <c r="N129" s="209" t="s">
        <v>47</v>
      </c>
      <c r="O129" s="76"/>
      <c r="P129" s="210">
        <f>O129*H129</f>
        <v>0</v>
      </c>
      <c r="Q129" s="210">
        <v>0.00044999999999999999</v>
      </c>
      <c r="R129" s="210">
        <f>Q129*H129</f>
        <v>0.0022499999999999998</v>
      </c>
      <c r="S129" s="210">
        <v>0</v>
      </c>
      <c r="T129" s="211">
        <f>S129*H129</f>
        <v>0</v>
      </c>
      <c r="AR129" s="14" t="s">
        <v>235</v>
      </c>
      <c r="AT129" s="14" t="s">
        <v>152</v>
      </c>
      <c r="AU129" s="14" t="s">
        <v>85</v>
      </c>
      <c r="AY129" s="14" t="s">
        <v>151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8</v>
      </c>
      <c r="BK129" s="212">
        <f>ROUND(I129*H129,0)</f>
        <v>0</v>
      </c>
      <c r="BL129" s="14" t="s">
        <v>235</v>
      </c>
      <c r="BM129" s="14" t="s">
        <v>2120</v>
      </c>
    </row>
    <row r="130" s="1" customFormat="1">
      <c r="B130" s="35"/>
      <c r="C130" s="36"/>
      <c r="D130" s="217" t="s">
        <v>170</v>
      </c>
      <c r="E130" s="36"/>
      <c r="F130" s="227" t="s">
        <v>2121</v>
      </c>
      <c r="G130" s="36"/>
      <c r="H130" s="36"/>
      <c r="I130" s="128"/>
      <c r="J130" s="36"/>
      <c r="K130" s="36"/>
      <c r="L130" s="40"/>
      <c r="M130" s="228"/>
      <c r="N130" s="76"/>
      <c r="O130" s="76"/>
      <c r="P130" s="76"/>
      <c r="Q130" s="76"/>
      <c r="R130" s="76"/>
      <c r="S130" s="76"/>
      <c r="T130" s="77"/>
      <c r="AT130" s="14" t="s">
        <v>170</v>
      </c>
      <c r="AU130" s="14" t="s">
        <v>85</v>
      </c>
    </row>
    <row r="131" s="1" customFormat="1" ht="33.75" customHeight="1">
      <c r="B131" s="35"/>
      <c r="C131" s="201" t="s">
        <v>245</v>
      </c>
      <c r="D131" s="201" t="s">
        <v>152</v>
      </c>
      <c r="E131" s="202" t="s">
        <v>2122</v>
      </c>
      <c r="F131" s="203" t="s">
        <v>2123</v>
      </c>
      <c r="G131" s="204" t="s">
        <v>222</v>
      </c>
      <c r="H131" s="205">
        <v>60</v>
      </c>
      <c r="I131" s="206"/>
      <c r="J131" s="207">
        <f>ROUND(I131*H131,0)</f>
        <v>0</v>
      </c>
      <c r="K131" s="203" t="s">
        <v>1</v>
      </c>
      <c r="L131" s="40"/>
      <c r="M131" s="208" t="s">
        <v>1</v>
      </c>
      <c r="N131" s="209" t="s">
        <v>47</v>
      </c>
      <c r="O131" s="76"/>
      <c r="P131" s="210">
        <f>O131*H131</f>
        <v>0</v>
      </c>
      <c r="Q131" s="210">
        <v>0.00040000000000000002</v>
      </c>
      <c r="R131" s="210">
        <f>Q131*H131</f>
        <v>0.024</v>
      </c>
      <c r="S131" s="210">
        <v>0</v>
      </c>
      <c r="T131" s="211">
        <f>S131*H131</f>
        <v>0</v>
      </c>
      <c r="AR131" s="14" t="s">
        <v>235</v>
      </c>
      <c r="AT131" s="14" t="s">
        <v>152</v>
      </c>
      <c r="AU131" s="14" t="s">
        <v>85</v>
      </c>
      <c r="AY131" s="14" t="s">
        <v>151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8</v>
      </c>
      <c r="BK131" s="212">
        <f>ROUND(I131*H131,0)</f>
        <v>0</v>
      </c>
      <c r="BL131" s="14" t="s">
        <v>235</v>
      </c>
      <c r="BM131" s="14" t="s">
        <v>2124</v>
      </c>
    </row>
    <row r="132" s="1" customFormat="1">
      <c r="B132" s="35"/>
      <c r="C132" s="36"/>
      <c r="D132" s="217" t="s">
        <v>170</v>
      </c>
      <c r="E132" s="36"/>
      <c r="F132" s="227" t="s">
        <v>2125</v>
      </c>
      <c r="G132" s="36"/>
      <c r="H132" s="36"/>
      <c r="I132" s="128"/>
      <c r="J132" s="36"/>
      <c r="K132" s="36"/>
      <c r="L132" s="40"/>
      <c r="M132" s="228"/>
      <c r="N132" s="76"/>
      <c r="O132" s="76"/>
      <c r="P132" s="76"/>
      <c r="Q132" s="76"/>
      <c r="R132" s="76"/>
      <c r="S132" s="76"/>
      <c r="T132" s="77"/>
      <c r="AT132" s="14" t="s">
        <v>170</v>
      </c>
      <c r="AU132" s="14" t="s">
        <v>85</v>
      </c>
    </row>
    <row r="133" s="1" customFormat="1" ht="16.5" customHeight="1">
      <c r="B133" s="35"/>
      <c r="C133" s="201" t="s">
        <v>249</v>
      </c>
      <c r="D133" s="201" t="s">
        <v>152</v>
      </c>
      <c r="E133" s="202" t="s">
        <v>2126</v>
      </c>
      <c r="F133" s="203" t="s">
        <v>2127</v>
      </c>
      <c r="G133" s="204" t="s">
        <v>290</v>
      </c>
      <c r="H133" s="205">
        <v>1</v>
      </c>
      <c r="I133" s="206"/>
      <c r="J133" s="207">
        <f>ROUND(I133*H133,0)</f>
        <v>0</v>
      </c>
      <c r="K133" s="203" t="s">
        <v>260</v>
      </c>
      <c r="L133" s="40"/>
      <c r="M133" s="208" t="s">
        <v>1</v>
      </c>
      <c r="N133" s="209" t="s">
        <v>47</v>
      </c>
      <c r="O133" s="76"/>
      <c r="P133" s="210">
        <f>O133*H133</f>
        <v>0</v>
      </c>
      <c r="Q133" s="210">
        <v>0.00044999999999999999</v>
      </c>
      <c r="R133" s="210">
        <f>Q133*H133</f>
        <v>0.00044999999999999999</v>
      </c>
      <c r="S133" s="210">
        <v>0</v>
      </c>
      <c r="T133" s="211">
        <f>S133*H133</f>
        <v>0</v>
      </c>
      <c r="AR133" s="14" t="s">
        <v>235</v>
      </c>
      <c r="AT133" s="14" t="s">
        <v>152</v>
      </c>
      <c r="AU133" s="14" t="s">
        <v>85</v>
      </c>
      <c r="AY133" s="14" t="s">
        <v>151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8</v>
      </c>
      <c r="BK133" s="212">
        <f>ROUND(I133*H133,0)</f>
        <v>0</v>
      </c>
      <c r="BL133" s="14" t="s">
        <v>235</v>
      </c>
      <c r="BM133" s="14" t="s">
        <v>2128</v>
      </c>
    </row>
    <row r="134" s="1" customFormat="1">
      <c r="B134" s="35"/>
      <c r="C134" s="36"/>
      <c r="D134" s="217" t="s">
        <v>170</v>
      </c>
      <c r="E134" s="36"/>
      <c r="F134" s="227" t="s">
        <v>2129</v>
      </c>
      <c r="G134" s="36"/>
      <c r="H134" s="36"/>
      <c r="I134" s="128"/>
      <c r="J134" s="36"/>
      <c r="K134" s="36"/>
      <c r="L134" s="40"/>
      <c r="M134" s="228"/>
      <c r="N134" s="76"/>
      <c r="O134" s="76"/>
      <c r="P134" s="76"/>
      <c r="Q134" s="76"/>
      <c r="R134" s="76"/>
      <c r="S134" s="76"/>
      <c r="T134" s="77"/>
      <c r="AT134" s="14" t="s">
        <v>170</v>
      </c>
      <c r="AU134" s="14" t="s">
        <v>85</v>
      </c>
    </row>
    <row r="135" s="1" customFormat="1" ht="16.5" customHeight="1">
      <c r="B135" s="35"/>
      <c r="C135" s="201" t="s">
        <v>253</v>
      </c>
      <c r="D135" s="201" t="s">
        <v>152</v>
      </c>
      <c r="E135" s="202" t="s">
        <v>2130</v>
      </c>
      <c r="F135" s="203" t="s">
        <v>2131</v>
      </c>
      <c r="G135" s="204" t="s">
        <v>468</v>
      </c>
      <c r="H135" s="250"/>
      <c r="I135" s="206"/>
      <c r="J135" s="207">
        <f>ROUND(I135*H135,0)</f>
        <v>0</v>
      </c>
      <c r="K135" s="203" t="s">
        <v>179</v>
      </c>
      <c r="L135" s="40"/>
      <c r="M135" s="208" t="s">
        <v>1</v>
      </c>
      <c r="N135" s="209" t="s">
        <v>47</v>
      </c>
      <c r="O135" s="76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14" t="s">
        <v>235</v>
      </c>
      <c r="AT135" s="14" t="s">
        <v>152</v>
      </c>
      <c r="AU135" s="14" t="s">
        <v>85</v>
      </c>
      <c r="AY135" s="14" t="s">
        <v>151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8</v>
      </c>
      <c r="BK135" s="212">
        <f>ROUND(I135*H135,0)</f>
        <v>0</v>
      </c>
      <c r="BL135" s="14" t="s">
        <v>235</v>
      </c>
      <c r="BM135" s="14" t="s">
        <v>2132</v>
      </c>
    </row>
    <row r="136" s="10" customFormat="1" ht="22.8" customHeight="1">
      <c r="B136" s="187"/>
      <c r="C136" s="188"/>
      <c r="D136" s="189" t="s">
        <v>75</v>
      </c>
      <c r="E136" s="213" t="s">
        <v>2133</v>
      </c>
      <c r="F136" s="213" t="s">
        <v>2134</v>
      </c>
      <c r="G136" s="188"/>
      <c r="H136" s="188"/>
      <c r="I136" s="191"/>
      <c r="J136" s="214">
        <f>BK136</f>
        <v>0</v>
      </c>
      <c r="K136" s="188"/>
      <c r="L136" s="193"/>
      <c r="M136" s="194"/>
      <c r="N136" s="195"/>
      <c r="O136" s="195"/>
      <c r="P136" s="196">
        <f>SUM(P137:P139)</f>
        <v>0</v>
      </c>
      <c r="Q136" s="195"/>
      <c r="R136" s="196">
        <f>SUM(R137:R139)</f>
        <v>0.066989999999999994</v>
      </c>
      <c r="S136" s="195"/>
      <c r="T136" s="197">
        <f>SUM(T137:T139)</f>
        <v>0.183</v>
      </c>
      <c r="AR136" s="198" t="s">
        <v>85</v>
      </c>
      <c r="AT136" s="199" t="s">
        <v>75</v>
      </c>
      <c r="AU136" s="199" t="s">
        <v>8</v>
      </c>
      <c r="AY136" s="198" t="s">
        <v>151</v>
      </c>
      <c r="BK136" s="200">
        <f>SUM(BK137:BK139)</f>
        <v>0</v>
      </c>
    </row>
    <row r="137" s="1" customFormat="1" ht="16.5" customHeight="1">
      <c r="B137" s="35"/>
      <c r="C137" s="201" t="s">
        <v>7</v>
      </c>
      <c r="D137" s="201" t="s">
        <v>152</v>
      </c>
      <c r="E137" s="202" t="s">
        <v>2135</v>
      </c>
      <c r="F137" s="203" t="s">
        <v>2136</v>
      </c>
      <c r="G137" s="204" t="s">
        <v>926</v>
      </c>
      <c r="H137" s="205">
        <v>1</v>
      </c>
      <c r="I137" s="206"/>
      <c r="J137" s="207">
        <f>ROUND(I137*H137,0)</f>
        <v>0</v>
      </c>
      <c r="K137" s="203" t="s">
        <v>179</v>
      </c>
      <c r="L137" s="40"/>
      <c r="M137" s="208" t="s">
        <v>1</v>
      </c>
      <c r="N137" s="209" t="s">
        <v>47</v>
      </c>
      <c r="O137" s="76"/>
      <c r="P137" s="210">
        <f>O137*H137</f>
        <v>0</v>
      </c>
      <c r="Q137" s="210">
        <v>0</v>
      </c>
      <c r="R137" s="210">
        <f>Q137*H137</f>
        <v>0</v>
      </c>
      <c r="S137" s="210">
        <v>0.183</v>
      </c>
      <c r="T137" s="211">
        <f>S137*H137</f>
        <v>0.183</v>
      </c>
      <c r="AR137" s="14" t="s">
        <v>235</v>
      </c>
      <c r="AT137" s="14" t="s">
        <v>152</v>
      </c>
      <c r="AU137" s="14" t="s">
        <v>85</v>
      </c>
      <c r="AY137" s="14" t="s">
        <v>151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8</v>
      </c>
      <c r="BK137" s="212">
        <f>ROUND(I137*H137,0)</f>
        <v>0</v>
      </c>
      <c r="BL137" s="14" t="s">
        <v>235</v>
      </c>
      <c r="BM137" s="14" t="s">
        <v>2137</v>
      </c>
    </row>
    <row r="138" s="1" customFormat="1" ht="16.5" customHeight="1">
      <c r="B138" s="35"/>
      <c r="C138" s="201" t="s">
        <v>264</v>
      </c>
      <c r="D138" s="201" t="s">
        <v>152</v>
      </c>
      <c r="E138" s="202" t="s">
        <v>2138</v>
      </c>
      <c r="F138" s="203" t="s">
        <v>2139</v>
      </c>
      <c r="G138" s="204" t="s">
        <v>926</v>
      </c>
      <c r="H138" s="205">
        <v>1</v>
      </c>
      <c r="I138" s="206"/>
      <c r="J138" s="207">
        <f>ROUND(I138*H138,0)</f>
        <v>0</v>
      </c>
      <c r="K138" s="203" t="s">
        <v>179</v>
      </c>
      <c r="L138" s="40"/>
      <c r="M138" s="208" t="s">
        <v>1</v>
      </c>
      <c r="N138" s="209" t="s">
        <v>47</v>
      </c>
      <c r="O138" s="76"/>
      <c r="P138" s="210">
        <f>O138*H138</f>
        <v>0</v>
      </c>
      <c r="Q138" s="210">
        <v>0.066989999999999994</v>
      </c>
      <c r="R138" s="210">
        <f>Q138*H138</f>
        <v>0.066989999999999994</v>
      </c>
      <c r="S138" s="210">
        <v>0</v>
      </c>
      <c r="T138" s="211">
        <f>S138*H138</f>
        <v>0</v>
      </c>
      <c r="AR138" s="14" t="s">
        <v>235</v>
      </c>
      <c r="AT138" s="14" t="s">
        <v>152</v>
      </c>
      <c r="AU138" s="14" t="s">
        <v>85</v>
      </c>
      <c r="AY138" s="14" t="s">
        <v>151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8</v>
      </c>
      <c r="BK138" s="212">
        <f>ROUND(I138*H138,0)</f>
        <v>0</v>
      </c>
      <c r="BL138" s="14" t="s">
        <v>235</v>
      </c>
      <c r="BM138" s="14" t="s">
        <v>2140</v>
      </c>
    </row>
    <row r="139" s="1" customFormat="1" ht="16.5" customHeight="1">
      <c r="B139" s="35"/>
      <c r="C139" s="201" t="s">
        <v>269</v>
      </c>
      <c r="D139" s="201" t="s">
        <v>152</v>
      </c>
      <c r="E139" s="202" t="s">
        <v>2141</v>
      </c>
      <c r="F139" s="203" t="s">
        <v>2142</v>
      </c>
      <c r="G139" s="204" t="s">
        <v>468</v>
      </c>
      <c r="H139" s="250"/>
      <c r="I139" s="206"/>
      <c r="J139" s="207">
        <f>ROUND(I139*H139,0)</f>
        <v>0</v>
      </c>
      <c r="K139" s="203" t="s">
        <v>179</v>
      </c>
      <c r="L139" s="40"/>
      <c r="M139" s="208" t="s">
        <v>1</v>
      </c>
      <c r="N139" s="209" t="s">
        <v>47</v>
      </c>
      <c r="O139" s="76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14" t="s">
        <v>235</v>
      </c>
      <c r="AT139" s="14" t="s">
        <v>152</v>
      </c>
      <c r="AU139" s="14" t="s">
        <v>85</v>
      </c>
      <c r="AY139" s="14" t="s">
        <v>151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8</v>
      </c>
      <c r="BK139" s="212">
        <f>ROUND(I139*H139,0)</f>
        <v>0</v>
      </c>
      <c r="BL139" s="14" t="s">
        <v>235</v>
      </c>
      <c r="BM139" s="14" t="s">
        <v>2143</v>
      </c>
    </row>
    <row r="140" s="10" customFormat="1" ht="22.8" customHeight="1">
      <c r="B140" s="187"/>
      <c r="C140" s="188"/>
      <c r="D140" s="189" t="s">
        <v>75</v>
      </c>
      <c r="E140" s="213" t="s">
        <v>2144</v>
      </c>
      <c r="F140" s="213" t="s">
        <v>2145</v>
      </c>
      <c r="G140" s="188"/>
      <c r="H140" s="188"/>
      <c r="I140" s="191"/>
      <c r="J140" s="214">
        <f>BK140</f>
        <v>0</v>
      </c>
      <c r="K140" s="188"/>
      <c r="L140" s="193"/>
      <c r="M140" s="194"/>
      <c r="N140" s="195"/>
      <c r="O140" s="195"/>
      <c r="P140" s="196">
        <f>SUM(P141:P142)</f>
        <v>0</v>
      </c>
      <c r="Q140" s="195"/>
      <c r="R140" s="196">
        <f>SUM(R141:R142)</f>
        <v>0.00038000000000000002</v>
      </c>
      <c r="S140" s="195"/>
      <c r="T140" s="197">
        <f>SUM(T141:T142)</f>
        <v>1.6200000000000001</v>
      </c>
      <c r="AR140" s="198" t="s">
        <v>85</v>
      </c>
      <c r="AT140" s="199" t="s">
        <v>75</v>
      </c>
      <c r="AU140" s="199" t="s">
        <v>8</v>
      </c>
      <c r="AY140" s="198" t="s">
        <v>151</v>
      </c>
      <c r="BK140" s="200">
        <f>SUM(BK141:BK142)</f>
        <v>0</v>
      </c>
    </row>
    <row r="141" s="1" customFormat="1" ht="16.5" customHeight="1">
      <c r="B141" s="35"/>
      <c r="C141" s="201" t="s">
        <v>273</v>
      </c>
      <c r="D141" s="201" t="s">
        <v>152</v>
      </c>
      <c r="E141" s="202" t="s">
        <v>2146</v>
      </c>
      <c r="F141" s="203" t="s">
        <v>2147</v>
      </c>
      <c r="G141" s="204" t="s">
        <v>168</v>
      </c>
      <c r="H141" s="205">
        <v>1</v>
      </c>
      <c r="I141" s="206"/>
      <c r="J141" s="207">
        <f>ROUND(I141*H141,0)</f>
        <v>0</v>
      </c>
      <c r="K141" s="203" t="s">
        <v>179</v>
      </c>
      <c r="L141" s="40"/>
      <c r="M141" s="208" t="s">
        <v>1</v>
      </c>
      <c r="N141" s="209" t="s">
        <v>47</v>
      </c>
      <c r="O141" s="76"/>
      <c r="P141" s="210">
        <f>O141*H141</f>
        <v>0</v>
      </c>
      <c r="Q141" s="210">
        <v>0.00038000000000000002</v>
      </c>
      <c r="R141" s="210">
        <f>Q141*H141</f>
        <v>0.00038000000000000002</v>
      </c>
      <c r="S141" s="210">
        <v>1.6200000000000001</v>
      </c>
      <c r="T141" s="211">
        <f>S141*H141</f>
        <v>1.6200000000000001</v>
      </c>
      <c r="AR141" s="14" t="s">
        <v>235</v>
      </c>
      <c r="AT141" s="14" t="s">
        <v>152</v>
      </c>
      <c r="AU141" s="14" t="s">
        <v>85</v>
      </c>
      <c r="AY141" s="14" t="s">
        <v>151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8</v>
      </c>
      <c r="BK141" s="212">
        <f>ROUND(I141*H141,0)</f>
        <v>0</v>
      </c>
      <c r="BL141" s="14" t="s">
        <v>235</v>
      </c>
      <c r="BM141" s="14" t="s">
        <v>2148</v>
      </c>
    </row>
    <row r="142" s="1" customFormat="1" ht="16.5" customHeight="1">
      <c r="B142" s="35"/>
      <c r="C142" s="201" t="s">
        <v>277</v>
      </c>
      <c r="D142" s="201" t="s">
        <v>152</v>
      </c>
      <c r="E142" s="202" t="s">
        <v>2149</v>
      </c>
      <c r="F142" s="203" t="s">
        <v>2150</v>
      </c>
      <c r="G142" s="204" t="s">
        <v>384</v>
      </c>
      <c r="H142" s="205">
        <v>1.6200000000000001</v>
      </c>
      <c r="I142" s="206"/>
      <c r="J142" s="207">
        <f>ROUND(I142*H142,0)</f>
        <v>0</v>
      </c>
      <c r="K142" s="203" t="s">
        <v>179</v>
      </c>
      <c r="L142" s="40"/>
      <c r="M142" s="208" t="s">
        <v>1</v>
      </c>
      <c r="N142" s="209" t="s">
        <v>47</v>
      </c>
      <c r="O142" s="76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AR142" s="14" t="s">
        <v>235</v>
      </c>
      <c r="AT142" s="14" t="s">
        <v>152</v>
      </c>
      <c r="AU142" s="14" t="s">
        <v>85</v>
      </c>
      <c r="AY142" s="14" t="s">
        <v>151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8</v>
      </c>
      <c r="BK142" s="212">
        <f>ROUND(I142*H142,0)</f>
        <v>0</v>
      </c>
      <c r="BL142" s="14" t="s">
        <v>235</v>
      </c>
      <c r="BM142" s="14" t="s">
        <v>2151</v>
      </c>
    </row>
    <row r="143" s="10" customFormat="1" ht="22.8" customHeight="1">
      <c r="B143" s="187"/>
      <c r="C143" s="188"/>
      <c r="D143" s="189" t="s">
        <v>75</v>
      </c>
      <c r="E143" s="213" t="s">
        <v>1513</v>
      </c>
      <c r="F143" s="213" t="s">
        <v>2152</v>
      </c>
      <c r="G143" s="188"/>
      <c r="H143" s="188"/>
      <c r="I143" s="191"/>
      <c r="J143" s="214">
        <f>BK143</f>
        <v>0</v>
      </c>
      <c r="K143" s="188"/>
      <c r="L143" s="193"/>
      <c r="M143" s="194"/>
      <c r="N143" s="195"/>
      <c r="O143" s="195"/>
      <c r="P143" s="196">
        <f>SUM(P144:P163)</f>
        <v>0</v>
      </c>
      <c r="Q143" s="195"/>
      <c r="R143" s="196">
        <f>SUM(R144:R163)</f>
        <v>1.2543316</v>
      </c>
      <c r="S143" s="195"/>
      <c r="T143" s="197">
        <f>SUM(T144:T163)</f>
        <v>0.32214845999999997</v>
      </c>
      <c r="AR143" s="198" t="s">
        <v>85</v>
      </c>
      <c r="AT143" s="199" t="s">
        <v>75</v>
      </c>
      <c r="AU143" s="199" t="s">
        <v>8</v>
      </c>
      <c r="AY143" s="198" t="s">
        <v>151</v>
      </c>
      <c r="BK143" s="200">
        <f>SUM(BK144:BK163)</f>
        <v>0</v>
      </c>
    </row>
    <row r="144" s="1" customFormat="1" ht="16.5" customHeight="1">
      <c r="B144" s="35"/>
      <c r="C144" s="201" t="s">
        <v>281</v>
      </c>
      <c r="D144" s="201" t="s">
        <v>152</v>
      </c>
      <c r="E144" s="202" t="s">
        <v>2153</v>
      </c>
      <c r="F144" s="203" t="s">
        <v>2154</v>
      </c>
      <c r="G144" s="204" t="s">
        <v>178</v>
      </c>
      <c r="H144" s="205">
        <v>481.30099999999999</v>
      </c>
      <c r="I144" s="206"/>
      <c r="J144" s="207">
        <f>ROUND(I144*H144,0)</f>
        <v>0</v>
      </c>
      <c r="K144" s="203" t="s">
        <v>179</v>
      </c>
      <c r="L144" s="40"/>
      <c r="M144" s="208" t="s">
        <v>1</v>
      </c>
      <c r="N144" s="209" t="s">
        <v>47</v>
      </c>
      <c r="O144" s="76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AR144" s="14" t="s">
        <v>235</v>
      </c>
      <c r="AT144" s="14" t="s">
        <v>152</v>
      </c>
      <c r="AU144" s="14" t="s">
        <v>85</v>
      </c>
      <c r="AY144" s="14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8</v>
      </c>
      <c r="BK144" s="212">
        <f>ROUND(I144*H144,0)</f>
        <v>0</v>
      </c>
      <c r="BL144" s="14" t="s">
        <v>235</v>
      </c>
      <c r="BM144" s="14" t="s">
        <v>2155</v>
      </c>
    </row>
    <row r="145" s="11" customFormat="1">
      <c r="B145" s="215"/>
      <c r="C145" s="216"/>
      <c r="D145" s="217" t="s">
        <v>164</v>
      </c>
      <c r="E145" s="218" t="s">
        <v>1</v>
      </c>
      <c r="F145" s="219" t="s">
        <v>2156</v>
      </c>
      <c r="G145" s="216"/>
      <c r="H145" s="220">
        <v>50.283000000000001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164</v>
      </c>
      <c r="AU145" s="226" t="s">
        <v>85</v>
      </c>
      <c r="AV145" s="11" t="s">
        <v>85</v>
      </c>
      <c r="AW145" s="11" t="s">
        <v>38</v>
      </c>
      <c r="AX145" s="11" t="s">
        <v>76</v>
      </c>
      <c r="AY145" s="226" t="s">
        <v>151</v>
      </c>
    </row>
    <row r="146" s="11" customFormat="1">
      <c r="B146" s="215"/>
      <c r="C146" s="216"/>
      <c r="D146" s="217" t="s">
        <v>164</v>
      </c>
      <c r="E146" s="218" t="s">
        <v>1</v>
      </c>
      <c r="F146" s="219" t="s">
        <v>2157</v>
      </c>
      <c r="G146" s="216"/>
      <c r="H146" s="220">
        <v>90.174999999999997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164</v>
      </c>
      <c r="AU146" s="226" t="s">
        <v>85</v>
      </c>
      <c r="AV146" s="11" t="s">
        <v>85</v>
      </c>
      <c r="AW146" s="11" t="s">
        <v>38</v>
      </c>
      <c r="AX146" s="11" t="s">
        <v>76</v>
      </c>
      <c r="AY146" s="226" t="s">
        <v>151</v>
      </c>
    </row>
    <row r="147" s="11" customFormat="1">
      <c r="B147" s="215"/>
      <c r="C147" s="216"/>
      <c r="D147" s="217" t="s">
        <v>164</v>
      </c>
      <c r="E147" s="218" t="s">
        <v>1</v>
      </c>
      <c r="F147" s="219" t="s">
        <v>2158</v>
      </c>
      <c r="G147" s="216"/>
      <c r="H147" s="220">
        <v>54.109999999999999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164</v>
      </c>
      <c r="AU147" s="226" t="s">
        <v>85</v>
      </c>
      <c r="AV147" s="11" t="s">
        <v>85</v>
      </c>
      <c r="AW147" s="11" t="s">
        <v>38</v>
      </c>
      <c r="AX147" s="11" t="s">
        <v>76</v>
      </c>
      <c r="AY147" s="226" t="s">
        <v>151</v>
      </c>
    </row>
    <row r="148" s="11" customFormat="1">
      <c r="B148" s="215"/>
      <c r="C148" s="216"/>
      <c r="D148" s="217" t="s">
        <v>164</v>
      </c>
      <c r="E148" s="218" t="s">
        <v>1</v>
      </c>
      <c r="F148" s="219" t="s">
        <v>2159</v>
      </c>
      <c r="G148" s="216"/>
      <c r="H148" s="220">
        <v>51.960000000000001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164</v>
      </c>
      <c r="AU148" s="226" t="s">
        <v>85</v>
      </c>
      <c r="AV148" s="11" t="s">
        <v>85</v>
      </c>
      <c r="AW148" s="11" t="s">
        <v>38</v>
      </c>
      <c r="AX148" s="11" t="s">
        <v>76</v>
      </c>
      <c r="AY148" s="226" t="s">
        <v>151</v>
      </c>
    </row>
    <row r="149" s="11" customFormat="1">
      <c r="B149" s="215"/>
      <c r="C149" s="216"/>
      <c r="D149" s="217" t="s">
        <v>164</v>
      </c>
      <c r="E149" s="218" t="s">
        <v>1</v>
      </c>
      <c r="F149" s="219" t="s">
        <v>2160</v>
      </c>
      <c r="G149" s="216"/>
      <c r="H149" s="220">
        <v>63.539999999999999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164</v>
      </c>
      <c r="AU149" s="226" t="s">
        <v>85</v>
      </c>
      <c r="AV149" s="11" t="s">
        <v>85</v>
      </c>
      <c r="AW149" s="11" t="s">
        <v>38</v>
      </c>
      <c r="AX149" s="11" t="s">
        <v>76</v>
      </c>
      <c r="AY149" s="226" t="s">
        <v>151</v>
      </c>
    </row>
    <row r="150" s="11" customFormat="1">
      <c r="B150" s="215"/>
      <c r="C150" s="216"/>
      <c r="D150" s="217" t="s">
        <v>164</v>
      </c>
      <c r="E150" s="218" t="s">
        <v>1</v>
      </c>
      <c r="F150" s="219" t="s">
        <v>2161</v>
      </c>
      <c r="G150" s="216"/>
      <c r="H150" s="220">
        <v>81.308000000000007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164</v>
      </c>
      <c r="AU150" s="226" t="s">
        <v>85</v>
      </c>
      <c r="AV150" s="11" t="s">
        <v>85</v>
      </c>
      <c r="AW150" s="11" t="s">
        <v>38</v>
      </c>
      <c r="AX150" s="11" t="s">
        <v>76</v>
      </c>
      <c r="AY150" s="226" t="s">
        <v>151</v>
      </c>
    </row>
    <row r="151" s="11" customFormat="1">
      <c r="B151" s="215"/>
      <c r="C151" s="216"/>
      <c r="D151" s="217" t="s">
        <v>164</v>
      </c>
      <c r="E151" s="218" t="s">
        <v>1</v>
      </c>
      <c r="F151" s="219" t="s">
        <v>2162</v>
      </c>
      <c r="G151" s="216"/>
      <c r="H151" s="220">
        <v>89.924999999999997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164</v>
      </c>
      <c r="AU151" s="226" t="s">
        <v>85</v>
      </c>
      <c r="AV151" s="11" t="s">
        <v>85</v>
      </c>
      <c r="AW151" s="11" t="s">
        <v>38</v>
      </c>
      <c r="AX151" s="11" t="s">
        <v>76</v>
      </c>
      <c r="AY151" s="226" t="s">
        <v>151</v>
      </c>
    </row>
    <row r="152" s="12" customFormat="1">
      <c r="B152" s="229"/>
      <c r="C152" s="230"/>
      <c r="D152" s="217" t="s">
        <v>164</v>
      </c>
      <c r="E152" s="231" t="s">
        <v>1</v>
      </c>
      <c r="F152" s="232" t="s">
        <v>184</v>
      </c>
      <c r="G152" s="230"/>
      <c r="H152" s="233">
        <v>481.30099999999999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164</v>
      </c>
      <c r="AU152" s="239" t="s">
        <v>85</v>
      </c>
      <c r="AV152" s="12" t="s">
        <v>150</v>
      </c>
      <c r="AW152" s="12" t="s">
        <v>38</v>
      </c>
      <c r="AX152" s="12" t="s">
        <v>8</v>
      </c>
      <c r="AY152" s="239" t="s">
        <v>151</v>
      </c>
    </row>
    <row r="153" s="1" customFormat="1" ht="16.5" customHeight="1">
      <c r="B153" s="35"/>
      <c r="C153" s="201" t="s">
        <v>287</v>
      </c>
      <c r="D153" s="201" t="s">
        <v>152</v>
      </c>
      <c r="E153" s="202" t="s">
        <v>1515</v>
      </c>
      <c r="F153" s="203" t="s">
        <v>1516</v>
      </c>
      <c r="G153" s="204" t="s">
        <v>178</v>
      </c>
      <c r="H153" s="205">
        <v>481.30099999999999</v>
      </c>
      <c r="I153" s="206"/>
      <c r="J153" s="207">
        <f>ROUND(I153*H153,0)</f>
        <v>0</v>
      </c>
      <c r="K153" s="203" t="s">
        <v>179</v>
      </c>
      <c r="L153" s="40"/>
      <c r="M153" s="208" t="s">
        <v>1</v>
      </c>
      <c r="N153" s="209" t="s">
        <v>47</v>
      </c>
      <c r="O153" s="76"/>
      <c r="P153" s="210">
        <f>O153*H153</f>
        <v>0</v>
      </c>
      <c r="Q153" s="210">
        <v>0.001</v>
      </c>
      <c r="R153" s="210">
        <f>Q153*H153</f>
        <v>0.48130099999999998</v>
      </c>
      <c r="S153" s="210">
        <v>0.00031</v>
      </c>
      <c r="T153" s="211">
        <f>S153*H153</f>
        <v>0.14920331000000001</v>
      </c>
      <c r="AR153" s="14" t="s">
        <v>235</v>
      </c>
      <c r="AT153" s="14" t="s">
        <v>152</v>
      </c>
      <c r="AU153" s="14" t="s">
        <v>85</v>
      </c>
      <c r="AY153" s="14" t="s">
        <v>151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8</v>
      </c>
      <c r="BK153" s="212">
        <f>ROUND(I153*H153,0)</f>
        <v>0</v>
      </c>
      <c r="BL153" s="14" t="s">
        <v>235</v>
      </c>
      <c r="BM153" s="14" t="s">
        <v>2163</v>
      </c>
    </row>
    <row r="154" s="1" customFormat="1" ht="16.5" customHeight="1">
      <c r="B154" s="35"/>
      <c r="C154" s="201" t="s">
        <v>292</v>
      </c>
      <c r="D154" s="201" t="s">
        <v>152</v>
      </c>
      <c r="E154" s="202" t="s">
        <v>2164</v>
      </c>
      <c r="F154" s="203" t="s">
        <v>2165</v>
      </c>
      <c r="G154" s="204" t="s">
        <v>178</v>
      </c>
      <c r="H154" s="205">
        <v>481.30099999999999</v>
      </c>
      <c r="I154" s="206"/>
      <c r="J154" s="207">
        <f>ROUND(I154*H154,0)</f>
        <v>0</v>
      </c>
      <c r="K154" s="203" t="s">
        <v>179</v>
      </c>
      <c r="L154" s="40"/>
      <c r="M154" s="208" t="s">
        <v>1</v>
      </c>
      <c r="N154" s="209" t="s">
        <v>47</v>
      </c>
      <c r="O154" s="76"/>
      <c r="P154" s="210">
        <f>O154*H154</f>
        <v>0</v>
      </c>
      <c r="Q154" s="210">
        <v>0</v>
      </c>
      <c r="R154" s="210">
        <f>Q154*H154</f>
        <v>0</v>
      </c>
      <c r="S154" s="210">
        <v>0.00014999999999999999</v>
      </c>
      <c r="T154" s="211">
        <f>S154*H154</f>
        <v>0.072195149999999986</v>
      </c>
      <c r="AR154" s="14" t="s">
        <v>235</v>
      </c>
      <c r="AT154" s="14" t="s">
        <v>152</v>
      </c>
      <c r="AU154" s="14" t="s">
        <v>85</v>
      </c>
      <c r="AY154" s="14" t="s">
        <v>151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8</v>
      </c>
      <c r="BK154" s="212">
        <f>ROUND(I154*H154,0)</f>
        <v>0</v>
      </c>
      <c r="BL154" s="14" t="s">
        <v>235</v>
      </c>
      <c r="BM154" s="14" t="s">
        <v>2166</v>
      </c>
    </row>
    <row r="155" s="1" customFormat="1" ht="16.5" customHeight="1">
      <c r="B155" s="35"/>
      <c r="C155" s="201" t="s">
        <v>296</v>
      </c>
      <c r="D155" s="201" t="s">
        <v>152</v>
      </c>
      <c r="E155" s="202" t="s">
        <v>2167</v>
      </c>
      <c r="F155" s="203" t="s">
        <v>2168</v>
      </c>
      <c r="G155" s="204" t="s">
        <v>178</v>
      </c>
      <c r="H155" s="205">
        <v>481.30099999999999</v>
      </c>
      <c r="I155" s="206"/>
      <c r="J155" s="207">
        <f>ROUND(I155*H155,0)</f>
        <v>0</v>
      </c>
      <c r="K155" s="203" t="s">
        <v>179</v>
      </c>
      <c r="L155" s="40"/>
      <c r="M155" s="208" t="s">
        <v>1</v>
      </c>
      <c r="N155" s="209" t="s">
        <v>47</v>
      </c>
      <c r="O155" s="76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AR155" s="14" t="s">
        <v>235</v>
      </c>
      <c r="AT155" s="14" t="s">
        <v>152</v>
      </c>
      <c r="AU155" s="14" t="s">
        <v>85</v>
      </c>
      <c r="AY155" s="14" t="s">
        <v>151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8</v>
      </c>
      <c r="BK155" s="212">
        <f>ROUND(I155*H155,0)</f>
        <v>0</v>
      </c>
      <c r="BL155" s="14" t="s">
        <v>235</v>
      </c>
      <c r="BM155" s="14" t="s">
        <v>2169</v>
      </c>
    </row>
    <row r="156" s="1" customFormat="1" ht="16.5" customHeight="1">
      <c r="B156" s="35"/>
      <c r="C156" s="201" t="s">
        <v>300</v>
      </c>
      <c r="D156" s="201" t="s">
        <v>152</v>
      </c>
      <c r="E156" s="202" t="s">
        <v>2170</v>
      </c>
      <c r="F156" s="203" t="s">
        <v>2171</v>
      </c>
      <c r="G156" s="204" t="s">
        <v>178</v>
      </c>
      <c r="H156" s="205">
        <v>325</v>
      </c>
      <c r="I156" s="206"/>
      <c r="J156" s="207">
        <f>ROUND(I156*H156,0)</f>
        <v>0</v>
      </c>
      <c r="K156" s="203" t="s">
        <v>179</v>
      </c>
      <c r="L156" s="40"/>
      <c r="M156" s="208" t="s">
        <v>1</v>
      </c>
      <c r="N156" s="209" t="s">
        <v>47</v>
      </c>
      <c r="O156" s="76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AR156" s="14" t="s">
        <v>235</v>
      </c>
      <c r="AT156" s="14" t="s">
        <v>152</v>
      </c>
      <c r="AU156" s="14" t="s">
        <v>85</v>
      </c>
      <c r="AY156" s="14" t="s">
        <v>151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8</v>
      </c>
      <c r="BK156" s="212">
        <f>ROUND(I156*H156,0)</f>
        <v>0</v>
      </c>
      <c r="BL156" s="14" t="s">
        <v>235</v>
      </c>
      <c r="BM156" s="14" t="s">
        <v>2172</v>
      </c>
    </row>
    <row r="157" s="11" customFormat="1">
      <c r="B157" s="215"/>
      <c r="C157" s="216"/>
      <c r="D157" s="217" t="s">
        <v>164</v>
      </c>
      <c r="E157" s="218" t="s">
        <v>1</v>
      </c>
      <c r="F157" s="219" t="s">
        <v>2173</v>
      </c>
      <c r="G157" s="216"/>
      <c r="H157" s="220">
        <v>325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164</v>
      </c>
      <c r="AU157" s="226" t="s">
        <v>85</v>
      </c>
      <c r="AV157" s="11" t="s">
        <v>85</v>
      </c>
      <c r="AW157" s="11" t="s">
        <v>38</v>
      </c>
      <c r="AX157" s="11" t="s">
        <v>8</v>
      </c>
      <c r="AY157" s="226" t="s">
        <v>151</v>
      </c>
    </row>
    <row r="158" s="1" customFormat="1" ht="16.5" customHeight="1">
      <c r="B158" s="35"/>
      <c r="C158" s="201" t="s">
        <v>304</v>
      </c>
      <c r="D158" s="201" t="s">
        <v>152</v>
      </c>
      <c r="E158" s="202" t="s">
        <v>2174</v>
      </c>
      <c r="F158" s="203" t="s">
        <v>2175</v>
      </c>
      <c r="G158" s="204" t="s">
        <v>178</v>
      </c>
      <c r="H158" s="205">
        <v>325</v>
      </c>
      <c r="I158" s="206"/>
      <c r="J158" s="207">
        <f>ROUND(I158*H158,0)</f>
        <v>0</v>
      </c>
      <c r="K158" s="203" t="s">
        <v>179</v>
      </c>
      <c r="L158" s="40"/>
      <c r="M158" s="208" t="s">
        <v>1</v>
      </c>
      <c r="N158" s="209" t="s">
        <v>47</v>
      </c>
      <c r="O158" s="76"/>
      <c r="P158" s="210">
        <f>O158*H158</f>
        <v>0</v>
      </c>
      <c r="Q158" s="210">
        <v>0.001</v>
      </c>
      <c r="R158" s="210">
        <f>Q158*H158</f>
        <v>0.32500000000000001</v>
      </c>
      <c r="S158" s="210">
        <v>0.00031</v>
      </c>
      <c r="T158" s="211">
        <f>S158*H158</f>
        <v>0.10075000000000001</v>
      </c>
      <c r="AR158" s="14" t="s">
        <v>235</v>
      </c>
      <c r="AT158" s="14" t="s">
        <v>152</v>
      </c>
      <c r="AU158" s="14" t="s">
        <v>85</v>
      </c>
      <c r="AY158" s="14" t="s">
        <v>151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8</v>
      </c>
      <c r="BK158" s="212">
        <f>ROUND(I158*H158,0)</f>
        <v>0</v>
      </c>
      <c r="BL158" s="14" t="s">
        <v>235</v>
      </c>
      <c r="BM158" s="14" t="s">
        <v>2176</v>
      </c>
    </row>
    <row r="159" s="1" customFormat="1" ht="16.5" customHeight="1">
      <c r="B159" s="35"/>
      <c r="C159" s="201" t="s">
        <v>308</v>
      </c>
      <c r="D159" s="201" t="s">
        <v>152</v>
      </c>
      <c r="E159" s="202" t="s">
        <v>2177</v>
      </c>
      <c r="F159" s="203" t="s">
        <v>2178</v>
      </c>
      <c r="G159" s="204" t="s">
        <v>178</v>
      </c>
      <c r="H159" s="205">
        <v>325</v>
      </c>
      <c r="I159" s="206"/>
      <c r="J159" s="207">
        <f>ROUND(I159*H159,0)</f>
        <v>0</v>
      </c>
      <c r="K159" s="203" t="s">
        <v>179</v>
      </c>
      <c r="L159" s="40"/>
      <c r="M159" s="208" t="s">
        <v>1</v>
      </c>
      <c r="N159" s="209" t="s">
        <v>47</v>
      </c>
      <c r="O159" s="76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AR159" s="14" t="s">
        <v>235</v>
      </c>
      <c r="AT159" s="14" t="s">
        <v>152</v>
      </c>
      <c r="AU159" s="14" t="s">
        <v>85</v>
      </c>
      <c r="AY159" s="14" t="s">
        <v>151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4" t="s">
        <v>8</v>
      </c>
      <c r="BK159" s="212">
        <f>ROUND(I159*H159,0)</f>
        <v>0</v>
      </c>
      <c r="BL159" s="14" t="s">
        <v>235</v>
      </c>
      <c r="BM159" s="14" t="s">
        <v>2179</v>
      </c>
    </row>
    <row r="160" s="1" customFormat="1" ht="16.5" customHeight="1">
      <c r="B160" s="35"/>
      <c r="C160" s="201" t="s">
        <v>312</v>
      </c>
      <c r="D160" s="201" t="s">
        <v>152</v>
      </c>
      <c r="E160" s="202" t="s">
        <v>1525</v>
      </c>
      <c r="F160" s="203" t="s">
        <v>1526</v>
      </c>
      <c r="G160" s="204" t="s">
        <v>178</v>
      </c>
      <c r="H160" s="205">
        <v>481.30099999999999</v>
      </c>
      <c r="I160" s="206"/>
      <c r="J160" s="207">
        <f>ROUND(I160*H160,0)</f>
        <v>0</v>
      </c>
      <c r="K160" s="203" t="s">
        <v>179</v>
      </c>
      <c r="L160" s="40"/>
      <c r="M160" s="208" t="s">
        <v>1</v>
      </c>
      <c r="N160" s="209" t="s">
        <v>47</v>
      </c>
      <c r="O160" s="76"/>
      <c r="P160" s="210">
        <f>O160*H160</f>
        <v>0</v>
      </c>
      <c r="Q160" s="210">
        <v>0.00020000000000000001</v>
      </c>
      <c r="R160" s="210">
        <f>Q160*H160</f>
        <v>0.096260200000000004</v>
      </c>
      <c r="S160" s="210">
        <v>0</v>
      </c>
      <c r="T160" s="211">
        <f>S160*H160</f>
        <v>0</v>
      </c>
      <c r="AR160" s="14" t="s">
        <v>235</v>
      </c>
      <c r="AT160" s="14" t="s">
        <v>152</v>
      </c>
      <c r="AU160" s="14" t="s">
        <v>85</v>
      </c>
      <c r="AY160" s="14" t="s">
        <v>151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8</v>
      </c>
      <c r="BK160" s="212">
        <f>ROUND(I160*H160,0)</f>
        <v>0</v>
      </c>
      <c r="BL160" s="14" t="s">
        <v>235</v>
      </c>
      <c r="BM160" s="14" t="s">
        <v>2180</v>
      </c>
    </row>
    <row r="161" s="1" customFormat="1" ht="16.5" customHeight="1">
      <c r="B161" s="35"/>
      <c r="C161" s="201" t="s">
        <v>317</v>
      </c>
      <c r="D161" s="201" t="s">
        <v>152</v>
      </c>
      <c r="E161" s="202" t="s">
        <v>2181</v>
      </c>
      <c r="F161" s="203" t="s">
        <v>2182</v>
      </c>
      <c r="G161" s="204" t="s">
        <v>178</v>
      </c>
      <c r="H161" s="205">
        <v>325</v>
      </c>
      <c r="I161" s="206"/>
      <c r="J161" s="207">
        <f>ROUND(I161*H161,0)</f>
        <v>0</v>
      </c>
      <c r="K161" s="203" t="s">
        <v>179</v>
      </c>
      <c r="L161" s="40"/>
      <c r="M161" s="208" t="s">
        <v>1</v>
      </c>
      <c r="N161" s="209" t="s">
        <v>47</v>
      </c>
      <c r="O161" s="76"/>
      <c r="P161" s="210">
        <f>O161*H161</f>
        <v>0</v>
      </c>
      <c r="Q161" s="210">
        <v>0.00020000000000000001</v>
      </c>
      <c r="R161" s="210">
        <f>Q161*H161</f>
        <v>0.065000000000000002</v>
      </c>
      <c r="S161" s="210">
        <v>0</v>
      </c>
      <c r="T161" s="211">
        <f>S161*H161</f>
        <v>0</v>
      </c>
      <c r="AR161" s="14" t="s">
        <v>235</v>
      </c>
      <c r="AT161" s="14" t="s">
        <v>152</v>
      </c>
      <c r="AU161" s="14" t="s">
        <v>85</v>
      </c>
      <c r="AY161" s="14" t="s">
        <v>151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8</v>
      </c>
      <c r="BK161" s="212">
        <f>ROUND(I161*H161,0)</f>
        <v>0</v>
      </c>
      <c r="BL161" s="14" t="s">
        <v>235</v>
      </c>
      <c r="BM161" s="14" t="s">
        <v>2183</v>
      </c>
    </row>
    <row r="162" s="1" customFormat="1" ht="16.5" customHeight="1">
      <c r="B162" s="35"/>
      <c r="C162" s="201" t="s">
        <v>321</v>
      </c>
      <c r="D162" s="201" t="s">
        <v>152</v>
      </c>
      <c r="E162" s="202" t="s">
        <v>2184</v>
      </c>
      <c r="F162" s="203" t="s">
        <v>2185</v>
      </c>
      <c r="G162" s="204" t="s">
        <v>178</v>
      </c>
      <c r="H162" s="205">
        <v>325</v>
      </c>
      <c r="I162" s="206"/>
      <c r="J162" s="207">
        <f>ROUND(I162*H162,0)</f>
        <v>0</v>
      </c>
      <c r="K162" s="203" t="s">
        <v>179</v>
      </c>
      <c r="L162" s="40"/>
      <c r="M162" s="208" t="s">
        <v>1</v>
      </c>
      <c r="N162" s="209" t="s">
        <v>47</v>
      </c>
      <c r="O162" s="76"/>
      <c r="P162" s="210">
        <f>O162*H162</f>
        <v>0</v>
      </c>
      <c r="Q162" s="210">
        <v>0.00029</v>
      </c>
      <c r="R162" s="210">
        <f>Q162*H162</f>
        <v>0.09425</v>
      </c>
      <c r="S162" s="210">
        <v>0</v>
      </c>
      <c r="T162" s="211">
        <f>S162*H162</f>
        <v>0</v>
      </c>
      <c r="AR162" s="14" t="s">
        <v>235</v>
      </c>
      <c r="AT162" s="14" t="s">
        <v>152</v>
      </c>
      <c r="AU162" s="14" t="s">
        <v>85</v>
      </c>
      <c r="AY162" s="14" t="s">
        <v>151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4" t="s">
        <v>8</v>
      </c>
      <c r="BK162" s="212">
        <f>ROUND(I162*H162,0)</f>
        <v>0</v>
      </c>
      <c r="BL162" s="14" t="s">
        <v>235</v>
      </c>
      <c r="BM162" s="14" t="s">
        <v>2186</v>
      </c>
    </row>
    <row r="163" s="1" customFormat="1" ht="16.5" customHeight="1">
      <c r="B163" s="35"/>
      <c r="C163" s="201" t="s">
        <v>325</v>
      </c>
      <c r="D163" s="201" t="s">
        <v>152</v>
      </c>
      <c r="E163" s="202" t="s">
        <v>2187</v>
      </c>
      <c r="F163" s="203" t="s">
        <v>2188</v>
      </c>
      <c r="G163" s="204" t="s">
        <v>178</v>
      </c>
      <c r="H163" s="205">
        <v>481.30099999999999</v>
      </c>
      <c r="I163" s="206"/>
      <c r="J163" s="207">
        <f>ROUND(I163*H163,0)</f>
        <v>0</v>
      </c>
      <c r="K163" s="203" t="s">
        <v>179</v>
      </c>
      <c r="L163" s="40"/>
      <c r="M163" s="251" t="s">
        <v>1</v>
      </c>
      <c r="N163" s="252" t="s">
        <v>47</v>
      </c>
      <c r="O163" s="253"/>
      <c r="P163" s="254">
        <f>O163*H163</f>
        <v>0</v>
      </c>
      <c r="Q163" s="254">
        <v>0.00040000000000000002</v>
      </c>
      <c r="R163" s="254">
        <f>Q163*H163</f>
        <v>0.19252040000000001</v>
      </c>
      <c r="S163" s="254">
        <v>0</v>
      </c>
      <c r="T163" s="255">
        <f>S163*H163</f>
        <v>0</v>
      </c>
      <c r="AR163" s="14" t="s">
        <v>235</v>
      </c>
      <c r="AT163" s="14" t="s">
        <v>152</v>
      </c>
      <c r="AU163" s="14" t="s">
        <v>85</v>
      </c>
      <c r="AY163" s="14" t="s">
        <v>151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4" t="s">
        <v>8</v>
      </c>
      <c r="BK163" s="212">
        <f>ROUND(I163*H163,0)</f>
        <v>0</v>
      </c>
      <c r="BL163" s="14" t="s">
        <v>235</v>
      </c>
      <c r="BM163" s="14" t="s">
        <v>2189</v>
      </c>
    </row>
    <row r="164" s="1" customFormat="1" ht="6.96" customHeight="1">
      <c r="B164" s="54"/>
      <c r="C164" s="55"/>
      <c r="D164" s="55"/>
      <c r="E164" s="55"/>
      <c r="F164" s="55"/>
      <c r="G164" s="55"/>
      <c r="H164" s="55"/>
      <c r="I164" s="152"/>
      <c r="J164" s="55"/>
      <c r="K164" s="55"/>
      <c r="L164" s="40"/>
    </row>
  </sheetData>
  <sheetProtection sheet="1" autoFilter="0" formatColumns="0" formatRows="0" objects="1" scenarios="1" spinCount="100000" saltValue="01g7d/s+e+dmHEPPj1cKvLQDZiuit7ji/i8fAwEkThnO3v/gOzfU9OcTZUelDDx+W4+gJAtLGbZ3py+l1An2EA==" hashValue="KqVDC8x6bMnfwqQbaNfz2lW3bySzyeI0F/qfLFLfc83hS16t4LBYzAitDxDDlb8QQxezRCpMgVkz41w+ipCxZQ==" algorithmName="SHA-512" password="CC65"/>
  <autoFilter ref="C87:K16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103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ht="24.96" customHeight="1">
      <c r="B4" s="17"/>
      <c r="D4" s="125" t="s">
        <v>108</v>
      </c>
      <c r="L4" s="17"/>
      <c r="M4" s="21" t="s">
        <v>11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18</v>
      </c>
      <c r="L6" s="17"/>
    </row>
    <row r="7" ht="16.5" customHeight="1">
      <c r="B7" s="17"/>
      <c r="E7" s="127" t="str">
        <f>'Rekapitulace stavby'!K6</f>
        <v>Ledečko ON - Oprava</v>
      </c>
      <c r="F7" s="126"/>
      <c r="G7" s="126"/>
      <c r="H7" s="126"/>
      <c r="L7" s="17"/>
    </row>
    <row r="8" s="1" customFormat="1" ht="12" customHeight="1">
      <c r="B8" s="40"/>
      <c r="D8" s="126" t="s">
        <v>109</v>
      </c>
      <c r="I8" s="128"/>
      <c r="L8" s="40"/>
    </row>
    <row r="9" s="1" customFormat="1" ht="36.96" customHeight="1">
      <c r="B9" s="40"/>
      <c r="E9" s="129" t="s">
        <v>2190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20</v>
      </c>
      <c r="F11" s="14" t="s">
        <v>1</v>
      </c>
      <c r="I11" s="130" t="s">
        <v>21</v>
      </c>
      <c r="J11" s="14" t="s">
        <v>1</v>
      </c>
      <c r="L11" s="40"/>
    </row>
    <row r="12" s="1" customFormat="1" ht="12" customHeight="1">
      <c r="B12" s="40"/>
      <c r="D12" s="126" t="s">
        <v>22</v>
      </c>
      <c r="F12" s="14" t="s">
        <v>37</v>
      </c>
      <c r="I12" s="130" t="s">
        <v>24</v>
      </c>
      <c r="J12" s="131" t="str">
        <f>'Rekapitulace stavby'!AN8</f>
        <v>16. 2. 2019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28</v>
      </c>
      <c r="I14" s="130" t="s">
        <v>29</v>
      </c>
      <c r="J14" s="14" t="str">
        <f>IF('Rekapitulace stavby'!AN10="","",'Rekapitulace stavby'!AN10)</f>
        <v>70994234</v>
      </c>
      <c r="L14" s="40"/>
    </row>
    <row r="15" s="1" customFormat="1" ht="18" customHeight="1">
      <c r="B15" s="40"/>
      <c r="E15" s="14" t="str">
        <f>IF('Rekapitulace stavby'!E11="","",'Rekapitulace stavby'!E11)</f>
        <v>SŽDC, s.o.</v>
      </c>
      <c r="I15" s="130" t="s">
        <v>32</v>
      </c>
      <c r="J15" s="14" t="str">
        <f>IF('Rekapitulace stavby'!AN11="","",'Rekapitulace stavby'!AN11)</f>
        <v>CZ70994234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34</v>
      </c>
      <c r="I17" s="130" t="s">
        <v>29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32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36</v>
      </c>
      <c r="I20" s="130" t="s">
        <v>29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30" t="s">
        <v>32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39</v>
      </c>
      <c r="I23" s="130" t="s">
        <v>29</v>
      </c>
      <c r="J23" s="14" t="str">
        <f>IF('Rekapitulace stavby'!AN19="","",'Rekapitulace stavby'!AN19)</f>
        <v/>
      </c>
      <c r="L23" s="40"/>
    </row>
    <row r="24" s="1" customFormat="1" ht="18" customHeight="1">
      <c r="B24" s="40"/>
      <c r="E24" s="14" t="str">
        <f>IF('Rekapitulace stavby'!E20="","",'Rekapitulace stavby'!E20)</f>
        <v>L. Ulrich, DiS</v>
      </c>
      <c r="I24" s="130" t="s">
        <v>32</v>
      </c>
      <c r="J24" s="14" t="str">
        <f>IF('Rekapitulace stavby'!AN20="","",'Rekapitulace stavby'!AN20)</f>
        <v/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41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42</v>
      </c>
      <c r="I30" s="128"/>
      <c r="J30" s="137">
        <f>ROUND(J90, 0)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44</v>
      </c>
      <c r="I32" s="139" t="s">
        <v>43</v>
      </c>
      <c r="J32" s="138" t="s">
        <v>45</v>
      </c>
      <c r="L32" s="40"/>
    </row>
    <row r="33" s="1" customFormat="1" ht="14.4" customHeight="1">
      <c r="B33" s="40"/>
      <c r="D33" s="126" t="s">
        <v>46</v>
      </c>
      <c r="E33" s="126" t="s">
        <v>47</v>
      </c>
      <c r="F33" s="140">
        <f>ROUND((SUM(BE90:BE279)),  0)</f>
        <v>0</v>
      </c>
      <c r="I33" s="141">
        <v>0.20999999999999999</v>
      </c>
      <c r="J33" s="140">
        <f>ROUND(((SUM(BE90:BE279))*I33),  0)</f>
        <v>0</v>
      </c>
      <c r="L33" s="40"/>
    </row>
    <row r="34" s="1" customFormat="1" ht="14.4" customHeight="1">
      <c r="B34" s="40"/>
      <c r="E34" s="126" t="s">
        <v>48</v>
      </c>
      <c r="F34" s="140">
        <f>ROUND((SUM(BF90:BF279)),  0)</f>
        <v>0</v>
      </c>
      <c r="I34" s="141">
        <v>0.14999999999999999</v>
      </c>
      <c r="J34" s="140">
        <f>ROUND(((SUM(BF90:BF279))*I34),  0)</f>
        <v>0</v>
      </c>
      <c r="L34" s="40"/>
    </row>
    <row r="35" hidden="1" s="1" customFormat="1" ht="14.4" customHeight="1">
      <c r="B35" s="40"/>
      <c r="E35" s="126" t="s">
        <v>49</v>
      </c>
      <c r="F35" s="140">
        <f>ROUND((SUM(BG90:BG279)),  0)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50</v>
      </c>
      <c r="F36" s="140">
        <f>ROUND((SUM(BH90:BH279)),  0)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51</v>
      </c>
      <c r="F37" s="140">
        <f>ROUND((SUM(BI90:BI279)),  0)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52</v>
      </c>
      <c r="E39" s="144"/>
      <c r="F39" s="144"/>
      <c r="G39" s="145" t="s">
        <v>53</v>
      </c>
      <c r="H39" s="146" t="s">
        <v>54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111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18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Ledečko ON - Oprava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109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007 - Elektroinstalace (SEE)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 xml:space="preserve"> </v>
      </c>
      <c r="G52" s="36"/>
      <c r="H52" s="36"/>
      <c r="I52" s="130" t="s">
        <v>24</v>
      </c>
      <c r="J52" s="64" t="str">
        <f>IF(J12="","",J12)</f>
        <v>16. 2. 2019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28</v>
      </c>
      <c r="D54" s="36"/>
      <c r="E54" s="36"/>
      <c r="F54" s="24" t="str">
        <f>E15</f>
        <v>SŽDC, s.o.</v>
      </c>
      <c r="G54" s="36"/>
      <c r="H54" s="36"/>
      <c r="I54" s="130" t="s">
        <v>36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30" t="s">
        <v>39</v>
      </c>
      <c r="J55" s="33" t="str">
        <f>E24</f>
        <v>L. Ulrich, DiS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112</v>
      </c>
      <c r="D57" s="158"/>
      <c r="E57" s="158"/>
      <c r="F57" s="158"/>
      <c r="G57" s="158"/>
      <c r="H57" s="158"/>
      <c r="I57" s="159"/>
      <c r="J57" s="160" t="s">
        <v>113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114</v>
      </c>
      <c r="D59" s="36"/>
      <c r="E59" s="36"/>
      <c r="F59" s="36"/>
      <c r="G59" s="36"/>
      <c r="H59" s="36"/>
      <c r="I59" s="128"/>
      <c r="J59" s="95">
        <f>J90</f>
        <v>0</v>
      </c>
      <c r="K59" s="36"/>
      <c r="L59" s="40"/>
      <c r="AU59" s="14" t="s">
        <v>115</v>
      </c>
    </row>
    <row r="60" s="7" customFormat="1" ht="24.96" customHeight="1">
      <c r="B60" s="162"/>
      <c r="C60" s="163"/>
      <c r="D60" s="164" t="s">
        <v>2191</v>
      </c>
      <c r="E60" s="165"/>
      <c r="F60" s="165"/>
      <c r="G60" s="165"/>
      <c r="H60" s="165"/>
      <c r="I60" s="166"/>
      <c r="J60" s="167">
        <f>J91</f>
        <v>0</v>
      </c>
      <c r="K60" s="163"/>
      <c r="L60" s="168"/>
    </row>
    <row r="61" s="7" customFormat="1" ht="24.96" customHeight="1">
      <c r="B61" s="162"/>
      <c r="C61" s="163"/>
      <c r="D61" s="164" t="s">
        <v>2192</v>
      </c>
      <c r="E61" s="165"/>
      <c r="F61" s="165"/>
      <c r="G61" s="165"/>
      <c r="H61" s="165"/>
      <c r="I61" s="166"/>
      <c r="J61" s="167">
        <f>J166</f>
        <v>0</v>
      </c>
      <c r="K61" s="163"/>
      <c r="L61" s="168"/>
    </row>
    <row r="62" s="8" customFormat="1" ht="19.92" customHeight="1">
      <c r="B62" s="169"/>
      <c r="C62" s="170"/>
      <c r="D62" s="171" t="s">
        <v>2193</v>
      </c>
      <c r="E62" s="172"/>
      <c r="F62" s="172"/>
      <c r="G62" s="172"/>
      <c r="H62" s="172"/>
      <c r="I62" s="173"/>
      <c r="J62" s="174">
        <f>J167</f>
        <v>0</v>
      </c>
      <c r="K62" s="170"/>
      <c r="L62" s="175"/>
    </row>
    <row r="63" s="8" customFormat="1" ht="19.92" customHeight="1">
      <c r="B63" s="169"/>
      <c r="C63" s="170"/>
      <c r="D63" s="171" t="s">
        <v>2194</v>
      </c>
      <c r="E63" s="172"/>
      <c r="F63" s="172"/>
      <c r="G63" s="172"/>
      <c r="H63" s="172"/>
      <c r="I63" s="173"/>
      <c r="J63" s="174">
        <f>J180</f>
        <v>0</v>
      </c>
      <c r="K63" s="170"/>
      <c r="L63" s="175"/>
    </row>
    <row r="64" s="7" customFormat="1" ht="24.96" customHeight="1">
      <c r="B64" s="162"/>
      <c r="C64" s="163"/>
      <c r="D64" s="164" t="s">
        <v>2195</v>
      </c>
      <c r="E64" s="165"/>
      <c r="F64" s="165"/>
      <c r="G64" s="165"/>
      <c r="H64" s="165"/>
      <c r="I64" s="166"/>
      <c r="J64" s="167">
        <f>J207</f>
        <v>0</v>
      </c>
      <c r="K64" s="163"/>
      <c r="L64" s="168"/>
    </row>
    <row r="65" s="8" customFormat="1" ht="19.92" customHeight="1">
      <c r="B65" s="169"/>
      <c r="C65" s="170"/>
      <c r="D65" s="171" t="s">
        <v>2196</v>
      </c>
      <c r="E65" s="172"/>
      <c r="F65" s="172"/>
      <c r="G65" s="172"/>
      <c r="H65" s="172"/>
      <c r="I65" s="173"/>
      <c r="J65" s="174">
        <f>J208</f>
        <v>0</v>
      </c>
      <c r="K65" s="170"/>
      <c r="L65" s="175"/>
    </row>
    <row r="66" s="8" customFormat="1" ht="19.92" customHeight="1">
      <c r="B66" s="169"/>
      <c r="C66" s="170"/>
      <c r="D66" s="171" t="s">
        <v>2197</v>
      </c>
      <c r="E66" s="172"/>
      <c r="F66" s="172"/>
      <c r="G66" s="172"/>
      <c r="H66" s="172"/>
      <c r="I66" s="173"/>
      <c r="J66" s="174">
        <f>J216</f>
        <v>0</v>
      </c>
      <c r="K66" s="170"/>
      <c r="L66" s="175"/>
    </row>
    <row r="67" s="7" customFormat="1" ht="24.96" customHeight="1">
      <c r="B67" s="162"/>
      <c r="C67" s="163"/>
      <c r="D67" s="164" t="s">
        <v>2198</v>
      </c>
      <c r="E67" s="165"/>
      <c r="F67" s="165"/>
      <c r="G67" s="165"/>
      <c r="H67" s="165"/>
      <c r="I67" s="166"/>
      <c r="J67" s="167">
        <f>J219</f>
        <v>0</v>
      </c>
      <c r="K67" s="163"/>
      <c r="L67" s="168"/>
    </row>
    <row r="68" s="7" customFormat="1" ht="24.96" customHeight="1">
      <c r="B68" s="162"/>
      <c r="C68" s="163"/>
      <c r="D68" s="164" t="s">
        <v>2199</v>
      </c>
      <c r="E68" s="165"/>
      <c r="F68" s="165"/>
      <c r="G68" s="165"/>
      <c r="H68" s="165"/>
      <c r="I68" s="166"/>
      <c r="J68" s="167">
        <f>J227</f>
        <v>0</v>
      </c>
      <c r="K68" s="163"/>
      <c r="L68" s="168"/>
    </row>
    <row r="69" s="7" customFormat="1" ht="24.96" customHeight="1">
      <c r="B69" s="162"/>
      <c r="C69" s="163"/>
      <c r="D69" s="164" t="s">
        <v>2200</v>
      </c>
      <c r="E69" s="165"/>
      <c r="F69" s="165"/>
      <c r="G69" s="165"/>
      <c r="H69" s="165"/>
      <c r="I69" s="166"/>
      <c r="J69" s="167">
        <f>J262</f>
        <v>0</v>
      </c>
      <c r="K69" s="163"/>
      <c r="L69" s="168"/>
    </row>
    <row r="70" s="7" customFormat="1" ht="24.96" customHeight="1">
      <c r="B70" s="162"/>
      <c r="C70" s="163"/>
      <c r="D70" s="164" t="s">
        <v>2201</v>
      </c>
      <c r="E70" s="165"/>
      <c r="F70" s="165"/>
      <c r="G70" s="165"/>
      <c r="H70" s="165"/>
      <c r="I70" s="166"/>
      <c r="J70" s="167">
        <f>J269</f>
        <v>0</v>
      </c>
      <c r="K70" s="163"/>
      <c r="L70" s="168"/>
    </row>
    <row r="71" s="1" customFormat="1" ht="21.84" customHeight="1">
      <c r="B71" s="35"/>
      <c r="C71" s="36"/>
      <c r="D71" s="36"/>
      <c r="E71" s="36"/>
      <c r="F71" s="36"/>
      <c r="G71" s="36"/>
      <c r="H71" s="36"/>
      <c r="I71" s="128"/>
      <c r="J71" s="36"/>
      <c r="K71" s="36"/>
      <c r="L71" s="40"/>
    </row>
    <row r="72" s="1" customFormat="1" ht="6.96" customHeight="1">
      <c r="B72" s="54"/>
      <c r="C72" s="55"/>
      <c r="D72" s="55"/>
      <c r="E72" s="55"/>
      <c r="F72" s="55"/>
      <c r="G72" s="55"/>
      <c r="H72" s="55"/>
      <c r="I72" s="152"/>
      <c r="J72" s="55"/>
      <c r="K72" s="55"/>
      <c r="L72" s="40"/>
    </row>
    <row r="76" s="1" customFormat="1" ht="6.96" customHeight="1">
      <c r="B76" s="56"/>
      <c r="C76" s="57"/>
      <c r="D76" s="57"/>
      <c r="E76" s="57"/>
      <c r="F76" s="57"/>
      <c r="G76" s="57"/>
      <c r="H76" s="57"/>
      <c r="I76" s="155"/>
      <c r="J76" s="57"/>
      <c r="K76" s="57"/>
      <c r="L76" s="40"/>
    </row>
    <row r="77" s="1" customFormat="1" ht="24.96" customHeight="1">
      <c r="B77" s="35"/>
      <c r="C77" s="20" t="s">
        <v>135</v>
      </c>
      <c r="D77" s="36"/>
      <c r="E77" s="36"/>
      <c r="F77" s="36"/>
      <c r="G77" s="36"/>
      <c r="H77" s="36"/>
      <c r="I77" s="128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8"/>
      <c r="J78" s="36"/>
      <c r="K78" s="36"/>
      <c r="L78" s="40"/>
    </row>
    <row r="79" s="1" customFormat="1" ht="12" customHeight="1">
      <c r="B79" s="35"/>
      <c r="C79" s="29" t="s">
        <v>18</v>
      </c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16.5" customHeight="1">
      <c r="B80" s="35"/>
      <c r="C80" s="36"/>
      <c r="D80" s="36"/>
      <c r="E80" s="156" t="str">
        <f>E7</f>
        <v>Ledečko ON - Oprava</v>
      </c>
      <c r="F80" s="29"/>
      <c r="G80" s="29"/>
      <c r="H80" s="29"/>
      <c r="I80" s="128"/>
      <c r="J80" s="36"/>
      <c r="K80" s="36"/>
      <c r="L80" s="40"/>
    </row>
    <row r="81" s="1" customFormat="1" ht="12" customHeight="1">
      <c r="B81" s="35"/>
      <c r="C81" s="29" t="s">
        <v>109</v>
      </c>
      <c r="D81" s="36"/>
      <c r="E81" s="36"/>
      <c r="F81" s="36"/>
      <c r="G81" s="36"/>
      <c r="H81" s="36"/>
      <c r="I81" s="128"/>
      <c r="J81" s="36"/>
      <c r="K81" s="36"/>
      <c r="L81" s="40"/>
    </row>
    <row r="82" s="1" customFormat="1" ht="16.5" customHeight="1">
      <c r="B82" s="35"/>
      <c r="C82" s="36"/>
      <c r="D82" s="36"/>
      <c r="E82" s="61" t="str">
        <f>E9</f>
        <v>007 - Elektroinstalace (SEE)</v>
      </c>
      <c r="F82" s="36"/>
      <c r="G82" s="36"/>
      <c r="H82" s="36"/>
      <c r="I82" s="128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28"/>
      <c r="J83" s="36"/>
      <c r="K83" s="36"/>
      <c r="L83" s="40"/>
    </row>
    <row r="84" s="1" customFormat="1" ht="12" customHeight="1">
      <c r="B84" s="35"/>
      <c r="C84" s="29" t="s">
        <v>22</v>
      </c>
      <c r="D84" s="36"/>
      <c r="E84" s="36"/>
      <c r="F84" s="24" t="str">
        <f>F12</f>
        <v xml:space="preserve"> </v>
      </c>
      <c r="G84" s="36"/>
      <c r="H84" s="36"/>
      <c r="I84" s="130" t="s">
        <v>24</v>
      </c>
      <c r="J84" s="64" t="str">
        <f>IF(J12="","",J12)</f>
        <v>16. 2. 2019</v>
      </c>
      <c r="K84" s="36"/>
      <c r="L84" s="40"/>
    </row>
    <row r="85" s="1" customFormat="1" ht="6.96" customHeight="1">
      <c r="B85" s="35"/>
      <c r="C85" s="36"/>
      <c r="D85" s="36"/>
      <c r="E85" s="36"/>
      <c r="F85" s="36"/>
      <c r="G85" s="36"/>
      <c r="H85" s="36"/>
      <c r="I85" s="128"/>
      <c r="J85" s="36"/>
      <c r="K85" s="36"/>
      <c r="L85" s="40"/>
    </row>
    <row r="86" s="1" customFormat="1" ht="13.65" customHeight="1">
      <c r="B86" s="35"/>
      <c r="C86" s="29" t="s">
        <v>28</v>
      </c>
      <c r="D86" s="36"/>
      <c r="E86" s="36"/>
      <c r="F86" s="24" t="str">
        <f>E15</f>
        <v>SŽDC, s.o.</v>
      </c>
      <c r="G86" s="36"/>
      <c r="H86" s="36"/>
      <c r="I86" s="130" t="s">
        <v>36</v>
      </c>
      <c r="J86" s="33" t="str">
        <f>E21</f>
        <v xml:space="preserve"> </v>
      </c>
      <c r="K86" s="36"/>
      <c r="L86" s="40"/>
    </row>
    <row r="87" s="1" customFormat="1" ht="13.65" customHeight="1">
      <c r="B87" s="35"/>
      <c r="C87" s="29" t="s">
        <v>34</v>
      </c>
      <c r="D87" s="36"/>
      <c r="E87" s="36"/>
      <c r="F87" s="24" t="str">
        <f>IF(E18="","",E18)</f>
        <v>Vyplň údaj</v>
      </c>
      <c r="G87" s="36"/>
      <c r="H87" s="36"/>
      <c r="I87" s="130" t="s">
        <v>39</v>
      </c>
      <c r="J87" s="33" t="str">
        <f>E24</f>
        <v>L. Ulrich, DiS</v>
      </c>
      <c r="K87" s="36"/>
      <c r="L87" s="40"/>
    </row>
    <row r="88" s="1" customFormat="1" ht="10.32" customHeight="1">
      <c r="B88" s="35"/>
      <c r="C88" s="36"/>
      <c r="D88" s="36"/>
      <c r="E88" s="36"/>
      <c r="F88" s="36"/>
      <c r="G88" s="36"/>
      <c r="H88" s="36"/>
      <c r="I88" s="128"/>
      <c r="J88" s="36"/>
      <c r="K88" s="36"/>
      <c r="L88" s="40"/>
    </row>
    <row r="89" s="9" customFormat="1" ht="29.28" customHeight="1">
      <c r="B89" s="176"/>
      <c r="C89" s="177" t="s">
        <v>136</v>
      </c>
      <c r="D89" s="178" t="s">
        <v>61</v>
      </c>
      <c r="E89" s="178" t="s">
        <v>57</v>
      </c>
      <c r="F89" s="178" t="s">
        <v>58</v>
      </c>
      <c r="G89" s="178" t="s">
        <v>137</v>
      </c>
      <c r="H89" s="178" t="s">
        <v>138</v>
      </c>
      <c r="I89" s="179" t="s">
        <v>139</v>
      </c>
      <c r="J89" s="180" t="s">
        <v>113</v>
      </c>
      <c r="K89" s="181" t="s">
        <v>140</v>
      </c>
      <c r="L89" s="182"/>
      <c r="M89" s="85" t="s">
        <v>1</v>
      </c>
      <c r="N89" s="86" t="s">
        <v>46</v>
      </c>
      <c r="O89" s="86" t="s">
        <v>141</v>
      </c>
      <c r="P89" s="86" t="s">
        <v>142</v>
      </c>
      <c r="Q89" s="86" t="s">
        <v>143</v>
      </c>
      <c r="R89" s="86" t="s">
        <v>144</v>
      </c>
      <c r="S89" s="86" t="s">
        <v>145</v>
      </c>
      <c r="T89" s="87" t="s">
        <v>146</v>
      </c>
    </row>
    <row r="90" s="1" customFormat="1" ht="22.8" customHeight="1">
      <c r="B90" s="35"/>
      <c r="C90" s="92" t="s">
        <v>147</v>
      </c>
      <c r="D90" s="36"/>
      <c r="E90" s="36"/>
      <c r="F90" s="36"/>
      <c r="G90" s="36"/>
      <c r="H90" s="36"/>
      <c r="I90" s="128"/>
      <c r="J90" s="183">
        <f>BK90</f>
        <v>0</v>
      </c>
      <c r="K90" s="36"/>
      <c r="L90" s="40"/>
      <c r="M90" s="88"/>
      <c r="N90" s="89"/>
      <c r="O90" s="89"/>
      <c r="P90" s="184">
        <f>P91+P166+P207+P219+P227+P262+P269</f>
        <v>0</v>
      </c>
      <c r="Q90" s="89"/>
      <c r="R90" s="184">
        <f>R91+R166+R207+R219+R227+R262+R269</f>
        <v>0</v>
      </c>
      <c r="S90" s="89"/>
      <c r="T90" s="185">
        <f>T91+T166+T207+T219+T227+T262+T269</f>
        <v>0</v>
      </c>
      <c r="AT90" s="14" t="s">
        <v>75</v>
      </c>
      <c r="AU90" s="14" t="s">
        <v>115</v>
      </c>
      <c r="BK90" s="186">
        <f>BK91+BK166+BK207+BK219+BK227+BK262+BK269</f>
        <v>0</v>
      </c>
    </row>
    <row r="91" s="10" customFormat="1" ht="25.92" customHeight="1">
      <c r="B91" s="187"/>
      <c r="C91" s="188"/>
      <c r="D91" s="189" t="s">
        <v>75</v>
      </c>
      <c r="E91" s="190" t="s">
        <v>2202</v>
      </c>
      <c r="F91" s="190" t="s">
        <v>2203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SUM(P92:P165)</f>
        <v>0</v>
      </c>
      <c r="Q91" s="195"/>
      <c r="R91" s="196">
        <f>SUM(R92:R165)</f>
        <v>0</v>
      </c>
      <c r="S91" s="195"/>
      <c r="T91" s="197">
        <f>SUM(T92:T165)</f>
        <v>0</v>
      </c>
      <c r="AR91" s="198" t="s">
        <v>8</v>
      </c>
      <c r="AT91" s="199" t="s">
        <v>75</v>
      </c>
      <c r="AU91" s="199" t="s">
        <v>76</v>
      </c>
      <c r="AY91" s="198" t="s">
        <v>151</v>
      </c>
      <c r="BK91" s="200">
        <f>SUM(BK92:BK165)</f>
        <v>0</v>
      </c>
    </row>
    <row r="92" s="1" customFormat="1" ht="16.5" customHeight="1">
      <c r="B92" s="35"/>
      <c r="C92" s="201" t="s">
        <v>8</v>
      </c>
      <c r="D92" s="201" t="s">
        <v>152</v>
      </c>
      <c r="E92" s="202" t="s">
        <v>2204</v>
      </c>
      <c r="F92" s="203" t="s">
        <v>2205</v>
      </c>
      <c r="G92" s="204" t="s">
        <v>222</v>
      </c>
      <c r="H92" s="205">
        <v>40</v>
      </c>
      <c r="I92" s="206"/>
      <c r="J92" s="207">
        <f>ROUND(I92*H92,0)</f>
        <v>0</v>
      </c>
      <c r="K92" s="203" t="s">
        <v>2206</v>
      </c>
      <c r="L92" s="40"/>
      <c r="M92" s="208" t="s">
        <v>1</v>
      </c>
      <c r="N92" s="209" t="s">
        <v>47</v>
      </c>
      <c r="O92" s="76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14" t="s">
        <v>150</v>
      </c>
      <c r="AT92" s="14" t="s">
        <v>152</v>
      </c>
      <c r="AU92" s="14" t="s">
        <v>8</v>
      </c>
      <c r="AY92" s="14" t="s">
        <v>151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8</v>
      </c>
      <c r="BK92" s="212">
        <f>ROUND(I92*H92,0)</f>
        <v>0</v>
      </c>
      <c r="BL92" s="14" t="s">
        <v>150</v>
      </c>
      <c r="BM92" s="14" t="s">
        <v>85</v>
      </c>
    </row>
    <row r="93" s="1" customFormat="1" ht="16.5" customHeight="1">
      <c r="B93" s="35"/>
      <c r="C93" s="201" t="s">
        <v>85</v>
      </c>
      <c r="D93" s="201" t="s">
        <v>152</v>
      </c>
      <c r="E93" s="202" t="s">
        <v>2207</v>
      </c>
      <c r="F93" s="203" t="s">
        <v>2208</v>
      </c>
      <c r="G93" s="204" t="s">
        <v>222</v>
      </c>
      <c r="H93" s="205">
        <v>70</v>
      </c>
      <c r="I93" s="206"/>
      <c r="J93" s="207">
        <f>ROUND(I93*H93,0)</f>
        <v>0</v>
      </c>
      <c r="K93" s="203" t="s">
        <v>2206</v>
      </c>
      <c r="L93" s="40"/>
      <c r="M93" s="208" t="s">
        <v>1</v>
      </c>
      <c r="N93" s="209" t="s">
        <v>47</v>
      </c>
      <c r="O93" s="76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AR93" s="14" t="s">
        <v>150</v>
      </c>
      <c r="AT93" s="14" t="s">
        <v>152</v>
      </c>
      <c r="AU93" s="14" t="s">
        <v>8</v>
      </c>
      <c r="AY93" s="14" t="s">
        <v>151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4" t="s">
        <v>8</v>
      </c>
      <c r="BK93" s="212">
        <f>ROUND(I93*H93,0)</f>
        <v>0</v>
      </c>
      <c r="BL93" s="14" t="s">
        <v>150</v>
      </c>
      <c r="BM93" s="14" t="s">
        <v>150</v>
      </c>
    </row>
    <row r="94" s="1" customFormat="1" ht="16.5" customHeight="1">
      <c r="B94" s="35"/>
      <c r="C94" s="201" t="s">
        <v>158</v>
      </c>
      <c r="D94" s="201" t="s">
        <v>152</v>
      </c>
      <c r="E94" s="202" t="s">
        <v>2209</v>
      </c>
      <c r="F94" s="203" t="s">
        <v>2210</v>
      </c>
      <c r="G94" s="204" t="s">
        <v>222</v>
      </c>
      <c r="H94" s="205">
        <v>50</v>
      </c>
      <c r="I94" s="206"/>
      <c r="J94" s="207">
        <f>ROUND(I94*H94,0)</f>
        <v>0</v>
      </c>
      <c r="K94" s="203" t="s">
        <v>2206</v>
      </c>
      <c r="L94" s="40"/>
      <c r="M94" s="208" t="s">
        <v>1</v>
      </c>
      <c r="N94" s="209" t="s">
        <v>47</v>
      </c>
      <c r="O94" s="76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AR94" s="14" t="s">
        <v>150</v>
      </c>
      <c r="AT94" s="14" t="s">
        <v>152</v>
      </c>
      <c r="AU94" s="14" t="s">
        <v>8</v>
      </c>
      <c r="AY94" s="14" t="s">
        <v>151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4" t="s">
        <v>8</v>
      </c>
      <c r="BK94" s="212">
        <f>ROUND(I94*H94,0)</f>
        <v>0</v>
      </c>
      <c r="BL94" s="14" t="s">
        <v>150</v>
      </c>
      <c r="BM94" s="14" t="s">
        <v>174</v>
      </c>
    </row>
    <row r="95" s="1" customFormat="1" ht="16.5" customHeight="1">
      <c r="B95" s="35"/>
      <c r="C95" s="201" t="s">
        <v>150</v>
      </c>
      <c r="D95" s="201" t="s">
        <v>152</v>
      </c>
      <c r="E95" s="202" t="s">
        <v>2211</v>
      </c>
      <c r="F95" s="203" t="s">
        <v>2212</v>
      </c>
      <c r="G95" s="204" t="s">
        <v>222</v>
      </c>
      <c r="H95" s="205">
        <v>350</v>
      </c>
      <c r="I95" s="206"/>
      <c r="J95" s="207">
        <f>ROUND(I95*H95,0)</f>
        <v>0</v>
      </c>
      <c r="K95" s="203" t="s">
        <v>2206</v>
      </c>
      <c r="L95" s="40"/>
      <c r="M95" s="208" t="s">
        <v>1</v>
      </c>
      <c r="N95" s="209" t="s">
        <v>47</v>
      </c>
      <c r="O95" s="76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14" t="s">
        <v>150</v>
      </c>
      <c r="AT95" s="14" t="s">
        <v>152</v>
      </c>
      <c r="AU95" s="14" t="s">
        <v>8</v>
      </c>
      <c r="AY95" s="14" t="s">
        <v>151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4" t="s">
        <v>8</v>
      </c>
      <c r="BK95" s="212">
        <f>ROUND(I95*H95,0)</f>
        <v>0</v>
      </c>
      <c r="BL95" s="14" t="s">
        <v>150</v>
      </c>
      <c r="BM95" s="14" t="s">
        <v>215</v>
      </c>
    </row>
    <row r="96" s="1" customFormat="1" ht="16.5" customHeight="1">
      <c r="B96" s="35"/>
      <c r="C96" s="201" t="s">
        <v>185</v>
      </c>
      <c r="D96" s="201" t="s">
        <v>152</v>
      </c>
      <c r="E96" s="202" t="s">
        <v>2213</v>
      </c>
      <c r="F96" s="203" t="s">
        <v>2214</v>
      </c>
      <c r="G96" s="204" t="s">
        <v>222</v>
      </c>
      <c r="H96" s="205">
        <v>400</v>
      </c>
      <c r="I96" s="206"/>
      <c r="J96" s="207">
        <f>ROUND(I96*H96,0)</f>
        <v>0</v>
      </c>
      <c r="K96" s="203" t="s">
        <v>2206</v>
      </c>
      <c r="L96" s="40"/>
      <c r="M96" s="208" t="s">
        <v>1</v>
      </c>
      <c r="N96" s="209" t="s">
        <v>47</v>
      </c>
      <c r="O96" s="76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14" t="s">
        <v>150</v>
      </c>
      <c r="AT96" s="14" t="s">
        <v>152</v>
      </c>
      <c r="AU96" s="14" t="s">
        <v>8</v>
      </c>
      <c r="AY96" s="14" t="s">
        <v>151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4" t="s">
        <v>8</v>
      </c>
      <c r="BK96" s="212">
        <f>ROUND(I96*H96,0)</f>
        <v>0</v>
      </c>
      <c r="BL96" s="14" t="s">
        <v>150</v>
      </c>
      <c r="BM96" s="14" t="s">
        <v>226</v>
      </c>
    </row>
    <row r="97" s="1" customFormat="1" ht="16.5" customHeight="1">
      <c r="B97" s="35"/>
      <c r="C97" s="201" t="s">
        <v>174</v>
      </c>
      <c r="D97" s="201" t="s">
        <v>152</v>
      </c>
      <c r="E97" s="202" t="s">
        <v>2215</v>
      </c>
      <c r="F97" s="203" t="s">
        <v>2216</v>
      </c>
      <c r="G97" s="204" t="s">
        <v>222</v>
      </c>
      <c r="H97" s="205">
        <v>150</v>
      </c>
      <c r="I97" s="206"/>
      <c r="J97" s="207">
        <f>ROUND(I97*H97,0)</f>
        <v>0</v>
      </c>
      <c r="K97" s="203" t="s">
        <v>2206</v>
      </c>
      <c r="L97" s="40"/>
      <c r="M97" s="208" t="s">
        <v>1</v>
      </c>
      <c r="N97" s="209" t="s">
        <v>47</v>
      </c>
      <c r="O97" s="7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4" t="s">
        <v>150</v>
      </c>
      <c r="AT97" s="14" t="s">
        <v>152</v>
      </c>
      <c r="AU97" s="14" t="s">
        <v>8</v>
      </c>
      <c r="AY97" s="14" t="s">
        <v>151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8</v>
      </c>
      <c r="BK97" s="212">
        <f>ROUND(I97*H97,0)</f>
        <v>0</v>
      </c>
      <c r="BL97" s="14" t="s">
        <v>150</v>
      </c>
      <c r="BM97" s="14" t="s">
        <v>235</v>
      </c>
    </row>
    <row r="98" s="1" customFormat="1" ht="16.5" customHeight="1">
      <c r="B98" s="35"/>
      <c r="C98" s="201" t="s">
        <v>194</v>
      </c>
      <c r="D98" s="201" t="s">
        <v>152</v>
      </c>
      <c r="E98" s="202" t="s">
        <v>2217</v>
      </c>
      <c r="F98" s="203" t="s">
        <v>2218</v>
      </c>
      <c r="G98" s="204" t="s">
        <v>222</v>
      </c>
      <c r="H98" s="205">
        <v>60</v>
      </c>
      <c r="I98" s="206"/>
      <c r="J98" s="207">
        <f>ROUND(I98*H98,0)</f>
        <v>0</v>
      </c>
      <c r="K98" s="203" t="s">
        <v>2206</v>
      </c>
      <c r="L98" s="40"/>
      <c r="M98" s="208" t="s">
        <v>1</v>
      </c>
      <c r="N98" s="209" t="s">
        <v>47</v>
      </c>
      <c r="O98" s="76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14" t="s">
        <v>150</v>
      </c>
      <c r="AT98" s="14" t="s">
        <v>152</v>
      </c>
      <c r="AU98" s="14" t="s">
        <v>8</v>
      </c>
      <c r="AY98" s="14" t="s">
        <v>151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4" t="s">
        <v>8</v>
      </c>
      <c r="BK98" s="212">
        <f>ROUND(I98*H98,0)</f>
        <v>0</v>
      </c>
      <c r="BL98" s="14" t="s">
        <v>150</v>
      </c>
      <c r="BM98" s="14" t="s">
        <v>245</v>
      </c>
    </row>
    <row r="99" s="1" customFormat="1" ht="16.5" customHeight="1">
      <c r="B99" s="35"/>
      <c r="C99" s="201" t="s">
        <v>198</v>
      </c>
      <c r="D99" s="201" t="s">
        <v>152</v>
      </c>
      <c r="E99" s="202" t="s">
        <v>2219</v>
      </c>
      <c r="F99" s="203" t="s">
        <v>2220</v>
      </c>
      <c r="G99" s="204" t="s">
        <v>429</v>
      </c>
      <c r="H99" s="205">
        <v>100</v>
      </c>
      <c r="I99" s="206"/>
      <c r="J99" s="207">
        <f>ROUND(I99*H99,0)</f>
        <v>0</v>
      </c>
      <c r="K99" s="203" t="s">
        <v>2206</v>
      </c>
      <c r="L99" s="40"/>
      <c r="M99" s="208" t="s">
        <v>1</v>
      </c>
      <c r="N99" s="209" t="s">
        <v>47</v>
      </c>
      <c r="O99" s="76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14" t="s">
        <v>150</v>
      </c>
      <c r="AT99" s="14" t="s">
        <v>152</v>
      </c>
      <c r="AU99" s="14" t="s">
        <v>8</v>
      </c>
      <c r="AY99" s="14" t="s">
        <v>151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4" t="s">
        <v>8</v>
      </c>
      <c r="BK99" s="212">
        <f>ROUND(I99*H99,0)</f>
        <v>0</v>
      </c>
      <c r="BL99" s="14" t="s">
        <v>150</v>
      </c>
      <c r="BM99" s="14" t="s">
        <v>253</v>
      </c>
    </row>
    <row r="100" s="1" customFormat="1" ht="16.5" customHeight="1">
      <c r="B100" s="35"/>
      <c r="C100" s="201" t="s">
        <v>203</v>
      </c>
      <c r="D100" s="201" t="s">
        <v>152</v>
      </c>
      <c r="E100" s="202" t="s">
        <v>2221</v>
      </c>
      <c r="F100" s="203" t="s">
        <v>2222</v>
      </c>
      <c r="G100" s="204" t="s">
        <v>222</v>
      </c>
      <c r="H100" s="205">
        <v>80</v>
      </c>
      <c r="I100" s="206"/>
      <c r="J100" s="207">
        <f>ROUND(I100*H100,0)</f>
        <v>0</v>
      </c>
      <c r="K100" s="203" t="s">
        <v>2206</v>
      </c>
      <c r="L100" s="40"/>
      <c r="M100" s="208" t="s">
        <v>1</v>
      </c>
      <c r="N100" s="209" t="s">
        <v>47</v>
      </c>
      <c r="O100" s="76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AR100" s="14" t="s">
        <v>150</v>
      </c>
      <c r="AT100" s="14" t="s">
        <v>152</v>
      </c>
      <c r="AU100" s="14" t="s">
        <v>8</v>
      </c>
      <c r="AY100" s="14" t="s">
        <v>151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4" t="s">
        <v>8</v>
      </c>
      <c r="BK100" s="212">
        <f>ROUND(I100*H100,0)</f>
        <v>0</v>
      </c>
      <c r="BL100" s="14" t="s">
        <v>150</v>
      </c>
      <c r="BM100" s="14" t="s">
        <v>264</v>
      </c>
    </row>
    <row r="101" s="1" customFormat="1" ht="16.5" customHeight="1">
      <c r="B101" s="35"/>
      <c r="C101" s="201" t="s">
        <v>26</v>
      </c>
      <c r="D101" s="201" t="s">
        <v>152</v>
      </c>
      <c r="E101" s="202" t="s">
        <v>2223</v>
      </c>
      <c r="F101" s="203" t="s">
        <v>2224</v>
      </c>
      <c r="G101" s="204" t="s">
        <v>222</v>
      </c>
      <c r="H101" s="205">
        <v>70</v>
      </c>
      <c r="I101" s="206"/>
      <c r="J101" s="207">
        <f>ROUND(I101*H101,0)</f>
        <v>0</v>
      </c>
      <c r="K101" s="203" t="s">
        <v>2206</v>
      </c>
      <c r="L101" s="40"/>
      <c r="M101" s="208" t="s">
        <v>1</v>
      </c>
      <c r="N101" s="209" t="s">
        <v>47</v>
      </c>
      <c r="O101" s="7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4" t="s">
        <v>150</v>
      </c>
      <c r="AT101" s="14" t="s">
        <v>152</v>
      </c>
      <c r="AU101" s="14" t="s">
        <v>8</v>
      </c>
      <c r="AY101" s="14" t="s">
        <v>151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8</v>
      </c>
      <c r="BK101" s="212">
        <f>ROUND(I101*H101,0)</f>
        <v>0</v>
      </c>
      <c r="BL101" s="14" t="s">
        <v>150</v>
      </c>
      <c r="BM101" s="14" t="s">
        <v>273</v>
      </c>
    </row>
    <row r="102" s="1" customFormat="1" ht="16.5" customHeight="1">
      <c r="B102" s="35"/>
      <c r="C102" s="201" t="s">
        <v>210</v>
      </c>
      <c r="D102" s="201" t="s">
        <v>152</v>
      </c>
      <c r="E102" s="202" t="s">
        <v>2225</v>
      </c>
      <c r="F102" s="203" t="s">
        <v>2226</v>
      </c>
      <c r="G102" s="204" t="s">
        <v>222</v>
      </c>
      <c r="H102" s="205">
        <v>50</v>
      </c>
      <c r="I102" s="206"/>
      <c r="J102" s="207">
        <f>ROUND(I102*H102,0)</f>
        <v>0</v>
      </c>
      <c r="K102" s="203" t="s">
        <v>2206</v>
      </c>
      <c r="L102" s="40"/>
      <c r="M102" s="208" t="s">
        <v>1</v>
      </c>
      <c r="N102" s="209" t="s">
        <v>47</v>
      </c>
      <c r="O102" s="76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AR102" s="14" t="s">
        <v>150</v>
      </c>
      <c r="AT102" s="14" t="s">
        <v>152</v>
      </c>
      <c r="AU102" s="14" t="s">
        <v>8</v>
      </c>
      <c r="AY102" s="14" t="s">
        <v>151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4" t="s">
        <v>8</v>
      </c>
      <c r="BK102" s="212">
        <f>ROUND(I102*H102,0)</f>
        <v>0</v>
      </c>
      <c r="BL102" s="14" t="s">
        <v>150</v>
      </c>
      <c r="BM102" s="14" t="s">
        <v>281</v>
      </c>
    </row>
    <row r="103" s="1" customFormat="1" ht="16.5" customHeight="1">
      <c r="B103" s="35"/>
      <c r="C103" s="201" t="s">
        <v>215</v>
      </c>
      <c r="D103" s="201" t="s">
        <v>152</v>
      </c>
      <c r="E103" s="202" t="s">
        <v>2227</v>
      </c>
      <c r="F103" s="203" t="s">
        <v>2228</v>
      </c>
      <c r="G103" s="204" t="s">
        <v>222</v>
      </c>
      <c r="H103" s="205">
        <v>150</v>
      </c>
      <c r="I103" s="206"/>
      <c r="J103" s="207">
        <f>ROUND(I103*H103,0)</f>
        <v>0</v>
      </c>
      <c r="K103" s="203" t="s">
        <v>2206</v>
      </c>
      <c r="L103" s="40"/>
      <c r="M103" s="208" t="s">
        <v>1</v>
      </c>
      <c r="N103" s="209" t="s">
        <v>47</v>
      </c>
      <c r="O103" s="76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14" t="s">
        <v>150</v>
      </c>
      <c r="AT103" s="14" t="s">
        <v>152</v>
      </c>
      <c r="AU103" s="14" t="s">
        <v>8</v>
      </c>
      <c r="AY103" s="14" t="s">
        <v>151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4" t="s">
        <v>8</v>
      </c>
      <c r="BK103" s="212">
        <f>ROUND(I103*H103,0)</f>
        <v>0</v>
      </c>
      <c r="BL103" s="14" t="s">
        <v>150</v>
      </c>
      <c r="BM103" s="14" t="s">
        <v>292</v>
      </c>
    </row>
    <row r="104" s="1" customFormat="1" ht="16.5" customHeight="1">
      <c r="B104" s="35"/>
      <c r="C104" s="201" t="s">
        <v>219</v>
      </c>
      <c r="D104" s="201" t="s">
        <v>152</v>
      </c>
      <c r="E104" s="202" t="s">
        <v>2229</v>
      </c>
      <c r="F104" s="203" t="s">
        <v>2230</v>
      </c>
      <c r="G104" s="204" t="s">
        <v>222</v>
      </c>
      <c r="H104" s="205">
        <v>750</v>
      </c>
      <c r="I104" s="206"/>
      <c r="J104" s="207">
        <f>ROUND(I104*H104,0)</f>
        <v>0</v>
      </c>
      <c r="K104" s="203" t="s">
        <v>2206</v>
      </c>
      <c r="L104" s="40"/>
      <c r="M104" s="208" t="s">
        <v>1</v>
      </c>
      <c r="N104" s="209" t="s">
        <v>47</v>
      </c>
      <c r="O104" s="76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14" t="s">
        <v>150</v>
      </c>
      <c r="AT104" s="14" t="s">
        <v>152</v>
      </c>
      <c r="AU104" s="14" t="s">
        <v>8</v>
      </c>
      <c r="AY104" s="14" t="s">
        <v>151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4" t="s">
        <v>8</v>
      </c>
      <c r="BK104" s="212">
        <f>ROUND(I104*H104,0)</f>
        <v>0</v>
      </c>
      <c r="BL104" s="14" t="s">
        <v>150</v>
      </c>
      <c r="BM104" s="14" t="s">
        <v>300</v>
      </c>
    </row>
    <row r="105" s="1" customFormat="1" ht="16.5" customHeight="1">
      <c r="B105" s="35"/>
      <c r="C105" s="201" t="s">
        <v>226</v>
      </c>
      <c r="D105" s="201" t="s">
        <v>152</v>
      </c>
      <c r="E105" s="202" t="s">
        <v>2231</v>
      </c>
      <c r="F105" s="203" t="s">
        <v>2232</v>
      </c>
      <c r="G105" s="204" t="s">
        <v>222</v>
      </c>
      <c r="H105" s="205">
        <v>30</v>
      </c>
      <c r="I105" s="206"/>
      <c r="J105" s="207">
        <f>ROUND(I105*H105,0)</f>
        <v>0</v>
      </c>
      <c r="K105" s="203" t="s">
        <v>2206</v>
      </c>
      <c r="L105" s="40"/>
      <c r="M105" s="208" t="s">
        <v>1</v>
      </c>
      <c r="N105" s="209" t="s">
        <v>47</v>
      </c>
      <c r="O105" s="76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14" t="s">
        <v>150</v>
      </c>
      <c r="AT105" s="14" t="s">
        <v>152</v>
      </c>
      <c r="AU105" s="14" t="s">
        <v>8</v>
      </c>
      <c r="AY105" s="14" t="s">
        <v>151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8</v>
      </c>
      <c r="BK105" s="212">
        <f>ROUND(I105*H105,0)</f>
        <v>0</v>
      </c>
      <c r="BL105" s="14" t="s">
        <v>150</v>
      </c>
      <c r="BM105" s="14" t="s">
        <v>308</v>
      </c>
    </row>
    <row r="106" s="1" customFormat="1" ht="16.5" customHeight="1">
      <c r="B106" s="35"/>
      <c r="C106" s="201" t="s">
        <v>9</v>
      </c>
      <c r="D106" s="201" t="s">
        <v>152</v>
      </c>
      <c r="E106" s="202" t="s">
        <v>2233</v>
      </c>
      <c r="F106" s="203" t="s">
        <v>2234</v>
      </c>
      <c r="G106" s="204" t="s">
        <v>222</v>
      </c>
      <c r="H106" s="205">
        <v>160</v>
      </c>
      <c r="I106" s="206"/>
      <c r="J106" s="207">
        <f>ROUND(I106*H106,0)</f>
        <v>0</v>
      </c>
      <c r="K106" s="203" t="s">
        <v>2206</v>
      </c>
      <c r="L106" s="40"/>
      <c r="M106" s="208" t="s">
        <v>1</v>
      </c>
      <c r="N106" s="209" t="s">
        <v>47</v>
      </c>
      <c r="O106" s="76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AR106" s="14" t="s">
        <v>150</v>
      </c>
      <c r="AT106" s="14" t="s">
        <v>152</v>
      </c>
      <c r="AU106" s="14" t="s">
        <v>8</v>
      </c>
      <c r="AY106" s="14" t="s">
        <v>151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4" t="s">
        <v>8</v>
      </c>
      <c r="BK106" s="212">
        <f>ROUND(I106*H106,0)</f>
        <v>0</v>
      </c>
      <c r="BL106" s="14" t="s">
        <v>150</v>
      </c>
      <c r="BM106" s="14" t="s">
        <v>317</v>
      </c>
    </row>
    <row r="107" s="1" customFormat="1" ht="16.5" customHeight="1">
      <c r="B107" s="35"/>
      <c r="C107" s="201" t="s">
        <v>235</v>
      </c>
      <c r="D107" s="201" t="s">
        <v>152</v>
      </c>
      <c r="E107" s="202" t="s">
        <v>2235</v>
      </c>
      <c r="F107" s="203" t="s">
        <v>2236</v>
      </c>
      <c r="G107" s="204" t="s">
        <v>222</v>
      </c>
      <c r="H107" s="205">
        <v>60</v>
      </c>
      <c r="I107" s="206"/>
      <c r="J107" s="207">
        <f>ROUND(I107*H107,0)</f>
        <v>0</v>
      </c>
      <c r="K107" s="203" t="s">
        <v>2206</v>
      </c>
      <c r="L107" s="40"/>
      <c r="M107" s="208" t="s">
        <v>1</v>
      </c>
      <c r="N107" s="209" t="s">
        <v>47</v>
      </c>
      <c r="O107" s="76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AR107" s="14" t="s">
        <v>150</v>
      </c>
      <c r="AT107" s="14" t="s">
        <v>152</v>
      </c>
      <c r="AU107" s="14" t="s">
        <v>8</v>
      </c>
      <c r="AY107" s="14" t="s">
        <v>151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4" t="s">
        <v>8</v>
      </c>
      <c r="BK107" s="212">
        <f>ROUND(I107*H107,0)</f>
        <v>0</v>
      </c>
      <c r="BL107" s="14" t="s">
        <v>150</v>
      </c>
      <c r="BM107" s="14" t="s">
        <v>325</v>
      </c>
    </row>
    <row r="108" s="1" customFormat="1" ht="16.5" customHeight="1">
      <c r="B108" s="35"/>
      <c r="C108" s="201" t="s">
        <v>241</v>
      </c>
      <c r="D108" s="201" t="s">
        <v>152</v>
      </c>
      <c r="E108" s="202" t="s">
        <v>2237</v>
      </c>
      <c r="F108" s="203" t="s">
        <v>2238</v>
      </c>
      <c r="G108" s="204" t="s">
        <v>222</v>
      </c>
      <c r="H108" s="205">
        <v>80</v>
      </c>
      <c r="I108" s="206"/>
      <c r="J108" s="207">
        <f>ROUND(I108*H108,0)</f>
        <v>0</v>
      </c>
      <c r="K108" s="203" t="s">
        <v>2206</v>
      </c>
      <c r="L108" s="40"/>
      <c r="M108" s="208" t="s">
        <v>1</v>
      </c>
      <c r="N108" s="209" t="s">
        <v>47</v>
      </c>
      <c r="O108" s="76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14" t="s">
        <v>150</v>
      </c>
      <c r="AT108" s="14" t="s">
        <v>152</v>
      </c>
      <c r="AU108" s="14" t="s">
        <v>8</v>
      </c>
      <c r="AY108" s="14" t="s">
        <v>151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4" t="s">
        <v>8</v>
      </c>
      <c r="BK108" s="212">
        <f>ROUND(I108*H108,0)</f>
        <v>0</v>
      </c>
      <c r="BL108" s="14" t="s">
        <v>150</v>
      </c>
      <c r="BM108" s="14" t="s">
        <v>335</v>
      </c>
    </row>
    <row r="109" s="1" customFormat="1" ht="16.5" customHeight="1">
      <c r="B109" s="35"/>
      <c r="C109" s="201" t="s">
        <v>245</v>
      </c>
      <c r="D109" s="201" t="s">
        <v>152</v>
      </c>
      <c r="E109" s="202" t="s">
        <v>2239</v>
      </c>
      <c r="F109" s="203" t="s">
        <v>2240</v>
      </c>
      <c r="G109" s="204" t="s">
        <v>222</v>
      </c>
      <c r="H109" s="205">
        <v>70</v>
      </c>
      <c r="I109" s="206"/>
      <c r="J109" s="207">
        <f>ROUND(I109*H109,0)</f>
        <v>0</v>
      </c>
      <c r="K109" s="203" t="s">
        <v>2206</v>
      </c>
      <c r="L109" s="40"/>
      <c r="M109" s="208" t="s">
        <v>1</v>
      </c>
      <c r="N109" s="209" t="s">
        <v>47</v>
      </c>
      <c r="O109" s="76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14" t="s">
        <v>150</v>
      </c>
      <c r="AT109" s="14" t="s">
        <v>152</v>
      </c>
      <c r="AU109" s="14" t="s">
        <v>8</v>
      </c>
      <c r="AY109" s="14" t="s">
        <v>151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4" t="s">
        <v>8</v>
      </c>
      <c r="BK109" s="212">
        <f>ROUND(I109*H109,0)</f>
        <v>0</v>
      </c>
      <c r="BL109" s="14" t="s">
        <v>150</v>
      </c>
      <c r="BM109" s="14" t="s">
        <v>343</v>
      </c>
    </row>
    <row r="110" s="1" customFormat="1" ht="16.5" customHeight="1">
      <c r="B110" s="35"/>
      <c r="C110" s="201" t="s">
        <v>249</v>
      </c>
      <c r="D110" s="201" t="s">
        <v>152</v>
      </c>
      <c r="E110" s="202" t="s">
        <v>2241</v>
      </c>
      <c r="F110" s="203" t="s">
        <v>2242</v>
      </c>
      <c r="G110" s="204" t="s">
        <v>222</v>
      </c>
      <c r="H110" s="205">
        <v>50</v>
      </c>
      <c r="I110" s="206"/>
      <c r="J110" s="207">
        <f>ROUND(I110*H110,0)</f>
        <v>0</v>
      </c>
      <c r="K110" s="203" t="s">
        <v>2206</v>
      </c>
      <c r="L110" s="40"/>
      <c r="M110" s="208" t="s">
        <v>1</v>
      </c>
      <c r="N110" s="209" t="s">
        <v>47</v>
      </c>
      <c r="O110" s="76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14" t="s">
        <v>150</v>
      </c>
      <c r="AT110" s="14" t="s">
        <v>152</v>
      </c>
      <c r="AU110" s="14" t="s">
        <v>8</v>
      </c>
      <c r="AY110" s="14" t="s">
        <v>151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8</v>
      </c>
      <c r="BK110" s="212">
        <f>ROUND(I110*H110,0)</f>
        <v>0</v>
      </c>
      <c r="BL110" s="14" t="s">
        <v>150</v>
      </c>
      <c r="BM110" s="14" t="s">
        <v>352</v>
      </c>
    </row>
    <row r="111" s="1" customFormat="1" ht="16.5" customHeight="1">
      <c r="B111" s="35"/>
      <c r="C111" s="201" t="s">
        <v>253</v>
      </c>
      <c r="D111" s="201" t="s">
        <v>152</v>
      </c>
      <c r="E111" s="202" t="s">
        <v>2243</v>
      </c>
      <c r="F111" s="203" t="s">
        <v>2244</v>
      </c>
      <c r="G111" s="204" t="s">
        <v>429</v>
      </c>
      <c r="H111" s="205">
        <v>100</v>
      </c>
      <c r="I111" s="206"/>
      <c r="J111" s="207">
        <f>ROUND(I111*H111,0)</f>
        <v>0</v>
      </c>
      <c r="K111" s="203" t="s">
        <v>2206</v>
      </c>
      <c r="L111" s="40"/>
      <c r="M111" s="208" t="s">
        <v>1</v>
      </c>
      <c r="N111" s="209" t="s">
        <v>47</v>
      </c>
      <c r="O111" s="76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14" t="s">
        <v>150</v>
      </c>
      <c r="AT111" s="14" t="s">
        <v>152</v>
      </c>
      <c r="AU111" s="14" t="s">
        <v>8</v>
      </c>
      <c r="AY111" s="14" t="s">
        <v>151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4" t="s">
        <v>8</v>
      </c>
      <c r="BK111" s="212">
        <f>ROUND(I111*H111,0)</f>
        <v>0</v>
      </c>
      <c r="BL111" s="14" t="s">
        <v>150</v>
      </c>
      <c r="BM111" s="14" t="s">
        <v>361</v>
      </c>
    </row>
    <row r="112" s="1" customFormat="1" ht="16.5" customHeight="1">
      <c r="B112" s="35"/>
      <c r="C112" s="201" t="s">
        <v>7</v>
      </c>
      <c r="D112" s="201" t="s">
        <v>152</v>
      </c>
      <c r="E112" s="202" t="s">
        <v>2245</v>
      </c>
      <c r="F112" s="203" t="s">
        <v>2246</v>
      </c>
      <c r="G112" s="204" t="s">
        <v>429</v>
      </c>
      <c r="H112" s="205">
        <v>100</v>
      </c>
      <c r="I112" s="206"/>
      <c r="J112" s="207">
        <f>ROUND(I112*H112,0)</f>
        <v>0</v>
      </c>
      <c r="K112" s="203" t="s">
        <v>2206</v>
      </c>
      <c r="L112" s="40"/>
      <c r="M112" s="208" t="s">
        <v>1</v>
      </c>
      <c r="N112" s="209" t="s">
        <v>47</v>
      </c>
      <c r="O112" s="76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AR112" s="14" t="s">
        <v>150</v>
      </c>
      <c r="AT112" s="14" t="s">
        <v>152</v>
      </c>
      <c r="AU112" s="14" t="s">
        <v>8</v>
      </c>
      <c r="AY112" s="14" t="s">
        <v>151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4" t="s">
        <v>8</v>
      </c>
      <c r="BK112" s="212">
        <f>ROUND(I112*H112,0)</f>
        <v>0</v>
      </c>
      <c r="BL112" s="14" t="s">
        <v>150</v>
      </c>
      <c r="BM112" s="14" t="s">
        <v>370</v>
      </c>
    </row>
    <row r="113" s="1" customFormat="1" ht="16.5" customHeight="1">
      <c r="B113" s="35"/>
      <c r="C113" s="201" t="s">
        <v>264</v>
      </c>
      <c r="D113" s="201" t="s">
        <v>152</v>
      </c>
      <c r="E113" s="202" t="s">
        <v>2247</v>
      </c>
      <c r="F113" s="203" t="s">
        <v>2248</v>
      </c>
      <c r="G113" s="204" t="s">
        <v>429</v>
      </c>
      <c r="H113" s="205">
        <v>50</v>
      </c>
      <c r="I113" s="206"/>
      <c r="J113" s="207">
        <f>ROUND(I113*H113,0)</f>
        <v>0</v>
      </c>
      <c r="K113" s="203" t="s">
        <v>2206</v>
      </c>
      <c r="L113" s="40"/>
      <c r="M113" s="208" t="s">
        <v>1</v>
      </c>
      <c r="N113" s="209" t="s">
        <v>47</v>
      </c>
      <c r="O113" s="76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14" t="s">
        <v>150</v>
      </c>
      <c r="AT113" s="14" t="s">
        <v>152</v>
      </c>
      <c r="AU113" s="14" t="s">
        <v>8</v>
      </c>
      <c r="AY113" s="14" t="s">
        <v>151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4" t="s">
        <v>8</v>
      </c>
      <c r="BK113" s="212">
        <f>ROUND(I113*H113,0)</f>
        <v>0</v>
      </c>
      <c r="BL113" s="14" t="s">
        <v>150</v>
      </c>
      <c r="BM113" s="14" t="s">
        <v>381</v>
      </c>
    </row>
    <row r="114" s="1" customFormat="1" ht="16.5" customHeight="1">
      <c r="B114" s="35"/>
      <c r="C114" s="201" t="s">
        <v>269</v>
      </c>
      <c r="D114" s="201" t="s">
        <v>152</v>
      </c>
      <c r="E114" s="202" t="s">
        <v>2249</v>
      </c>
      <c r="F114" s="203" t="s">
        <v>2250</v>
      </c>
      <c r="G114" s="204" t="s">
        <v>429</v>
      </c>
      <c r="H114" s="205">
        <v>12</v>
      </c>
      <c r="I114" s="206"/>
      <c r="J114" s="207">
        <f>ROUND(I114*H114,0)</f>
        <v>0</v>
      </c>
      <c r="K114" s="203" t="s">
        <v>2206</v>
      </c>
      <c r="L114" s="40"/>
      <c r="M114" s="208" t="s">
        <v>1</v>
      </c>
      <c r="N114" s="209" t="s">
        <v>47</v>
      </c>
      <c r="O114" s="76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14" t="s">
        <v>150</v>
      </c>
      <c r="AT114" s="14" t="s">
        <v>152</v>
      </c>
      <c r="AU114" s="14" t="s">
        <v>8</v>
      </c>
      <c r="AY114" s="14" t="s">
        <v>151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8</v>
      </c>
      <c r="BK114" s="212">
        <f>ROUND(I114*H114,0)</f>
        <v>0</v>
      </c>
      <c r="BL114" s="14" t="s">
        <v>150</v>
      </c>
      <c r="BM114" s="14" t="s">
        <v>392</v>
      </c>
    </row>
    <row r="115" s="1" customFormat="1" ht="16.5" customHeight="1">
      <c r="B115" s="35"/>
      <c r="C115" s="201" t="s">
        <v>273</v>
      </c>
      <c r="D115" s="201" t="s">
        <v>152</v>
      </c>
      <c r="E115" s="202" t="s">
        <v>2251</v>
      </c>
      <c r="F115" s="203" t="s">
        <v>2252</v>
      </c>
      <c r="G115" s="204" t="s">
        <v>429</v>
      </c>
      <c r="H115" s="205">
        <v>25</v>
      </c>
      <c r="I115" s="206"/>
      <c r="J115" s="207">
        <f>ROUND(I115*H115,0)</f>
        <v>0</v>
      </c>
      <c r="K115" s="203" t="s">
        <v>2206</v>
      </c>
      <c r="L115" s="40"/>
      <c r="M115" s="208" t="s">
        <v>1</v>
      </c>
      <c r="N115" s="209" t="s">
        <v>47</v>
      </c>
      <c r="O115" s="76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14" t="s">
        <v>150</v>
      </c>
      <c r="AT115" s="14" t="s">
        <v>152</v>
      </c>
      <c r="AU115" s="14" t="s">
        <v>8</v>
      </c>
      <c r="AY115" s="14" t="s">
        <v>151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4" t="s">
        <v>8</v>
      </c>
      <c r="BK115" s="212">
        <f>ROUND(I115*H115,0)</f>
        <v>0</v>
      </c>
      <c r="BL115" s="14" t="s">
        <v>150</v>
      </c>
      <c r="BM115" s="14" t="s">
        <v>411</v>
      </c>
    </row>
    <row r="116" s="1" customFormat="1" ht="16.5" customHeight="1">
      <c r="B116" s="35"/>
      <c r="C116" s="201" t="s">
        <v>277</v>
      </c>
      <c r="D116" s="201" t="s">
        <v>152</v>
      </c>
      <c r="E116" s="202" t="s">
        <v>2253</v>
      </c>
      <c r="F116" s="203" t="s">
        <v>2254</v>
      </c>
      <c r="G116" s="204" t="s">
        <v>429</v>
      </c>
      <c r="H116" s="205">
        <v>2</v>
      </c>
      <c r="I116" s="206"/>
      <c r="J116" s="207">
        <f>ROUND(I116*H116,0)</f>
        <v>0</v>
      </c>
      <c r="K116" s="203" t="s">
        <v>2206</v>
      </c>
      <c r="L116" s="40"/>
      <c r="M116" s="208" t="s">
        <v>1</v>
      </c>
      <c r="N116" s="209" t="s">
        <v>47</v>
      </c>
      <c r="O116" s="76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14" t="s">
        <v>150</v>
      </c>
      <c r="AT116" s="14" t="s">
        <v>152</v>
      </c>
      <c r="AU116" s="14" t="s">
        <v>8</v>
      </c>
      <c r="AY116" s="14" t="s">
        <v>151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4" t="s">
        <v>8</v>
      </c>
      <c r="BK116" s="212">
        <f>ROUND(I116*H116,0)</f>
        <v>0</v>
      </c>
      <c r="BL116" s="14" t="s">
        <v>150</v>
      </c>
      <c r="BM116" s="14" t="s">
        <v>426</v>
      </c>
    </row>
    <row r="117" s="1" customFormat="1" ht="16.5" customHeight="1">
      <c r="B117" s="35"/>
      <c r="C117" s="201" t="s">
        <v>281</v>
      </c>
      <c r="D117" s="201" t="s">
        <v>152</v>
      </c>
      <c r="E117" s="202" t="s">
        <v>2255</v>
      </c>
      <c r="F117" s="203" t="s">
        <v>2256</v>
      </c>
      <c r="G117" s="204" t="s">
        <v>429</v>
      </c>
      <c r="H117" s="205">
        <v>3</v>
      </c>
      <c r="I117" s="206"/>
      <c r="J117" s="207">
        <f>ROUND(I117*H117,0)</f>
        <v>0</v>
      </c>
      <c r="K117" s="203" t="s">
        <v>2206</v>
      </c>
      <c r="L117" s="40"/>
      <c r="M117" s="208" t="s">
        <v>1</v>
      </c>
      <c r="N117" s="209" t="s">
        <v>47</v>
      </c>
      <c r="O117" s="76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14" t="s">
        <v>150</v>
      </c>
      <c r="AT117" s="14" t="s">
        <v>152</v>
      </c>
      <c r="AU117" s="14" t="s">
        <v>8</v>
      </c>
      <c r="AY117" s="14" t="s">
        <v>151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4" t="s">
        <v>8</v>
      </c>
      <c r="BK117" s="212">
        <f>ROUND(I117*H117,0)</f>
        <v>0</v>
      </c>
      <c r="BL117" s="14" t="s">
        <v>150</v>
      </c>
      <c r="BM117" s="14" t="s">
        <v>438</v>
      </c>
    </row>
    <row r="118" s="1" customFormat="1" ht="16.5" customHeight="1">
      <c r="B118" s="35"/>
      <c r="C118" s="201" t="s">
        <v>287</v>
      </c>
      <c r="D118" s="201" t="s">
        <v>152</v>
      </c>
      <c r="E118" s="202" t="s">
        <v>2257</v>
      </c>
      <c r="F118" s="203" t="s">
        <v>2258</v>
      </c>
      <c r="G118" s="204" t="s">
        <v>429</v>
      </c>
      <c r="H118" s="205">
        <v>3</v>
      </c>
      <c r="I118" s="206"/>
      <c r="J118" s="207">
        <f>ROUND(I118*H118,0)</f>
        <v>0</v>
      </c>
      <c r="K118" s="203" t="s">
        <v>2206</v>
      </c>
      <c r="L118" s="40"/>
      <c r="M118" s="208" t="s">
        <v>1</v>
      </c>
      <c r="N118" s="209" t="s">
        <v>47</v>
      </c>
      <c r="O118" s="76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14" t="s">
        <v>150</v>
      </c>
      <c r="AT118" s="14" t="s">
        <v>152</v>
      </c>
      <c r="AU118" s="14" t="s">
        <v>8</v>
      </c>
      <c r="AY118" s="14" t="s">
        <v>151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4" t="s">
        <v>8</v>
      </c>
      <c r="BK118" s="212">
        <f>ROUND(I118*H118,0)</f>
        <v>0</v>
      </c>
      <c r="BL118" s="14" t="s">
        <v>150</v>
      </c>
      <c r="BM118" s="14" t="s">
        <v>457</v>
      </c>
    </row>
    <row r="119" s="1" customFormat="1" ht="16.5" customHeight="1">
      <c r="B119" s="35"/>
      <c r="C119" s="201" t="s">
        <v>292</v>
      </c>
      <c r="D119" s="201" t="s">
        <v>152</v>
      </c>
      <c r="E119" s="202" t="s">
        <v>2259</v>
      </c>
      <c r="F119" s="203" t="s">
        <v>2260</v>
      </c>
      <c r="G119" s="204" t="s">
        <v>429</v>
      </c>
      <c r="H119" s="205">
        <v>6</v>
      </c>
      <c r="I119" s="206"/>
      <c r="J119" s="207">
        <f>ROUND(I119*H119,0)</f>
        <v>0</v>
      </c>
      <c r="K119" s="203" t="s">
        <v>2206</v>
      </c>
      <c r="L119" s="40"/>
      <c r="M119" s="208" t="s">
        <v>1</v>
      </c>
      <c r="N119" s="209" t="s">
        <v>47</v>
      </c>
      <c r="O119" s="76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14" t="s">
        <v>150</v>
      </c>
      <c r="AT119" s="14" t="s">
        <v>152</v>
      </c>
      <c r="AU119" s="14" t="s">
        <v>8</v>
      </c>
      <c r="AY119" s="14" t="s">
        <v>151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8</v>
      </c>
      <c r="BK119" s="212">
        <f>ROUND(I119*H119,0)</f>
        <v>0</v>
      </c>
      <c r="BL119" s="14" t="s">
        <v>150</v>
      </c>
      <c r="BM119" s="14" t="s">
        <v>488</v>
      </c>
    </row>
    <row r="120" s="1" customFormat="1" ht="16.5" customHeight="1">
      <c r="B120" s="35"/>
      <c r="C120" s="201" t="s">
        <v>296</v>
      </c>
      <c r="D120" s="201" t="s">
        <v>152</v>
      </c>
      <c r="E120" s="202" t="s">
        <v>2261</v>
      </c>
      <c r="F120" s="203" t="s">
        <v>2262</v>
      </c>
      <c r="G120" s="204" t="s">
        <v>429</v>
      </c>
      <c r="H120" s="205">
        <v>2</v>
      </c>
      <c r="I120" s="206"/>
      <c r="J120" s="207">
        <f>ROUND(I120*H120,0)</f>
        <v>0</v>
      </c>
      <c r="K120" s="203" t="s">
        <v>2206</v>
      </c>
      <c r="L120" s="40"/>
      <c r="M120" s="208" t="s">
        <v>1</v>
      </c>
      <c r="N120" s="209" t="s">
        <v>47</v>
      </c>
      <c r="O120" s="76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AR120" s="14" t="s">
        <v>150</v>
      </c>
      <c r="AT120" s="14" t="s">
        <v>152</v>
      </c>
      <c r="AU120" s="14" t="s">
        <v>8</v>
      </c>
      <c r="AY120" s="14" t="s">
        <v>151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8</v>
      </c>
      <c r="BK120" s="212">
        <f>ROUND(I120*H120,0)</f>
        <v>0</v>
      </c>
      <c r="BL120" s="14" t="s">
        <v>150</v>
      </c>
      <c r="BM120" s="14" t="s">
        <v>514</v>
      </c>
    </row>
    <row r="121" s="1" customFormat="1" ht="16.5" customHeight="1">
      <c r="B121" s="35"/>
      <c r="C121" s="201" t="s">
        <v>300</v>
      </c>
      <c r="D121" s="201" t="s">
        <v>152</v>
      </c>
      <c r="E121" s="202" t="s">
        <v>2263</v>
      </c>
      <c r="F121" s="203" t="s">
        <v>2264</v>
      </c>
      <c r="G121" s="204" t="s">
        <v>429</v>
      </c>
      <c r="H121" s="205">
        <v>12</v>
      </c>
      <c r="I121" s="206"/>
      <c r="J121" s="207">
        <f>ROUND(I121*H121,0)</f>
        <v>0</v>
      </c>
      <c r="K121" s="203" t="s">
        <v>2206</v>
      </c>
      <c r="L121" s="40"/>
      <c r="M121" s="208" t="s">
        <v>1</v>
      </c>
      <c r="N121" s="209" t="s">
        <v>47</v>
      </c>
      <c r="O121" s="76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14" t="s">
        <v>150</v>
      </c>
      <c r="AT121" s="14" t="s">
        <v>152</v>
      </c>
      <c r="AU121" s="14" t="s">
        <v>8</v>
      </c>
      <c r="AY121" s="14" t="s">
        <v>151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8</v>
      </c>
      <c r="BK121" s="212">
        <f>ROUND(I121*H121,0)</f>
        <v>0</v>
      </c>
      <c r="BL121" s="14" t="s">
        <v>150</v>
      </c>
      <c r="BM121" s="14" t="s">
        <v>533</v>
      </c>
    </row>
    <row r="122" s="1" customFormat="1" ht="16.5" customHeight="1">
      <c r="B122" s="35"/>
      <c r="C122" s="201" t="s">
        <v>304</v>
      </c>
      <c r="D122" s="201" t="s">
        <v>152</v>
      </c>
      <c r="E122" s="202" t="s">
        <v>2265</v>
      </c>
      <c r="F122" s="203" t="s">
        <v>2266</v>
      </c>
      <c r="G122" s="204" t="s">
        <v>429</v>
      </c>
      <c r="H122" s="205">
        <v>8</v>
      </c>
      <c r="I122" s="206"/>
      <c r="J122" s="207">
        <f>ROUND(I122*H122,0)</f>
        <v>0</v>
      </c>
      <c r="K122" s="203" t="s">
        <v>2206</v>
      </c>
      <c r="L122" s="40"/>
      <c r="M122" s="208" t="s">
        <v>1</v>
      </c>
      <c r="N122" s="209" t="s">
        <v>47</v>
      </c>
      <c r="O122" s="76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14" t="s">
        <v>150</v>
      </c>
      <c r="AT122" s="14" t="s">
        <v>152</v>
      </c>
      <c r="AU122" s="14" t="s">
        <v>8</v>
      </c>
      <c r="AY122" s="14" t="s">
        <v>151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8</v>
      </c>
      <c r="BK122" s="212">
        <f>ROUND(I122*H122,0)</f>
        <v>0</v>
      </c>
      <c r="BL122" s="14" t="s">
        <v>150</v>
      </c>
      <c r="BM122" s="14" t="s">
        <v>543</v>
      </c>
    </row>
    <row r="123" s="1" customFormat="1" ht="16.5" customHeight="1">
      <c r="B123" s="35"/>
      <c r="C123" s="201" t="s">
        <v>308</v>
      </c>
      <c r="D123" s="201" t="s">
        <v>152</v>
      </c>
      <c r="E123" s="202" t="s">
        <v>2267</v>
      </c>
      <c r="F123" s="203" t="s">
        <v>2268</v>
      </c>
      <c r="G123" s="204" t="s">
        <v>429</v>
      </c>
      <c r="H123" s="205">
        <v>8</v>
      </c>
      <c r="I123" s="206"/>
      <c r="J123" s="207">
        <f>ROUND(I123*H123,0)</f>
        <v>0</v>
      </c>
      <c r="K123" s="203" t="s">
        <v>2206</v>
      </c>
      <c r="L123" s="40"/>
      <c r="M123" s="208" t="s">
        <v>1</v>
      </c>
      <c r="N123" s="209" t="s">
        <v>47</v>
      </c>
      <c r="O123" s="76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14" t="s">
        <v>150</v>
      </c>
      <c r="AT123" s="14" t="s">
        <v>152</v>
      </c>
      <c r="AU123" s="14" t="s">
        <v>8</v>
      </c>
      <c r="AY123" s="14" t="s">
        <v>151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8</v>
      </c>
      <c r="BK123" s="212">
        <f>ROUND(I123*H123,0)</f>
        <v>0</v>
      </c>
      <c r="BL123" s="14" t="s">
        <v>150</v>
      </c>
      <c r="BM123" s="14" t="s">
        <v>552</v>
      </c>
    </row>
    <row r="124" s="1" customFormat="1" ht="16.5" customHeight="1">
      <c r="B124" s="35"/>
      <c r="C124" s="201" t="s">
        <v>312</v>
      </c>
      <c r="D124" s="201" t="s">
        <v>152</v>
      </c>
      <c r="E124" s="202" t="s">
        <v>2269</v>
      </c>
      <c r="F124" s="203" t="s">
        <v>2270</v>
      </c>
      <c r="G124" s="204" t="s">
        <v>429</v>
      </c>
      <c r="H124" s="205">
        <v>2</v>
      </c>
      <c r="I124" s="206"/>
      <c r="J124" s="207">
        <f>ROUND(I124*H124,0)</f>
        <v>0</v>
      </c>
      <c r="K124" s="203" t="s">
        <v>2206</v>
      </c>
      <c r="L124" s="40"/>
      <c r="M124" s="208" t="s">
        <v>1</v>
      </c>
      <c r="N124" s="209" t="s">
        <v>47</v>
      </c>
      <c r="O124" s="76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14" t="s">
        <v>150</v>
      </c>
      <c r="AT124" s="14" t="s">
        <v>152</v>
      </c>
      <c r="AU124" s="14" t="s">
        <v>8</v>
      </c>
      <c r="AY124" s="14" t="s">
        <v>151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8</v>
      </c>
      <c r="BK124" s="212">
        <f>ROUND(I124*H124,0)</f>
        <v>0</v>
      </c>
      <c r="BL124" s="14" t="s">
        <v>150</v>
      </c>
      <c r="BM124" s="14" t="s">
        <v>561</v>
      </c>
    </row>
    <row r="125" s="1" customFormat="1" ht="16.5" customHeight="1">
      <c r="B125" s="35"/>
      <c r="C125" s="201" t="s">
        <v>317</v>
      </c>
      <c r="D125" s="201" t="s">
        <v>152</v>
      </c>
      <c r="E125" s="202" t="s">
        <v>2271</v>
      </c>
      <c r="F125" s="203" t="s">
        <v>2272</v>
      </c>
      <c r="G125" s="204" t="s">
        <v>429</v>
      </c>
      <c r="H125" s="205">
        <v>1</v>
      </c>
      <c r="I125" s="206"/>
      <c r="J125" s="207">
        <f>ROUND(I125*H125,0)</f>
        <v>0</v>
      </c>
      <c r="K125" s="203" t="s">
        <v>2206</v>
      </c>
      <c r="L125" s="40"/>
      <c r="M125" s="208" t="s">
        <v>1</v>
      </c>
      <c r="N125" s="209" t="s">
        <v>47</v>
      </c>
      <c r="O125" s="76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14" t="s">
        <v>150</v>
      </c>
      <c r="AT125" s="14" t="s">
        <v>152</v>
      </c>
      <c r="AU125" s="14" t="s">
        <v>8</v>
      </c>
      <c r="AY125" s="14" t="s">
        <v>151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8</v>
      </c>
      <c r="BK125" s="212">
        <f>ROUND(I125*H125,0)</f>
        <v>0</v>
      </c>
      <c r="BL125" s="14" t="s">
        <v>150</v>
      </c>
      <c r="BM125" s="14" t="s">
        <v>569</v>
      </c>
    </row>
    <row r="126" s="1" customFormat="1" ht="16.5" customHeight="1">
      <c r="B126" s="35"/>
      <c r="C126" s="201" t="s">
        <v>321</v>
      </c>
      <c r="D126" s="201" t="s">
        <v>152</v>
      </c>
      <c r="E126" s="202" t="s">
        <v>2273</v>
      </c>
      <c r="F126" s="203" t="s">
        <v>2274</v>
      </c>
      <c r="G126" s="204" t="s">
        <v>429</v>
      </c>
      <c r="H126" s="205">
        <v>60</v>
      </c>
      <c r="I126" s="206"/>
      <c r="J126" s="207">
        <f>ROUND(I126*H126,0)</f>
        <v>0</v>
      </c>
      <c r="K126" s="203" t="s">
        <v>2206</v>
      </c>
      <c r="L126" s="40"/>
      <c r="M126" s="208" t="s">
        <v>1</v>
      </c>
      <c r="N126" s="209" t="s">
        <v>47</v>
      </c>
      <c r="O126" s="76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14" t="s">
        <v>150</v>
      </c>
      <c r="AT126" s="14" t="s">
        <v>152</v>
      </c>
      <c r="AU126" s="14" t="s">
        <v>8</v>
      </c>
      <c r="AY126" s="14" t="s">
        <v>151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8</v>
      </c>
      <c r="BK126" s="212">
        <f>ROUND(I126*H126,0)</f>
        <v>0</v>
      </c>
      <c r="BL126" s="14" t="s">
        <v>150</v>
      </c>
      <c r="BM126" s="14" t="s">
        <v>600</v>
      </c>
    </row>
    <row r="127" s="1" customFormat="1" ht="16.5" customHeight="1">
      <c r="B127" s="35"/>
      <c r="C127" s="201" t="s">
        <v>325</v>
      </c>
      <c r="D127" s="201" t="s">
        <v>152</v>
      </c>
      <c r="E127" s="202" t="s">
        <v>2275</v>
      </c>
      <c r="F127" s="203" t="s">
        <v>2276</v>
      </c>
      <c r="G127" s="204" t="s">
        <v>429</v>
      </c>
      <c r="H127" s="205">
        <v>60</v>
      </c>
      <c r="I127" s="206"/>
      <c r="J127" s="207">
        <f>ROUND(I127*H127,0)</f>
        <v>0</v>
      </c>
      <c r="K127" s="203" t="s">
        <v>2206</v>
      </c>
      <c r="L127" s="40"/>
      <c r="M127" s="208" t="s">
        <v>1</v>
      </c>
      <c r="N127" s="209" t="s">
        <v>47</v>
      </c>
      <c r="O127" s="76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14" t="s">
        <v>150</v>
      </c>
      <c r="AT127" s="14" t="s">
        <v>152</v>
      </c>
      <c r="AU127" s="14" t="s">
        <v>8</v>
      </c>
      <c r="AY127" s="14" t="s">
        <v>151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8</v>
      </c>
      <c r="BK127" s="212">
        <f>ROUND(I127*H127,0)</f>
        <v>0</v>
      </c>
      <c r="BL127" s="14" t="s">
        <v>150</v>
      </c>
      <c r="BM127" s="14" t="s">
        <v>608</v>
      </c>
    </row>
    <row r="128" s="1" customFormat="1" ht="16.5" customHeight="1">
      <c r="B128" s="35"/>
      <c r="C128" s="201" t="s">
        <v>330</v>
      </c>
      <c r="D128" s="201" t="s">
        <v>152</v>
      </c>
      <c r="E128" s="202" t="s">
        <v>2277</v>
      </c>
      <c r="F128" s="203" t="s">
        <v>2278</v>
      </c>
      <c r="G128" s="204" t="s">
        <v>429</v>
      </c>
      <c r="H128" s="205">
        <v>10</v>
      </c>
      <c r="I128" s="206"/>
      <c r="J128" s="207">
        <f>ROUND(I128*H128,0)</f>
        <v>0</v>
      </c>
      <c r="K128" s="203" t="s">
        <v>2206</v>
      </c>
      <c r="L128" s="40"/>
      <c r="M128" s="208" t="s">
        <v>1</v>
      </c>
      <c r="N128" s="209" t="s">
        <v>47</v>
      </c>
      <c r="O128" s="76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AR128" s="14" t="s">
        <v>150</v>
      </c>
      <c r="AT128" s="14" t="s">
        <v>152</v>
      </c>
      <c r="AU128" s="14" t="s">
        <v>8</v>
      </c>
      <c r="AY128" s="14" t="s">
        <v>151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8</v>
      </c>
      <c r="BK128" s="212">
        <f>ROUND(I128*H128,0)</f>
        <v>0</v>
      </c>
      <c r="BL128" s="14" t="s">
        <v>150</v>
      </c>
      <c r="BM128" s="14" t="s">
        <v>620</v>
      </c>
    </row>
    <row r="129" s="1" customFormat="1" ht="16.5" customHeight="1">
      <c r="B129" s="35"/>
      <c r="C129" s="201" t="s">
        <v>335</v>
      </c>
      <c r="D129" s="201" t="s">
        <v>152</v>
      </c>
      <c r="E129" s="202" t="s">
        <v>2279</v>
      </c>
      <c r="F129" s="203" t="s">
        <v>2280</v>
      </c>
      <c r="G129" s="204" t="s">
        <v>429</v>
      </c>
      <c r="H129" s="205">
        <v>10</v>
      </c>
      <c r="I129" s="206"/>
      <c r="J129" s="207">
        <f>ROUND(I129*H129,0)</f>
        <v>0</v>
      </c>
      <c r="K129" s="203" t="s">
        <v>2206</v>
      </c>
      <c r="L129" s="40"/>
      <c r="M129" s="208" t="s">
        <v>1</v>
      </c>
      <c r="N129" s="209" t="s">
        <v>47</v>
      </c>
      <c r="O129" s="76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14" t="s">
        <v>150</v>
      </c>
      <c r="AT129" s="14" t="s">
        <v>152</v>
      </c>
      <c r="AU129" s="14" t="s">
        <v>8</v>
      </c>
      <c r="AY129" s="14" t="s">
        <v>151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8</v>
      </c>
      <c r="BK129" s="212">
        <f>ROUND(I129*H129,0)</f>
        <v>0</v>
      </c>
      <c r="BL129" s="14" t="s">
        <v>150</v>
      </c>
      <c r="BM129" s="14" t="s">
        <v>630</v>
      </c>
    </row>
    <row r="130" s="1" customFormat="1" ht="16.5" customHeight="1">
      <c r="B130" s="35"/>
      <c r="C130" s="201" t="s">
        <v>339</v>
      </c>
      <c r="D130" s="201" t="s">
        <v>152</v>
      </c>
      <c r="E130" s="202" t="s">
        <v>2281</v>
      </c>
      <c r="F130" s="203" t="s">
        <v>2282</v>
      </c>
      <c r="G130" s="204" t="s">
        <v>429</v>
      </c>
      <c r="H130" s="205">
        <v>1</v>
      </c>
      <c r="I130" s="206"/>
      <c r="J130" s="207">
        <f>ROUND(I130*H130,0)</f>
        <v>0</v>
      </c>
      <c r="K130" s="203" t="s">
        <v>2206</v>
      </c>
      <c r="L130" s="40"/>
      <c r="M130" s="208" t="s">
        <v>1</v>
      </c>
      <c r="N130" s="209" t="s">
        <v>47</v>
      </c>
      <c r="O130" s="76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14" t="s">
        <v>150</v>
      </c>
      <c r="AT130" s="14" t="s">
        <v>152</v>
      </c>
      <c r="AU130" s="14" t="s">
        <v>8</v>
      </c>
      <c r="AY130" s="14" t="s">
        <v>151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8</v>
      </c>
      <c r="BK130" s="212">
        <f>ROUND(I130*H130,0)</f>
        <v>0</v>
      </c>
      <c r="BL130" s="14" t="s">
        <v>150</v>
      </c>
      <c r="BM130" s="14" t="s">
        <v>27</v>
      </c>
    </row>
    <row r="131" s="1" customFormat="1" ht="16.5" customHeight="1">
      <c r="B131" s="35"/>
      <c r="C131" s="201" t="s">
        <v>343</v>
      </c>
      <c r="D131" s="201" t="s">
        <v>152</v>
      </c>
      <c r="E131" s="202" t="s">
        <v>2283</v>
      </c>
      <c r="F131" s="203" t="s">
        <v>2284</v>
      </c>
      <c r="G131" s="204" t="s">
        <v>429</v>
      </c>
      <c r="H131" s="205">
        <v>6</v>
      </c>
      <c r="I131" s="206"/>
      <c r="J131" s="207">
        <f>ROUND(I131*H131,0)</f>
        <v>0</v>
      </c>
      <c r="K131" s="203" t="s">
        <v>2206</v>
      </c>
      <c r="L131" s="40"/>
      <c r="M131" s="208" t="s">
        <v>1</v>
      </c>
      <c r="N131" s="209" t="s">
        <v>47</v>
      </c>
      <c r="O131" s="76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AR131" s="14" t="s">
        <v>150</v>
      </c>
      <c r="AT131" s="14" t="s">
        <v>152</v>
      </c>
      <c r="AU131" s="14" t="s">
        <v>8</v>
      </c>
      <c r="AY131" s="14" t="s">
        <v>151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8</v>
      </c>
      <c r="BK131" s="212">
        <f>ROUND(I131*H131,0)</f>
        <v>0</v>
      </c>
      <c r="BL131" s="14" t="s">
        <v>150</v>
      </c>
      <c r="BM131" s="14" t="s">
        <v>655</v>
      </c>
    </row>
    <row r="132" s="1" customFormat="1" ht="16.5" customHeight="1">
      <c r="B132" s="35"/>
      <c r="C132" s="201" t="s">
        <v>348</v>
      </c>
      <c r="D132" s="201" t="s">
        <v>152</v>
      </c>
      <c r="E132" s="202" t="s">
        <v>2285</v>
      </c>
      <c r="F132" s="203" t="s">
        <v>2286</v>
      </c>
      <c r="G132" s="204" t="s">
        <v>429</v>
      </c>
      <c r="H132" s="205">
        <v>2</v>
      </c>
      <c r="I132" s="206"/>
      <c r="J132" s="207">
        <f>ROUND(I132*H132,0)</f>
        <v>0</v>
      </c>
      <c r="K132" s="203" t="s">
        <v>2206</v>
      </c>
      <c r="L132" s="40"/>
      <c r="M132" s="208" t="s">
        <v>1</v>
      </c>
      <c r="N132" s="209" t="s">
        <v>47</v>
      </c>
      <c r="O132" s="76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AR132" s="14" t="s">
        <v>150</v>
      </c>
      <c r="AT132" s="14" t="s">
        <v>152</v>
      </c>
      <c r="AU132" s="14" t="s">
        <v>8</v>
      </c>
      <c r="AY132" s="14" t="s">
        <v>151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8</v>
      </c>
      <c r="BK132" s="212">
        <f>ROUND(I132*H132,0)</f>
        <v>0</v>
      </c>
      <c r="BL132" s="14" t="s">
        <v>150</v>
      </c>
      <c r="BM132" s="14" t="s">
        <v>1876</v>
      </c>
    </row>
    <row r="133" s="1" customFormat="1" ht="16.5" customHeight="1">
      <c r="B133" s="35"/>
      <c r="C133" s="201" t="s">
        <v>352</v>
      </c>
      <c r="D133" s="201" t="s">
        <v>152</v>
      </c>
      <c r="E133" s="202" t="s">
        <v>2287</v>
      </c>
      <c r="F133" s="203" t="s">
        <v>2288</v>
      </c>
      <c r="G133" s="204" t="s">
        <v>429</v>
      </c>
      <c r="H133" s="205">
        <v>4</v>
      </c>
      <c r="I133" s="206"/>
      <c r="J133" s="207">
        <f>ROUND(I133*H133,0)</f>
        <v>0</v>
      </c>
      <c r="K133" s="203" t="s">
        <v>2206</v>
      </c>
      <c r="L133" s="40"/>
      <c r="M133" s="208" t="s">
        <v>1</v>
      </c>
      <c r="N133" s="209" t="s">
        <v>47</v>
      </c>
      <c r="O133" s="76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14" t="s">
        <v>150</v>
      </c>
      <c r="AT133" s="14" t="s">
        <v>152</v>
      </c>
      <c r="AU133" s="14" t="s">
        <v>8</v>
      </c>
      <c r="AY133" s="14" t="s">
        <v>151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8</v>
      </c>
      <c r="BK133" s="212">
        <f>ROUND(I133*H133,0)</f>
        <v>0</v>
      </c>
      <c r="BL133" s="14" t="s">
        <v>150</v>
      </c>
      <c r="BM133" s="14" t="s">
        <v>1885</v>
      </c>
    </row>
    <row r="134" s="1" customFormat="1" ht="16.5" customHeight="1">
      <c r="B134" s="35"/>
      <c r="C134" s="201" t="s">
        <v>356</v>
      </c>
      <c r="D134" s="201" t="s">
        <v>152</v>
      </c>
      <c r="E134" s="202" t="s">
        <v>2289</v>
      </c>
      <c r="F134" s="203" t="s">
        <v>2290</v>
      </c>
      <c r="G134" s="204" t="s">
        <v>429</v>
      </c>
      <c r="H134" s="205">
        <v>4</v>
      </c>
      <c r="I134" s="206"/>
      <c r="J134" s="207">
        <f>ROUND(I134*H134,0)</f>
        <v>0</v>
      </c>
      <c r="K134" s="203" t="s">
        <v>2206</v>
      </c>
      <c r="L134" s="40"/>
      <c r="M134" s="208" t="s">
        <v>1</v>
      </c>
      <c r="N134" s="209" t="s">
        <v>47</v>
      </c>
      <c r="O134" s="76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14" t="s">
        <v>150</v>
      </c>
      <c r="AT134" s="14" t="s">
        <v>152</v>
      </c>
      <c r="AU134" s="14" t="s">
        <v>8</v>
      </c>
      <c r="AY134" s="14" t="s">
        <v>151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8</v>
      </c>
      <c r="BK134" s="212">
        <f>ROUND(I134*H134,0)</f>
        <v>0</v>
      </c>
      <c r="BL134" s="14" t="s">
        <v>150</v>
      </c>
      <c r="BM134" s="14" t="s">
        <v>1898</v>
      </c>
    </row>
    <row r="135" s="1" customFormat="1" ht="16.5" customHeight="1">
      <c r="B135" s="35"/>
      <c r="C135" s="201" t="s">
        <v>361</v>
      </c>
      <c r="D135" s="201" t="s">
        <v>152</v>
      </c>
      <c r="E135" s="202" t="s">
        <v>2291</v>
      </c>
      <c r="F135" s="203" t="s">
        <v>2292</v>
      </c>
      <c r="G135" s="204" t="s">
        <v>429</v>
      </c>
      <c r="H135" s="205">
        <v>2</v>
      </c>
      <c r="I135" s="206"/>
      <c r="J135" s="207">
        <f>ROUND(I135*H135,0)</f>
        <v>0</v>
      </c>
      <c r="K135" s="203" t="s">
        <v>2206</v>
      </c>
      <c r="L135" s="40"/>
      <c r="M135" s="208" t="s">
        <v>1</v>
      </c>
      <c r="N135" s="209" t="s">
        <v>47</v>
      </c>
      <c r="O135" s="76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14" t="s">
        <v>150</v>
      </c>
      <c r="AT135" s="14" t="s">
        <v>152</v>
      </c>
      <c r="AU135" s="14" t="s">
        <v>8</v>
      </c>
      <c r="AY135" s="14" t="s">
        <v>151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8</v>
      </c>
      <c r="BK135" s="212">
        <f>ROUND(I135*H135,0)</f>
        <v>0</v>
      </c>
      <c r="BL135" s="14" t="s">
        <v>150</v>
      </c>
      <c r="BM135" s="14" t="s">
        <v>1918</v>
      </c>
    </row>
    <row r="136" s="1" customFormat="1" ht="16.5" customHeight="1">
      <c r="B136" s="35"/>
      <c r="C136" s="201" t="s">
        <v>366</v>
      </c>
      <c r="D136" s="201" t="s">
        <v>152</v>
      </c>
      <c r="E136" s="202" t="s">
        <v>2293</v>
      </c>
      <c r="F136" s="203" t="s">
        <v>2294</v>
      </c>
      <c r="G136" s="204" t="s">
        <v>429</v>
      </c>
      <c r="H136" s="205">
        <v>10</v>
      </c>
      <c r="I136" s="206"/>
      <c r="J136" s="207">
        <f>ROUND(I136*H136,0)</f>
        <v>0</v>
      </c>
      <c r="K136" s="203" t="s">
        <v>2206</v>
      </c>
      <c r="L136" s="40"/>
      <c r="M136" s="208" t="s">
        <v>1</v>
      </c>
      <c r="N136" s="209" t="s">
        <v>47</v>
      </c>
      <c r="O136" s="76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14" t="s">
        <v>150</v>
      </c>
      <c r="AT136" s="14" t="s">
        <v>152</v>
      </c>
      <c r="AU136" s="14" t="s">
        <v>8</v>
      </c>
      <c r="AY136" s="14" t="s">
        <v>151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8</v>
      </c>
      <c r="BK136" s="212">
        <f>ROUND(I136*H136,0)</f>
        <v>0</v>
      </c>
      <c r="BL136" s="14" t="s">
        <v>150</v>
      </c>
      <c r="BM136" s="14" t="s">
        <v>1926</v>
      </c>
    </row>
    <row r="137" s="1" customFormat="1" ht="16.5" customHeight="1">
      <c r="B137" s="35"/>
      <c r="C137" s="201" t="s">
        <v>370</v>
      </c>
      <c r="D137" s="201" t="s">
        <v>152</v>
      </c>
      <c r="E137" s="202" t="s">
        <v>2295</v>
      </c>
      <c r="F137" s="203" t="s">
        <v>2296</v>
      </c>
      <c r="G137" s="204" t="s">
        <v>429</v>
      </c>
      <c r="H137" s="205">
        <v>8</v>
      </c>
      <c r="I137" s="206"/>
      <c r="J137" s="207">
        <f>ROUND(I137*H137,0)</f>
        <v>0</v>
      </c>
      <c r="K137" s="203" t="s">
        <v>2206</v>
      </c>
      <c r="L137" s="40"/>
      <c r="M137" s="208" t="s">
        <v>1</v>
      </c>
      <c r="N137" s="209" t="s">
        <v>47</v>
      </c>
      <c r="O137" s="76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14" t="s">
        <v>150</v>
      </c>
      <c r="AT137" s="14" t="s">
        <v>152</v>
      </c>
      <c r="AU137" s="14" t="s">
        <v>8</v>
      </c>
      <c r="AY137" s="14" t="s">
        <v>151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8</v>
      </c>
      <c r="BK137" s="212">
        <f>ROUND(I137*H137,0)</f>
        <v>0</v>
      </c>
      <c r="BL137" s="14" t="s">
        <v>150</v>
      </c>
      <c r="BM137" s="14" t="s">
        <v>1934</v>
      </c>
    </row>
    <row r="138" s="1" customFormat="1" ht="16.5" customHeight="1">
      <c r="B138" s="35"/>
      <c r="C138" s="201" t="s">
        <v>375</v>
      </c>
      <c r="D138" s="201" t="s">
        <v>152</v>
      </c>
      <c r="E138" s="202" t="s">
        <v>2297</v>
      </c>
      <c r="F138" s="203" t="s">
        <v>2298</v>
      </c>
      <c r="G138" s="204" t="s">
        <v>429</v>
      </c>
      <c r="H138" s="205">
        <v>2</v>
      </c>
      <c r="I138" s="206"/>
      <c r="J138" s="207">
        <f>ROUND(I138*H138,0)</f>
        <v>0</v>
      </c>
      <c r="K138" s="203" t="s">
        <v>2206</v>
      </c>
      <c r="L138" s="40"/>
      <c r="M138" s="208" t="s">
        <v>1</v>
      </c>
      <c r="N138" s="209" t="s">
        <v>47</v>
      </c>
      <c r="O138" s="76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AR138" s="14" t="s">
        <v>150</v>
      </c>
      <c r="AT138" s="14" t="s">
        <v>152</v>
      </c>
      <c r="AU138" s="14" t="s">
        <v>8</v>
      </c>
      <c r="AY138" s="14" t="s">
        <v>151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8</v>
      </c>
      <c r="BK138" s="212">
        <f>ROUND(I138*H138,0)</f>
        <v>0</v>
      </c>
      <c r="BL138" s="14" t="s">
        <v>150</v>
      </c>
      <c r="BM138" s="14" t="s">
        <v>639</v>
      </c>
    </row>
    <row r="139" s="1" customFormat="1" ht="16.5" customHeight="1">
      <c r="B139" s="35"/>
      <c r="C139" s="201" t="s">
        <v>381</v>
      </c>
      <c r="D139" s="201" t="s">
        <v>152</v>
      </c>
      <c r="E139" s="202" t="s">
        <v>2299</v>
      </c>
      <c r="F139" s="203" t="s">
        <v>2300</v>
      </c>
      <c r="G139" s="204" t="s">
        <v>429</v>
      </c>
      <c r="H139" s="205">
        <v>60</v>
      </c>
      <c r="I139" s="206"/>
      <c r="J139" s="207">
        <f>ROUND(I139*H139,0)</f>
        <v>0</v>
      </c>
      <c r="K139" s="203" t="s">
        <v>2206</v>
      </c>
      <c r="L139" s="40"/>
      <c r="M139" s="208" t="s">
        <v>1</v>
      </c>
      <c r="N139" s="209" t="s">
        <v>47</v>
      </c>
      <c r="O139" s="76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14" t="s">
        <v>150</v>
      </c>
      <c r="AT139" s="14" t="s">
        <v>152</v>
      </c>
      <c r="AU139" s="14" t="s">
        <v>8</v>
      </c>
      <c r="AY139" s="14" t="s">
        <v>151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8</v>
      </c>
      <c r="BK139" s="212">
        <f>ROUND(I139*H139,0)</f>
        <v>0</v>
      </c>
      <c r="BL139" s="14" t="s">
        <v>150</v>
      </c>
      <c r="BM139" s="14" t="s">
        <v>1961</v>
      </c>
    </row>
    <row r="140" s="1" customFormat="1" ht="16.5" customHeight="1">
      <c r="B140" s="35"/>
      <c r="C140" s="201" t="s">
        <v>388</v>
      </c>
      <c r="D140" s="201" t="s">
        <v>152</v>
      </c>
      <c r="E140" s="202" t="s">
        <v>2301</v>
      </c>
      <c r="F140" s="203" t="s">
        <v>2302</v>
      </c>
      <c r="G140" s="204" t="s">
        <v>429</v>
      </c>
      <c r="H140" s="205">
        <v>8</v>
      </c>
      <c r="I140" s="206"/>
      <c r="J140" s="207">
        <f>ROUND(I140*H140,0)</f>
        <v>0</v>
      </c>
      <c r="K140" s="203" t="s">
        <v>2206</v>
      </c>
      <c r="L140" s="40"/>
      <c r="M140" s="208" t="s">
        <v>1</v>
      </c>
      <c r="N140" s="209" t="s">
        <v>47</v>
      </c>
      <c r="O140" s="76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AR140" s="14" t="s">
        <v>150</v>
      </c>
      <c r="AT140" s="14" t="s">
        <v>152</v>
      </c>
      <c r="AU140" s="14" t="s">
        <v>8</v>
      </c>
      <c r="AY140" s="14" t="s">
        <v>151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8</v>
      </c>
      <c r="BK140" s="212">
        <f>ROUND(I140*H140,0)</f>
        <v>0</v>
      </c>
      <c r="BL140" s="14" t="s">
        <v>150</v>
      </c>
      <c r="BM140" s="14" t="s">
        <v>1970</v>
      </c>
    </row>
    <row r="141" s="1" customFormat="1" ht="16.5" customHeight="1">
      <c r="B141" s="35"/>
      <c r="C141" s="201" t="s">
        <v>392</v>
      </c>
      <c r="D141" s="201" t="s">
        <v>152</v>
      </c>
      <c r="E141" s="202" t="s">
        <v>2303</v>
      </c>
      <c r="F141" s="203" t="s">
        <v>2304</v>
      </c>
      <c r="G141" s="204" t="s">
        <v>429</v>
      </c>
      <c r="H141" s="205">
        <v>60</v>
      </c>
      <c r="I141" s="206"/>
      <c r="J141" s="207">
        <f>ROUND(I141*H141,0)</f>
        <v>0</v>
      </c>
      <c r="K141" s="203" t="s">
        <v>2206</v>
      </c>
      <c r="L141" s="40"/>
      <c r="M141" s="208" t="s">
        <v>1</v>
      </c>
      <c r="N141" s="209" t="s">
        <v>47</v>
      </c>
      <c r="O141" s="76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14" t="s">
        <v>150</v>
      </c>
      <c r="AT141" s="14" t="s">
        <v>152</v>
      </c>
      <c r="AU141" s="14" t="s">
        <v>8</v>
      </c>
      <c r="AY141" s="14" t="s">
        <v>151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8</v>
      </c>
      <c r="BK141" s="212">
        <f>ROUND(I141*H141,0)</f>
        <v>0</v>
      </c>
      <c r="BL141" s="14" t="s">
        <v>150</v>
      </c>
      <c r="BM141" s="14" t="s">
        <v>1974</v>
      </c>
    </row>
    <row r="142" s="1" customFormat="1" ht="16.5" customHeight="1">
      <c r="B142" s="35"/>
      <c r="C142" s="201" t="s">
        <v>396</v>
      </c>
      <c r="D142" s="201" t="s">
        <v>152</v>
      </c>
      <c r="E142" s="202" t="s">
        <v>2305</v>
      </c>
      <c r="F142" s="203" t="s">
        <v>2306</v>
      </c>
      <c r="G142" s="204" t="s">
        <v>222</v>
      </c>
      <c r="H142" s="205">
        <v>45</v>
      </c>
      <c r="I142" s="206"/>
      <c r="J142" s="207">
        <f>ROUND(I142*H142,0)</f>
        <v>0</v>
      </c>
      <c r="K142" s="203" t="s">
        <v>2206</v>
      </c>
      <c r="L142" s="40"/>
      <c r="M142" s="208" t="s">
        <v>1</v>
      </c>
      <c r="N142" s="209" t="s">
        <v>47</v>
      </c>
      <c r="O142" s="76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AR142" s="14" t="s">
        <v>150</v>
      </c>
      <c r="AT142" s="14" t="s">
        <v>152</v>
      </c>
      <c r="AU142" s="14" t="s">
        <v>8</v>
      </c>
      <c r="AY142" s="14" t="s">
        <v>151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8</v>
      </c>
      <c r="BK142" s="212">
        <f>ROUND(I142*H142,0)</f>
        <v>0</v>
      </c>
      <c r="BL142" s="14" t="s">
        <v>150</v>
      </c>
      <c r="BM142" s="14" t="s">
        <v>1978</v>
      </c>
    </row>
    <row r="143" s="1" customFormat="1" ht="16.5" customHeight="1">
      <c r="B143" s="35"/>
      <c r="C143" s="201" t="s">
        <v>401</v>
      </c>
      <c r="D143" s="201" t="s">
        <v>152</v>
      </c>
      <c r="E143" s="202" t="s">
        <v>2307</v>
      </c>
      <c r="F143" s="203" t="s">
        <v>2308</v>
      </c>
      <c r="G143" s="204" t="s">
        <v>429</v>
      </c>
      <c r="H143" s="205">
        <v>100</v>
      </c>
      <c r="I143" s="206"/>
      <c r="J143" s="207">
        <f>ROUND(I143*H143,0)</f>
        <v>0</v>
      </c>
      <c r="K143" s="203" t="s">
        <v>2206</v>
      </c>
      <c r="L143" s="40"/>
      <c r="M143" s="208" t="s">
        <v>1</v>
      </c>
      <c r="N143" s="209" t="s">
        <v>47</v>
      </c>
      <c r="O143" s="76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AR143" s="14" t="s">
        <v>150</v>
      </c>
      <c r="AT143" s="14" t="s">
        <v>152</v>
      </c>
      <c r="AU143" s="14" t="s">
        <v>8</v>
      </c>
      <c r="AY143" s="14" t="s">
        <v>151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8</v>
      </c>
      <c r="BK143" s="212">
        <f>ROUND(I143*H143,0)</f>
        <v>0</v>
      </c>
      <c r="BL143" s="14" t="s">
        <v>150</v>
      </c>
      <c r="BM143" s="14" t="s">
        <v>2006</v>
      </c>
    </row>
    <row r="144" s="1" customFormat="1" ht="16.5" customHeight="1">
      <c r="B144" s="35"/>
      <c r="C144" s="201" t="s">
        <v>407</v>
      </c>
      <c r="D144" s="201" t="s">
        <v>152</v>
      </c>
      <c r="E144" s="202" t="s">
        <v>2309</v>
      </c>
      <c r="F144" s="203" t="s">
        <v>2310</v>
      </c>
      <c r="G144" s="204" t="s">
        <v>222</v>
      </c>
      <c r="H144" s="205">
        <v>20</v>
      </c>
      <c r="I144" s="206"/>
      <c r="J144" s="207">
        <f>ROUND(I144*H144,0)</f>
        <v>0</v>
      </c>
      <c r="K144" s="203" t="s">
        <v>2206</v>
      </c>
      <c r="L144" s="40"/>
      <c r="M144" s="208" t="s">
        <v>1</v>
      </c>
      <c r="N144" s="209" t="s">
        <v>47</v>
      </c>
      <c r="O144" s="76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AR144" s="14" t="s">
        <v>150</v>
      </c>
      <c r="AT144" s="14" t="s">
        <v>152</v>
      </c>
      <c r="AU144" s="14" t="s">
        <v>8</v>
      </c>
      <c r="AY144" s="14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8</v>
      </c>
      <c r="BK144" s="212">
        <f>ROUND(I144*H144,0)</f>
        <v>0</v>
      </c>
      <c r="BL144" s="14" t="s">
        <v>150</v>
      </c>
      <c r="BM144" s="14" t="s">
        <v>2017</v>
      </c>
    </row>
    <row r="145" s="1" customFormat="1" ht="16.5" customHeight="1">
      <c r="B145" s="35"/>
      <c r="C145" s="201" t="s">
        <v>411</v>
      </c>
      <c r="D145" s="201" t="s">
        <v>152</v>
      </c>
      <c r="E145" s="202" t="s">
        <v>2311</v>
      </c>
      <c r="F145" s="203" t="s">
        <v>2312</v>
      </c>
      <c r="G145" s="204" t="s">
        <v>429</v>
      </c>
      <c r="H145" s="205">
        <v>150</v>
      </c>
      <c r="I145" s="206"/>
      <c r="J145" s="207">
        <f>ROUND(I145*H145,0)</f>
        <v>0</v>
      </c>
      <c r="K145" s="203" t="s">
        <v>2206</v>
      </c>
      <c r="L145" s="40"/>
      <c r="M145" s="208" t="s">
        <v>1</v>
      </c>
      <c r="N145" s="209" t="s">
        <v>47</v>
      </c>
      <c r="O145" s="76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AR145" s="14" t="s">
        <v>150</v>
      </c>
      <c r="AT145" s="14" t="s">
        <v>152</v>
      </c>
      <c r="AU145" s="14" t="s">
        <v>8</v>
      </c>
      <c r="AY145" s="14" t="s">
        <v>151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8</v>
      </c>
      <c r="BK145" s="212">
        <f>ROUND(I145*H145,0)</f>
        <v>0</v>
      </c>
      <c r="BL145" s="14" t="s">
        <v>150</v>
      </c>
      <c r="BM145" s="14" t="s">
        <v>2027</v>
      </c>
    </row>
    <row r="146" s="1" customFormat="1" ht="16.5" customHeight="1">
      <c r="B146" s="35"/>
      <c r="C146" s="201" t="s">
        <v>420</v>
      </c>
      <c r="D146" s="201" t="s">
        <v>152</v>
      </c>
      <c r="E146" s="202" t="s">
        <v>2313</v>
      </c>
      <c r="F146" s="203" t="s">
        <v>2314</v>
      </c>
      <c r="G146" s="204" t="s">
        <v>290</v>
      </c>
      <c r="H146" s="205">
        <v>1</v>
      </c>
      <c r="I146" s="206"/>
      <c r="J146" s="207">
        <f>ROUND(I146*H146,0)</f>
        <v>0</v>
      </c>
      <c r="K146" s="203" t="s">
        <v>2206</v>
      </c>
      <c r="L146" s="40"/>
      <c r="M146" s="208" t="s">
        <v>1</v>
      </c>
      <c r="N146" s="209" t="s">
        <v>47</v>
      </c>
      <c r="O146" s="76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AR146" s="14" t="s">
        <v>150</v>
      </c>
      <c r="AT146" s="14" t="s">
        <v>152</v>
      </c>
      <c r="AU146" s="14" t="s">
        <v>8</v>
      </c>
      <c r="AY146" s="14" t="s">
        <v>151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8</v>
      </c>
      <c r="BK146" s="212">
        <f>ROUND(I146*H146,0)</f>
        <v>0</v>
      </c>
      <c r="BL146" s="14" t="s">
        <v>150</v>
      </c>
      <c r="BM146" s="14" t="s">
        <v>2036</v>
      </c>
    </row>
    <row r="147" s="1" customFormat="1" ht="16.5" customHeight="1">
      <c r="B147" s="35"/>
      <c r="C147" s="201" t="s">
        <v>426</v>
      </c>
      <c r="D147" s="201" t="s">
        <v>152</v>
      </c>
      <c r="E147" s="202" t="s">
        <v>2315</v>
      </c>
      <c r="F147" s="203" t="s">
        <v>2316</v>
      </c>
      <c r="G147" s="204" t="s">
        <v>222</v>
      </c>
      <c r="H147" s="205">
        <v>45</v>
      </c>
      <c r="I147" s="206"/>
      <c r="J147" s="207">
        <f>ROUND(I147*H147,0)</f>
        <v>0</v>
      </c>
      <c r="K147" s="203" t="s">
        <v>2206</v>
      </c>
      <c r="L147" s="40"/>
      <c r="M147" s="208" t="s">
        <v>1</v>
      </c>
      <c r="N147" s="209" t="s">
        <v>47</v>
      </c>
      <c r="O147" s="76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14" t="s">
        <v>150</v>
      </c>
      <c r="AT147" s="14" t="s">
        <v>152</v>
      </c>
      <c r="AU147" s="14" t="s">
        <v>8</v>
      </c>
      <c r="AY147" s="14" t="s">
        <v>151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8</v>
      </c>
      <c r="BK147" s="212">
        <f>ROUND(I147*H147,0)</f>
        <v>0</v>
      </c>
      <c r="BL147" s="14" t="s">
        <v>150</v>
      </c>
      <c r="BM147" s="14" t="s">
        <v>2044</v>
      </c>
    </row>
    <row r="148" s="1" customFormat="1" ht="16.5" customHeight="1">
      <c r="B148" s="35"/>
      <c r="C148" s="201" t="s">
        <v>432</v>
      </c>
      <c r="D148" s="201" t="s">
        <v>152</v>
      </c>
      <c r="E148" s="202" t="s">
        <v>2317</v>
      </c>
      <c r="F148" s="203" t="s">
        <v>2318</v>
      </c>
      <c r="G148" s="204" t="s">
        <v>222</v>
      </c>
      <c r="H148" s="205">
        <v>100</v>
      </c>
      <c r="I148" s="206"/>
      <c r="J148" s="207">
        <f>ROUND(I148*H148,0)</f>
        <v>0</v>
      </c>
      <c r="K148" s="203" t="s">
        <v>2206</v>
      </c>
      <c r="L148" s="40"/>
      <c r="M148" s="208" t="s">
        <v>1</v>
      </c>
      <c r="N148" s="209" t="s">
        <v>47</v>
      </c>
      <c r="O148" s="76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14" t="s">
        <v>150</v>
      </c>
      <c r="AT148" s="14" t="s">
        <v>152</v>
      </c>
      <c r="AU148" s="14" t="s">
        <v>8</v>
      </c>
      <c r="AY148" s="14" t="s">
        <v>151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8</v>
      </c>
      <c r="BK148" s="212">
        <f>ROUND(I148*H148,0)</f>
        <v>0</v>
      </c>
      <c r="BL148" s="14" t="s">
        <v>150</v>
      </c>
      <c r="BM148" s="14" t="s">
        <v>2049</v>
      </c>
    </row>
    <row r="149" s="1" customFormat="1" ht="16.5" customHeight="1">
      <c r="B149" s="35"/>
      <c r="C149" s="201" t="s">
        <v>438</v>
      </c>
      <c r="D149" s="201" t="s">
        <v>152</v>
      </c>
      <c r="E149" s="202" t="s">
        <v>2319</v>
      </c>
      <c r="F149" s="203" t="s">
        <v>2320</v>
      </c>
      <c r="G149" s="204" t="s">
        <v>429</v>
      </c>
      <c r="H149" s="205">
        <v>6</v>
      </c>
      <c r="I149" s="206"/>
      <c r="J149" s="207">
        <f>ROUND(I149*H149,0)</f>
        <v>0</v>
      </c>
      <c r="K149" s="203" t="s">
        <v>2206</v>
      </c>
      <c r="L149" s="40"/>
      <c r="M149" s="208" t="s">
        <v>1</v>
      </c>
      <c r="N149" s="209" t="s">
        <v>47</v>
      </c>
      <c r="O149" s="76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4" t="s">
        <v>150</v>
      </c>
      <c r="AT149" s="14" t="s">
        <v>152</v>
      </c>
      <c r="AU149" s="14" t="s">
        <v>8</v>
      </c>
      <c r="AY149" s="14" t="s">
        <v>151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8</v>
      </c>
      <c r="BK149" s="212">
        <f>ROUND(I149*H149,0)</f>
        <v>0</v>
      </c>
      <c r="BL149" s="14" t="s">
        <v>150</v>
      </c>
      <c r="BM149" s="14" t="s">
        <v>2057</v>
      </c>
    </row>
    <row r="150" s="1" customFormat="1" ht="16.5" customHeight="1">
      <c r="B150" s="35"/>
      <c r="C150" s="201" t="s">
        <v>444</v>
      </c>
      <c r="D150" s="201" t="s">
        <v>152</v>
      </c>
      <c r="E150" s="202" t="s">
        <v>2321</v>
      </c>
      <c r="F150" s="203" t="s">
        <v>2322</v>
      </c>
      <c r="G150" s="204" t="s">
        <v>429</v>
      </c>
      <c r="H150" s="205">
        <v>4</v>
      </c>
      <c r="I150" s="206"/>
      <c r="J150" s="207">
        <f>ROUND(I150*H150,0)</f>
        <v>0</v>
      </c>
      <c r="K150" s="203" t="s">
        <v>2206</v>
      </c>
      <c r="L150" s="40"/>
      <c r="M150" s="208" t="s">
        <v>1</v>
      </c>
      <c r="N150" s="209" t="s">
        <v>47</v>
      </c>
      <c r="O150" s="76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AR150" s="14" t="s">
        <v>150</v>
      </c>
      <c r="AT150" s="14" t="s">
        <v>152</v>
      </c>
      <c r="AU150" s="14" t="s">
        <v>8</v>
      </c>
      <c r="AY150" s="14" t="s">
        <v>151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8</v>
      </c>
      <c r="BK150" s="212">
        <f>ROUND(I150*H150,0)</f>
        <v>0</v>
      </c>
      <c r="BL150" s="14" t="s">
        <v>150</v>
      </c>
      <c r="BM150" s="14" t="s">
        <v>2323</v>
      </c>
    </row>
    <row r="151" s="1" customFormat="1" ht="16.5" customHeight="1">
      <c r="B151" s="35"/>
      <c r="C151" s="201" t="s">
        <v>448</v>
      </c>
      <c r="D151" s="201" t="s">
        <v>152</v>
      </c>
      <c r="E151" s="202" t="s">
        <v>2324</v>
      </c>
      <c r="F151" s="203" t="s">
        <v>2325</v>
      </c>
      <c r="G151" s="204" t="s">
        <v>429</v>
      </c>
      <c r="H151" s="205">
        <v>2</v>
      </c>
      <c r="I151" s="206"/>
      <c r="J151" s="207">
        <f>ROUND(I151*H151,0)</f>
        <v>0</v>
      </c>
      <c r="K151" s="203" t="s">
        <v>2206</v>
      </c>
      <c r="L151" s="40"/>
      <c r="M151" s="208" t="s">
        <v>1</v>
      </c>
      <c r="N151" s="209" t="s">
        <v>47</v>
      </c>
      <c r="O151" s="76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AR151" s="14" t="s">
        <v>150</v>
      </c>
      <c r="AT151" s="14" t="s">
        <v>152</v>
      </c>
      <c r="AU151" s="14" t="s">
        <v>8</v>
      </c>
      <c r="AY151" s="14" t="s">
        <v>151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4" t="s">
        <v>8</v>
      </c>
      <c r="BK151" s="212">
        <f>ROUND(I151*H151,0)</f>
        <v>0</v>
      </c>
      <c r="BL151" s="14" t="s">
        <v>150</v>
      </c>
      <c r="BM151" s="14" t="s">
        <v>2326</v>
      </c>
    </row>
    <row r="152" s="1" customFormat="1" ht="16.5" customHeight="1">
      <c r="B152" s="35"/>
      <c r="C152" s="201" t="s">
        <v>453</v>
      </c>
      <c r="D152" s="201" t="s">
        <v>152</v>
      </c>
      <c r="E152" s="202" t="s">
        <v>2327</v>
      </c>
      <c r="F152" s="203" t="s">
        <v>2328</v>
      </c>
      <c r="G152" s="204" t="s">
        <v>429</v>
      </c>
      <c r="H152" s="205">
        <v>4</v>
      </c>
      <c r="I152" s="206"/>
      <c r="J152" s="207">
        <f>ROUND(I152*H152,0)</f>
        <v>0</v>
      </c>
      <c r="K152" s="203" t="s">
        <v>2206</v>
      </c>
      <c r="L152" s="40"/>
      <c r="M152" s="208" t="s">
        <v>1</v>
      </c>
      <c r="N152" s="209" t="s">
        <v>47</v>
      </c>
      <c r="O152" s="76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14" t="s">
        <v>150</v>
      </c>
      <c r="AT152" s="14" t="s">
        <v>152</v>
      </c>
      <c r="AU152" s="14" t="s">
        <v>8</v>
      </c>
      <c r="AY152" s="14" t="s">
        <v>151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8</v>
      </c>
      <c r="BK152" s="212">
        <f>ROUND(I152*H152,0)</f>
        <v>0</v>
      </c>
      <c r="BL152" s="14" t="s">
        <v>150</v>
      </c>
      <c r="BM152" s="14" t="s">
        <v>2329</v>
      </c>
    </row>
    <row r="153" s="1" customFormat="1" ht="16.5" customHeight="1">
      <c r="B153" s="35"/>
      <c r="C153" s="201" t="s">
        <v>457</v>
      </c>
      <c r="D153" s="201" t="s">
        <v>152</v>
      </c>
      <c r="E153" s="202" t="s">
        <v>2330</v>
      </c>
      <c r="F153" s="203" t="s">
        <v>2331</v>
      </c>
      <c r="G153" s="204" t="s">
        <v>429</v>
      </c>
      <c r="H153" s="205">
        <v>2</v>
      </c>
      <c r="I153" s="206"/>
      <c r="J153" s="207">
        <f>ROUND(I153*H153,0)</f>
        <v>0</v>
      </c>
      <c r="K153" s="203" t="s">
        <v>2206</v>
      </c>
      <c r="L153" s="40"/>
      <c r="M153" s="208" t="s">
        <v>1</v>
      </c>
      <c r="N153" s="209" t="s">
        <v>47</v>
      </c>
      <c r="O153" s="76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14" t="s">
        <v>150</v>
      </c>
      <c r="AT153" s="14" t="s">
        <v>152</v>
      </c>
      <c r="AU153" s="14" t="s">
        <v>8</v>
      </c>
      <c r="AY153" s="14" t="s">
        <v>151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8</v>
      </c>
      <c r="BK153" s="212">
        <f>ROUND(I153*H153,0)</f>
        <v>0</v>
      </c>
      <c r="BL153" s="14" t="s">
        <v>150</v>
      </c>
      <c r="BM153" s="14" t="s">
        <v>2332</v>
      </c>
    </row>
    <row r="154" s="1" customFormat="1" ht="16.5" customHeight="1">
      <c r="B154" s="35"/>
      <c r="C154" s="201" t="s">
        <v>462</v>
      </c>
      <c r="D154" s="201" t="s">
        <v>152</v>
      </c>
      <c r="E154" s="202" t="s">
        <v>2333</v>
      </c>
      <c r="F154" s="203" t="s">
        <v>2334</v>
      </c>
      <c r="G154" s="204" t="s">
        <v>429</v>
      </c>
      <c r="H154" s="205">
        <v>1</v>
      </c>
      <c r="I154" s="206"/>
      <c r="J154" s="207">
        <f>ROUND(I154*H154,0)</f>
        <v>0</v>
      </c>
      <c r="K154" s="203" t="s">
        <v>2206</v>
      </c>
      <c r="L154" s="40"/>
      <c r="M154" s="208" t="s">
        <v>1</v>
      </c>
      <c r="N154" s="209" t="s">
        <v>47</v>
      </c>
      <c r="O154" s="76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AR154" s="14" t="s">
        <v>150</v>
      </c>
      <c r="AT154" s="14" t="s">
        <v>152</v>
      </c>
      <c r="AU154" s="14" t="s">
        <v>8</v>
      </c>
      <c r="AY154" s="14" t="s">
        <v>151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8</v>
      </c>
      <c r="BK154" s="212">
        <f>ROUND(I154*H154,0)</f>
        <v>0</v>
      </c>
      <c r="BL154" s="14" t="s">
        <v>150</v>
      </c>
      <c r="BM154" s="14" t="s">
        <v>2335</v>
      </c>
    </row>
    <row r="155" s="1" customFormat="1" ht="16.5" customHeight="1">
      <c r="B155" s="35"/>
      <c r="C155" s="201" t="s">
        <v>430</v>
      </c>
      <c r="D155" s="201" t="s">
        <v>152</v>
      </c>
      <c r="E155" s="202" t="s">
        <v>2336</v>
      </c>
      <c r="F155" s="203" t="s">
        <v>2337</v>
      </c>
      <c r="G155" s="204" t="s">
        <v>429</v>
      </c>
      <c r="H155" s="205">
        <v>22</v>
      </c>
      <c r="I155" s="206"/>
      <c r="J155" s="207">
        <f>ROUND(I155*H155,0)</f>
        <v>0</v>
      </c>
      <c r="K155" s="203" t="s">
        <v>2206</v>
      </c>
      <c r="L155" s="40"/>
      <c r="M155" s="208" t="s">
        <v>1</v>
      </c>
      <c r="N155" s="209" t="s">
        <v>47</v>
      </c>
      <c r="O155" s="76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AR155" s="14" t="s">
        <v>150</v>
      </c>
      <c r="AT155" s="14" t="s">
        <v>152</v>
      </c>
      <c r="AU155" s="14" t="s">
        <v>8</v>
      </c>
      <c r="AY155" s="14" t="s">
        <v>151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8</v>
      </c>
      <c r="BK155" s="212">
        <f>ROUND(I155*H155,0)</f>
        <v>0</v>
      </c>
      <c r="BL155" s="14" t="s">
        <v>150</v>
      </c>
      <c r="BM155" s="14" t="s">
        <v>2338</v>
      </c>
    </row>
    <row r="156" s="1" customFormat="1" ht="16.5" customHeight="1">
      <c r="B156" s="35"/>
      <c r="C156" s="201" t="s">
        <v>472</v>
      </c>
      <c r="D156" s="201" t="s">
        <v>152</v>
      </c>
      <c r="E156" s="202" t="s">
        <v>2339</v>
      </c>
      <c r="F156" s="203" t="s">
        <v>2340</v>
      </c>
      <c r="G156" s="204" t="s">
        <v>429</v>
      </c>
      <c r="H156" s="205">
        <v>22</v>
      </c>
      <c r="I156" s="206"/>
      <c r="J156" s="207">
        <f>ROUND(I156*H156,0)</f>
        <v>0</v>
      </c>
      <c r="K156" s="203" t="s">
        <v>2206</v>
      </c>
      <c r="L156" s="40"/>
      <c r="M156" s="208" t="s">
        <v>1</v>
      </c>
      <c r="N156" s="209" t="s">
        <v>47</v>
      </c>
      <c r="O156" s="76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AR156" s="14" t="s">
        <v>150</v>
      </c>
      <c r="AT156" s="14" t="s">
        <v>152</v>
      </c>
      <c r="AU156" s="14" t="s">
        <v>8</v>
      </c>
      <c r="AY156" s="14" t="s">
        <v>151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8</v>
      </c>
      <c r="BK156" s="212">
        <f>ROUND(I156*H156,0)</f>
        <v>0</v>
      </c>
      <c r="BL156" s="14" t="s">
        <v>150</v>
      </c>
      <c r="BM156" s="14" t="s">
        <v>2341</v>
      </c>
    </row>
    <row r="157" s="1" customFormat="1" ht="16.5" customHeight="1">
      <c r="B157" s="35"/>
      <c r="C157" s="201" t="s">
        <v>478</v>
      </c>
      <c r="D157" s="201" t="s">
        <v>152</v>
      </c>
      <c r="E157" s="202" t="s">
        <v>2342</v>
      </c>
      <c r="F157" s="203" t="s">
        <v>2343</v>
      </c>
      <c r="G157" s="204" t="s">
        <v>429</v>
      </c>
      <c r="H157" s="205">
        <v>1</v>
      </c>
      <c r="I157" s="206"/>
      <c r="J157" s="207">
        <f>ROUND(I157*H157,0)</f>
        <v>0</v>
      </c>
      <c r="K157" s="203" t="s">
        <v>2206</v>
      </c>
      <c r="L157" s="40"/>
      <c r="M157" s="208" t="s">
        <v>1</v>
      </c>
      <c r="N157" s="209" t="s">
        <v>47</v>
      </c>
      <c r="O157" s="76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AR157" s="14" t="s">
        <v>150</v>
      </c>
      <c r="AT157" s="14" t="s">
        <v>152</v>
      </c>
      <c r="AU157" s="14" t="s">
        <v>8</v>
      </c>
      <c r="AY157" s="14" t="s">
        <v>151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4" t="s">
        <v>8</v>
      </c>
      <c r="BK157" s="212">
        <f>ROUND(I157*H157,0)</f>
        <v>0</v>
      </c>
      <c r="BL157" s="14" t="s">
        <v>150</v>
      </c>
      <c r="BM157" s="14" t="s">
        <v>2344</v>
      </c>
    </row>
    <row r="158" s="1" customFormat="1" ht="16.5" customHeight="1">
      <c r="B158" s="35"/>
      <c r="C158" s="201" t="s">
        <v>483</v>
      </c>
      <c r="D158" s="201" t="s">
        <v>152</v>
      </c>
      <c r="E158" s="202" t="s">
        <v>2345</v>
      </c>
      <c r="F158" s="203" t="s">
        <v>2346</v>
      </c>
      <c r="G158" s="204" t="s">
        <v>429</v>
      </c>
      <c r="H158" s="205">
        <v>2</v>
      </c>
      <c r="I158" s="206"/>
      <c r="J158" s="207">
        <f>ROUND(I158*H158,0)</f>
        <v>0</v>
      </c>
      <c r="K158" s="203" t="s">
        <v>2206</v>
      </c>
      <c r="L158" s="40"/>
      <c r="M158" s="208" t="s">
        <v>1</v>
      </c>
      <c r="N158" s="209" t="s">
        <v>47</v>
      </c>
      <c r="O158" s="76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14" t="s">
        <v>150</v>
      </c>
      <c r="AT158" s="14" t="s">
        <v>152</v>
      </c>
      <c r="AU158" s="14" t="s">
        <v>8</v>
      </c>
      <c r="AY158" s="14" t="s">
        <v>151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8</v>
      </c>
      <c r="BK158" s="212">
        <f>ROUND(I158*H158,0)</f>
        <v>0</v>
      </c>
      <c r="BL158" s="14" t="s">
        <v>150</v>
      </c>
      <c r="BM158" s="14" t="s">
        <v>2347</v>
      </c>
    </row>
    <row r="159" s="1" customFormat="1" ht="16.5" customHeight="1">
      <c r="B159" s="35"/>
      <c r="C159" s="201" t="s">
        <v>488</v>
      </c>
      <c r="D159" s="201" t="s">
        <v>152</v>
      </c>
      <c r="E159" s="202" t="s">
        <v>2348</v>
      </c>
      <c r="F159" s="203" t="s">
        <v>2349</v>
      </c>
      <c r="G159" s="204" t="s">
        <v>429</v>
      </c>
      <c r="H159" s="205">
        <v>2</v>
      </c>
      <c r="I159" s="206"/>
      <c r="J159" s="207">
        <f>ROUND(I159*H159,0)</f>
        <v>0</v>
      </c>
      <c r="K159" s="203" t="s">
        <v>2206</v>
      </c>
      <c r="L159" s="40"/>
      <c r="M159" s="208" t="s">
        <v>1</v>
      </c>
      <c r="N159" s="209" t="s">
        <v>47</v>
      </c>
      <c r="O159" s="76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AR159" s="14" t="s">
        <v>150</v>
      </c>
      <c r="AT159" s="14" t="s">
        <v>152</v>
      </c>
      <c r="AU159" s="14" t="s">
        <v>8</v>
      </c>
      <c r="AY159" s="14" t="s">
        <v>151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4" t="s">
        <v>8</v>
      </c>
      <c r="BK159" s="212">
        <f>ROUND(I159*H159,0)</f>
        <v>0</v>
      </c>
      <c r="BL159" s="14" t="s">
        <v>150</v>
      </c>
      <c r="BM159" s="14" t="s">
        <v>2350</v>
      </c>
    </row>
    <row r="160" s="1" customFormat="1" ht="16.5" customHeight="1">
      <c r="B160" s="35"/>
      <c r="C160" s="201" t="s">
        <v>492</v>
      </c>
      <c r="D160" s="201" t="s">
        <v>152</v>
      </c>
      <c r="E160" s="202" t="s">
        <v>2351</v>
      </c>
      <c r="F160" s="203" t="s">
        <v>2352</v>
      </c>
      <c r="G160" s="204" t="s">
        <v>429</v>
      </c>
      <c r="H160" s="205">
        <v>22</v>
      </c>
      <c r="I160" s="206"/>
      <c r="J160" s="207">
        <f>ROUND(I160*H160,0)</f>
        <v>0</v>
      </c>
      <c r="K160" s="203" t="s">
        <v>2206</v>
      </c>
      <c r="L160" s="40"/>
      <c r="M160" s="208" t="s">
        <v>1</v>
      </c>
      <c r="N160" s="209" t="s">
        <v>47</v>
      </c>
      <c r="O160" s="76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14" t="s">
        <v>150</v>
      </c>
      <c r="AT160" s="14" t="s">
        <v>152</v>
      </c>
      <c r="AU160" s="14" t="s">
        <v>8</v>
      </c>
      <c r="AY160" s="14" t="s">
        <v>151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8</v>
      </c>
      <c r="BK160" s="212">
        <f>ROUND(I160*H160,0)</f>
        <v>0</v>
      </c>
      <c r="BL160" s="14" t="s">
        <v>150</v>
      </c>
      <c r="BM160" s="14" t="s">
        <v>2353</v>
      </c>
    </row>
    <row r="161" s="1" customFormat="1" ht="16.5" customHeight="1">
      <c r="B161" s="35"/>
      <c r="C161" s="201" t="s">
        <v>496</v>
      </c>
      <c r="D161" s="201" t="s">
        <v>152</v>
      </c>
      <c r="E161" s="202" t="s">
        <v>2354</v>
      </c>
      <c r="F161" s="203" t="s">
        <v>2355</v>
      </c>
      <c r="G161" s="204" t="s">
        <v>429</v>
      </c>
      <c r="H161" s="205">
        <v>1</v>
      </c>
      <c r="I161" s="206"/>
      <c r="J161" s="207">
        <f>ROUND(I161*H161,0)</f>
        <v>0</v>
      </c>
      <c r="K161" s="203" t="s">
        <v>2206</v>
      </c>
      <c r="L161" s="40"/>
      <c r="M161" s="208" t="s">
        <v>1</v>
      </c>
      <c r="N161" s="209" t="s">
        <v>47</v>
      </c>
      <c r="O161" s="76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AR161" s="14" t="s">
        <v>150</v>
      </c>
      <c r="AT161" s="14" t="s">
        <v>152</v>
      </c>
      <c r="AU161" s="14" t="s">
        <v>8</v>
      </c>
      <c r="AY161" s="14" t="s">
        <v>151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8</v>
      </c>
      <c r="BK161" s="212">
        <f>ROUND(I161*H161,0)</f>
        <v>0</v>
      </c>
      <c r="BL161" s="14" t="s">
        <v>150</v>
      </c>
      <c r="BM161" s="14" t="s">
        <v>2356</v>
      </c>
    </row>
    <row r="162" s="1" customFormat="1" ht="16.5" customHeight="1">
      <c r="B162" s="35"/>
      <c r="C162" s="201" t="s">
        <v>501</v>
      </c>
      <c r="D162" s="201" t="s">
        <v>152</v>
      </c>
      <c r="E162" s="202" t="s">
        <v>2357</v>
      </c>
      <c r="F162" s="203" t="s">
        <v>2358</v>
      </c>
      <c r="G162" s="204" t="s">
        <v>429</v>
      </c>
      <c r="H162" s="205">
        <v>2</v>
      </c>
      <c r="I162" s="206"/>
      <c r="J162" s="207">
        <f>ROUND(I162*H162,0)</f>
        <v>0</v>
      </c>
      <c r="K162" s="203" t="s">
        <v>2206</v>
      </c>
      <c r="L162" s="40"/>
      <c r="M162" s="208" t="s">
        <v>1</v>
      </c>
      <c r="N162" s="209" t="s">
        <v>47</v>
      </c>
      <c r="O162" s="76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AR162" s="14" t="s">
        <v>150</v>
      </c>
      <c r="AT162" s="14" t="s">
        <v>152</v>
      </c>
      <c r="AU162" s="14" t="s">
        <v>8</v>
      </c>
      <c r="AY162" s="14" t="s">
        <v>151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4" t="s">
        <v>8</v>
      </c>
      <c r="BK162" s="212">
        <f>ROUND(I162*H162,0)</f>
        <v>0</v>
      </c>
      <c r="BL162" s="14" t="s">
        <v>150</v>
      </c>
      <c r="BM162" s="14" t="s">
        <v>2359</v>
      </c>
    </row>
    <row r="163" s="1" customFormat="1" ht="16.5" customHeight="1">
      <c r="B163" s="35"/>
      <c r="C163" s="201" t="s">
        <v>505</v>
      </c>
      <c r="D163" s="201" t="s">
        <v>152</v>
      </c>
      <c r="E163" s="202" t="s">
        <v>2360</v>
      </c>
      <c r="F163" s="203" t="s">
        <v>2361</v>
      </c>
      <c r="G163" s="204" t="s">
        <v>429</v>
      </c>
      <c r="H163" s="205">
        <v>16</v>
      </c>
      <c r="I163" s="206"/>
      <c r="J163" s="207">
        <f>ROUND(I163*H163,0)</f>
        <v>0</v>
      </c>
      <c r="K163" s="203" t="s">
        <v>2206</v>
      </c>
      <c r="L163" s="40"/>
      <c r="M163" s="208" t="s">
        <v>1</v>
      </c>
      <c r="N163" s="209" t="s">
        <v>47</v>
      </c>
      <c r="O163" s="76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AR163" s="14" t="s">
        <v>150</v>
      </c>
      <c r="AT163" s="14" t="s">
        <v>152</v>
      </c>
      <c r="AU163" s="14" t="s">
        <v>8</v>
      </c>
      <c r="AY163" s="14" t="s">
        <v>151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4" t="s">
        <v>8</v>
      </c>
      <c r="BK163" s="212">
        <f>ROUND(I163*H163,0)</f>
        <v>0</v>
      </c>
      <c r="BL163" s="14" t="s">
        <v>150</v>
      </c>
      <c r="BM163" s="14" t="s">
        <v>2362</v>
      </c>
    </row>
    <row r="164" s="1" customFormat="1" ht="16.5" customHeight="1">
      <c r="B164" s="35"/>
      <c r="C164" s="201" t="s">
        <v>510</v>
      </c>
      <c r="D164" s="201" t="s">
        <v>152</v>
      </c>
      <c r="E164" s="202" t="s">
        <v>2363</v>
      </c>
      <c r="F164" s="203" t="s">
        <v>2364</v>
      </c>
      <c r="G164" s="204" t="s">
        <v>429</v>
      </c>
      <c r="H164" s="205">
        <v>1</v>
      </c>
      <c r="I164" s="206"/>
      <c r="J164" s="207">
        <f>ROUND(I164*H164,0)</f>
        <v>0</v>
      </c>
      <c r="K164" s="203" t="s">
        <v>2206</v>
      </c>
      <c r="L164" s="40"/>
      <c r="M164" s="208" t="s">
        <v>1</v>
      </c>
      <c r="N164" s="209" t="s">
        <v>47</v>
      </c>
      <c r="O164" s="76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AR164" s="14" t="s">
        <v>150</v>
      </c>
      <c r="AT164" s="14" t="s">
        <v>152</v>
      </c>
      <c r="AU164" s="14" t="s">
        <v>8</v>
      </c>
      <c r="AY164" s="14" t="s">
        <v>151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4" t="s">
        <v>8</v>
      </c>
      <c r="BK164" s="212">
        <f>ROUND(I164*H164,0)</f>
        <v>0</v>
      </c>
      <c r="BL164" s="14" t="s">
        <v>150</v>
      </c>
      <c r="BM164" s="14" t="s">
        <v>2365</v>
      </c>
    </row>
    <row r="165" s="1" customFormat="1" ht="16.5" customHeight="1">
      <c r="B165" s="35"/>
      <c r="C165" s="201" t="s">
        <v>514</v>
      </c>
      <c r="D165" s="201" t="s">
        <v>152</v>
      </c>
      <c r="E165" s="202" t="s">
        <v>2366</v>
      </c>
      <c r="F165" s="203" t="s">
        <v>2367</v>
      </c>
      <c r="G165" s="204" t="s">
        <v>429</v>
      </c>
      <c r="H165" s="205">
        <v>1</v>
      </c>
      <c r="I165" s="206"/>
      <c r="J165" s="207">
        <f>ROUND(I165*H165,0)</f>
        <v>0</v>
      </c>
      <c r="K165" s="203" t="s">
        <v>2206</v>
      </c>
      <c r="L165" s="40"/>
      <c r="M165" s="208" t="s">
        <v>1</v>
      </c>
      <c r="N165" s="209" t="s">
        <v>47</v>
      </c>
      <c r="O165" s="76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AR165" s="14" t="s">
        <v>150</v>
      </c>
      <c r="AT165" s="14" t="s">
        <v>152</v>
      </c>
      <c r="AU165" s="14" t="s">
        <v>8</v>
      </c>
      <c r="AY165" s="14" t="s">
        <v>151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4" t="s">
        <v>8</v>
      </c>
      <c r="BK165" s="212">
        <f>ROUND(I165*H165,0)</f>
        <v>0</v>
      </c>
      <c r="BL165" s="14" t="s">
        <v>150</v>
      </c>
      <c r="BM165" s="14" t="s">
        <v>2368</v>
      </c>
    </row>
    <row r="166" s="10" customFormat="1" ht="25.92" customHeight="1">
      <c r="B166" s="187"/>
      <c r="C166" s="188"/>
      <c r="D166" s="189" t="s">
        <v>75</v>
      </c>
      <c r="E166" s="190" t="s">
        <v>2369</v>
      </c>
      <c r="F166" s="190" t="s">
        <v>2370</v>
      </c>
      <c r="G166" s="188"/>
      <c r="H166" s="188"/>
      <c r="I166" s="191"/>
      <c r="J166" s="192">
        <f>BK166</f>
        <v>0</v>
      </c>
      <c r="K166" s="188"/>
      <c r="L166" s="193"/>
      <c r="M166" s="194"/>
      <c r="N166" s="195"/>
      <c r="O166" s="195"/>
      <c r="P166" s="196">
        <f>P167+P180</f>
        <v>0</v>
      </c>
      <c r="Q166" s="195"/>
      <c r="R166" s="196">
        <f>R167+R180</f>
        <v>0</v>
      </c>
      <c r="S166" s="195"/>
      <c r="T166" s="197">
        <f>T167+T180</f>
        <v>0</v>
      </c>
      <c r="AR166" s="198" t="s">
        <v>8</v>
      </c>
      <c r="AT166" s="199" t="s">
        <v>75</v>
      </c>
      <c r="AU166" s="199" t="s">
        <v>76</v>
      </c>
      <c r="AY166" s="198" t="s">
        <v>151</v>
      </c>
      <c r="BK166" s="200">
        <f>BK167+BK180</f>
        <v>0</v>
      </c>
    </row>
    <row r="167" s="10" customFormat="1" ht="22.8" customHeight="1">
      <c r="B167" s="187"/>
      <c r="C167" s="188"/>
      <c r="D167" s="189" t="s">
        <v>75</v>
      </c>
      <c r="E167" s="213" t="s">
        <v>2371</v>
      </c>
      <c r="F167" s="213" t="s">
        <v>2372</v>
      </c>
      <c r="G167" s="188"/>
      <c r="H167" s="188"/>
      <c r="I167" s="191"/>
      <c r="J167" s="214">
        <f>BK167</f>
        <v>0</v>
      </c>
      <c r="K167" s="188"/>
      <c r="L167" s="193"/>
      <c r="M167" s="194"/>
      <c r="N167" s="195"/>
      <c r="O167" s="195"/>
      <c r="P167" s="196">
        <f>SUM(P168:P179)</f>
        <v>0</v>
      </c>
      <c r="Q167" s="195"/>
      <c r="R167" s="196">
        <f>SUM(R168:R179)</f>
        <v>0</v>
      </c>
      <c r="S167" s="195"/>
      <c r="T167" s="197">
        <f>SUM(T168:T179)</f>
        <v>0</v>
      </c>
      <c r="AR167" s="198" t="s">
        <v>8</v>
      </c>
      <c r="AT167" s="199" t="s">
        <v>75</v>
      </c>
      <c r="AU167" s="199" t="s">
        <v>8</v>
      </c>
      <c r="AY167" s="198" t="s">
        <v>151</v>
      </c>
      <c r="BK167" s="200">
        <f>SUM(BK168:BK179)</f>
        <v>0</v>
      </c>
    </row>
    <row r="168" s="1" customFormat="1" ht="33.75" customHeight="1">
      <c r="B168" s="35"/>
      <c r="C168" s="201" t="s">
        <v>518</v>
      </c>
      <c r="D168" s="201" t="s">
        <v>152</v>
      </c>
      <c r="E168" s="202" t="s">
        <v>2373</v>
      </c>
      <c r="F168" s="203" t="s">
        <v>2374</v>
      </c>
      <c r="G168" s="204" t="s">
        <v>429</v>
      </c>
      <c r="H168" s="205">
        <v>1</v>
      </c>
      <c r="I168" s="206"/>
      <c r="J168" s="207">
        <f>ROUND(I168*H168,0)</f>
        <v>0</v>
      </c>
      <c r="K168" s="203" t="s">
        <v>2206</v>
      </c>
      <c r="L168" s="40"/>
      <c r="M168" s="208" t="s">
        <v>1</v>
      </c>
      <c r="N168" s="209" t="s">
        <v>47</v>
      </c>
      <c r="O168" s="76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AR168" s="14" t="s">
        <v>150</v>
      </c>
      <c r="AT168" s="14" t="s">
        <v>152</v>
      </c>
      <c r="AU168" s="14" t="s">
        <v>85</v>
      </c>
      <c r="AY168" s="14" t="s">
        <v>151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4" t="s">
        <v>8</v>
      </c>
      <c r="BK168" s="212">
        <f>ROUND(I168*H168,0)</f>
        <v>0</v>
      </c>
      <c r="BL168" s="14" t="s">
        <v>150</v>
      </c>
      <c r="BM168" s="14" t="s">
        <v>2375</v>
      </c>
    </row>
    <row r="169" s="1" customFormat="1" ht="16.5" customHeight="1">
      <c r="B169" s="35"/>
      <c r="C169" s="201" t="s">
        <v>523</v>
      </c>
      <c r="D169" s="201" t="s">
        <v>152</v>
      </c>
      <c r="E169" s="202" t="s">
        <v>2376</v>
      </c>
      <c r="F169" s="203" t="s">
        <v>2377</v>
      </c>
      <c r="G169" s="204" t="s">
        <v>429</v>
      </c>
      <c r="H169" s="205">
        <v>2</v>
      </c>
      <c r="I169" s="206"/>
      <c r="J169" s="207">
        <f>ROUND(I169*H169,0)</f>
        <v>0</v>
      </c>
      <c r="K169" s="203" t="s">
        <v>2206</v>
      </c>
      <c r="L169" s="40"/>
      <c r="M169" s="208" t="s">
        <v>1</v>
      </c>
      <c r="N169" s="209" t="s">
        <v>47</v>
      </c>
      <c r="O169" s="76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AR169" s="14" t="s">
        <v>150</v>
      </c>
      <c r="AT169" s="14" t="s">
        <v>152</v>
      </c>
      <c r="AU169" s="14" t="s">
        <v>85</v>
      </c>
      <c r="AY169" s="14" t="s">
        <v>151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4" t="s">
        <v>8</v>
      </c>
      <c r="BK169" s="212">
        <f>ROUND(I169*H169,0)</f>
        <v>0</v>
      </c>
      <c r="BL169" s="14" t="s">
        <v>150</v>
      </c>
      <c r="BM169" s="14" t="s">
        <v>2378</v>
      </c>
    </row>
    <row r="170" s="1" customFormat="1" ht="16.5" customHeight="1">
      <c r="B170" s="35"/>
      <c r="C170" s="201" t="s">
        <v>527</v>
      </c>
      <c r="D170" s="201" t="s">
        <v>152</v>
      </c>
      <c r="E170" s="202" t="s">
        <v>2379</v>
      </c>
      <c r="F170" s="203" t="s">
        <v>2380</v>
      </c>
      <c r="G170" s="204" t="s">
        <v>429</v>
      </c>
      <c r="H170" s="205">
        <v>1</v>
      </c>
      <c r="I170" s="206"/>
      <c r="J170" s="207">
        <f>ROUND(I170*H170,0)</f>
        <v>0</v>
      </c>
      <c r="K170" s="203" t="s">
        <v>2206</v>
      </c>
      <c r="L170" s="40"/>
      <c r="M170" s="208" t="s">
        <v>1</v>
      </c>
      <c r="N170" s="209" t="s">
        <v>47</v>
      </c>
      <c r="O170" s="76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AR170" s="14" t="s">
        <v>150</v>
      </c>
      <c r="AT170" s="14" t="s">
        <v>152</v>
      </c>
      <c r="AU170" s="14" t="s">
        <v>85</v>
      </c>
      <c r="AY170" s="14" t="s">
        <v>151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4" t="s">
        <v>8</v>
      </c>
      <c r="BK170" s="212">
        <f>ROUND(I170*H170,0)</f>
        <v>0</v>
      </c>
      <c r="BL170" s="14" t="s">
        <v>150</v>
      </c>
      <c r="BM170" s="14" t="s">
        <v>2381</v>
      </c>
    </row>
    <row r="171" s="1" customFormat="1" ht="16.5" customHeight="1">
      <c r="B171" s="35"/>
      <c r="C171" s="201" t="s">
        <v>533</v>
      </c>
      <c r="D171" s="201" t="s">
        <v>152</v>
      </c>
      <c r="E171" s="202" t="s">
        <v>2382</v>
      </c>
      <c r="F171" s="203" t="s">
        <v>2383</v>
      </c>
      <c r="G171" s="204" t="s">
        <v>429</v>
      </c>
      <c r="H171" s="205">
        <v>1</v>
      </c>
      <c r="I171" s="206"/>
      <c r="J171" s="207">
        <f>ROUND(I171*H171,0)</f>
        <v>0</v>
      </c>
      <c r="K171" s="203" t="s">
        <v>2206</v>
      </c>
      <c r="L171" s="40"/>
      <c r="M171" s="208" t="s">
        <v>1</v>
      </c>
      <c r="N171" s="209" t="s">
        <v>47</v>
      </c>
      <c r="O171" s="76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AR171" s="14" t="s">
        <v>150</v>
      </c>
      <c r="AT171" s="14" t="s">
        <v>152</v>
      </c>
      <c r="AU171" s="14" t="s">
        <v>85</v>
      </c>
      <c r="AY171" s="14" t="s">
        <v>151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4" t="s">
        <v>8</v>
      </c>
      <c r="BK171" s="212">
        <f>ROUND(I171*H171,0)</f>
        <v>0</v>
      </c>
      <c r="BL171" s="14" t="s">
        <v>150</v>
      </c>
      <c r="BM171" s="14" t="s">
        <v>2384</v>
      </c>
    </row>
    <row r="172" s="1" customFormat="1" ht="16.5" customHeight="1">
      <c r="B172" s="35"/>
      <c r="C172" s="201" t="s">
        <v>538</v>
      </c>
      <c r="D172" s="201" t="s">
        <v>152</v>
      </c>
      <c r="E172" s="202" t="s">
        <v>2385</v>
      </c>
      <c r="F172" s="203" t="s">
        <v>2386</v>
      </c>
      <c r="G172" s="204" t="s">
        <v>429</v>
      </c>
      <c r="H172" s="205">
        <v>2</v>
      </c>
      <c r="I172" s="206"/>
      <c r="J172" s="207">
        <f>ROUND(I172*H172,0)</f>
        <v>0</v>
      </c>
      <c r="K172" s="203" t="s">
        <v>2206</v>
      </c>
      <c r="L172" s="40"/>
      <c r="M172" s="208" t="s">
        <v>1</v>
      </c>
      <c r="N172" s="209" t="s">
        <v>47</v>
      </c>
      <c r="O172" s="76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AR172" s="14" t="s">
        <v>150</v>
      </c>
      <c r="AT172" s="14" t="s">
        <v>152</v>
      </c>
      <c r="AU172" s="14" t="s">
        <v>85</v>
      </c>
      <c r="AY172" s="14" t="s">
        <v>151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4" t="s">
        <v>8</v>
      </c>
      <c r="BK172" s="212">
        <f>ROUND(I172*H172,0)</f>
        <v>0</v>
      </c>
      <c r="BL172" s="14" t="s">
        <v>150</v>
      </c>
      <c r="BM172" s="14" t="s">
        <v>2387</v>
      </c>
    </row>
    <row r="173" s="1" customFormat="1" ht="16.5" customHeight="1">
      <c r="B173" s="35"/>
      <c r="C173" s="201" t="s">
        <v>543</v>
      </c>
      <c r="D173" s="201" t="s">
        <v>152</v>
      </c>
      <c r="E173" s="202" t="s">
        <v>2388</v>
      </c>
      <c r="F173" s="203" t="s">
        <v>2389</v>
      </c>
      <c r="G173" s="204" t="s">
        <v>290</v>
      </c>
      <c r="H173" s="205">
        <v>1</v>
      </c>
      <c r="I173" s="206"/>
      <c r="J173" s="207">
        <f>ROUND(I173*H173,0)</f>
        <v>0</v>
      </c>
      <c r="K173" s="203" t="s">
        <v>2206</v>
      </c>
      <c r="L173" s="40"/>
      <c r="M173" s="208" t="s">
        <v>1</v>
      </c>
      <c r="N173" s="209" t="s">
        <v>47</v>
      </c>
      <c r="O173" s="76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AR173" s="14" t="s">
        <v>150</v>
      </c>
      <c r="AT173" s="14" t="s">
        <v>152</v>
      </c>
      <c r="AU173" s="14" t="s">
        <v>85</v>
      </c>
      <c r="AY173" s="14" t="s">
        <v>151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4" t="s">
        <v>8</v>
      </c>
      <c r="BK173" s="212">
        <f>ROUND(I173*H173,0)</f>
        <v>0</v>
      </c>
      <c r="BL173" s="14" t="s">
        <v>150</v>
      </c>
      <c r="BM173" s="14" t="s">
        <v>2390</v>
      </c>
    </row>
    <row r="174" s="1" customFormat="1" ht="16.5" customHeight="1">
      <c r="B174" s="35"/>
      <c r="C174" s="201" t="s">
        <v>548</v>
      </c>
      <c r="D174" s="201" t="s">
        <v>152</v>
      </c>
      <c r="E174" s="202" t="s">
        <v>2391</v>
      </c>
      <c r="F174" s="203" t="s">
        <v>2392</v>
      </c>
      <c r="G174" s="204" t="s">
        <v>429</v>
      </c>
      <c r="H174" s="205">
        <v>1</v>
      </c>
      <c r="I174" s="206"/>
      <c r="J174" s="207">
        <f>ROUND(I174*H174,0)</f>
        <v>0</v>
      </c>
      <c r="K174" s="203" t="s">
        <v>2206</v>
      </c>
      <c r="L174" s="40"/>
      <c r="M174" s="208" t="s">
        <v>1</v>
      </c>
      <c r="N174" s="209" t="s">
        <v>47</v>
      </c>
      <c r="O174" s="76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AR174" s="14" t="s">
        <v>150</v>
      </c>
      <c r="AT174" s="14" t="s">
        <v>152</v>
      </c>
      <c r="AU174" s="14" t="s">
        <v>85</v>
      </c>
      <c r="AY174" s="14" t="s">
        <v>151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4" t="s">
        <v>8</v>
      </c>
      <c r="BK174" s="212">
        <f>ROUND(I174*H174,0)</f>
        <v>0</v>
      </c>
      <c r="BL174" s="14" t="s">
        <v>150</v>
      </c>
      <c r="BM174" s="14" t="s">
        <v>2393</v>
      </c>
    </row>
    <row r="175" s="1" customFormat="1" ht="16.5" customHeight="1">
      <c r="B175" s="35"/>
      <c r="C175" s="201" t="s">
        <v>552</v>
      </c>
      <c r="D175" s="201" t="s">
        <v>152</v>
      </c>
      <c r="E175" s="202" t="s">
        <v>2394</v>
      </c>
      <c r="F175" s="203" t="s">
        <v>2395</v>
      </c>
      <c r="G175" s="204" t="s">
        <v>429</v>
      </c>
      <c r="H175" s="205">
        <v>2</v>
      </c>
      <c r="I175" s="206"/>
      <c r="J175" s="207">
        <f>ROUND(I175*H175,0)</f>
        <v>0</v>
      </c>
      <c r="K175" s="203" t="s">
        <v>2206</v>
      </c>
      <c r="L175" s="40"/>
      <c r="M175" s="208" t="s">
        <v>1</v>
      </c>
      <c r="N175" s="209" t="s">
        <v>47</v>
      </c>
      <c r="O175" s="76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AR175" s="14" t="s">
        <v>150</v>
      </c>
      <c r="AT175" s="14" t="s">
        <v>152</v>
      </c>
      <c r="AU175" s="14" t="s">
        <v>85</v>
      </c>
      <c r="AY175" s="14" t="s">
        <v>151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4" t="s">
        <v>8</v>
      </c>
      <c r="BK175" s="212">
        <f>ROUND(I175*H175,0)</f>
        <v>0</v>
      </c>
      <c r="BL175" s="14" t="s">
        <v>150</v>
      </c>
      <c r="BM175" s="14" t="s">
        <v>2396</v>
      </c>
    </row>
    <row r="176" s="1" customFormat="1" ht="16.5" customHeight="1">
      <c r="B176" s="35"/>
      <c r="C176" s="201" t="s">
        <v>557</v>
      </c>
      <c r="D176" s="201" t="s">
        <v>152</v>
      </c>
      <c r="E176" s="202" t="s">
        <v>2397</v>
      </c>
      <c r="F176" s="203" t="s">
        <v>2398</v>
      </c>
      <c r="G176" s="204" t="s">
        <v>429</v>
      </c>
      <c r="H176" s="205">
        <v>4</v>
      </c>
      <c r="I176" s="206"/>
      <c r="J176" s="207">
        <f>ROUND(I176*H176,0)</f>
        <v>0</v>
      </c>
      <c r="K176" s="203" t="s">
        <v>2206</v>
      </c>
      <c r="L176" s="40"/>
      <c r="M176" s="208" t="s">
        <v>1</v>
      </c>
      <c r="N176" s="209" t="s">
        <v>47</v>
      </c>
      <c r="O176" s="76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AR176" s="14" t="s">
        <v>150</v>
      </c>
      <c r="AT176" s="14" t="s">
        <v>152</v>
      </c>
      <c r="AU176" s="14" t="s">
        <v>85</v>
      </c>
      <c r="AY176" s="14" t="s">
        <v>151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4" t="s">
        <v>8</v>
      </c>
      <c r="BK176" s="212">
        <f>ROUND(I176*H176,0)</f>
        <v>0</v>
      </c>
      <c r="BL176" s="14" t="s">
        <v>150</v>
      </c>
      <c r="BM176" s="14" t="s">
        <v>2399</v>
      </c>
    </row>
    <row r="177" s="1" customFormat="1" ht="16.5" customHeight="1">
      <c r="B177" s="35"/>
      <c r="C177" s="201" t="s">
        <v>561</v>
      </c>
      <c r="D177" s="201" t="s">
        <v>152</v>
      </c>
      <c r="E177" s="202" t="s">
        <v>2400</v>
      </c>
      <c r="F177" s="203" t="s">
        <v>2401</v>
      </c>
      <c r="G177" s="204" t="s">
        <v>429</v>
      </c>
      <c r="H177" s="205">
        <v>2</v>
      </c>
      <c r="I177" s="206"/>
      <c r="J177" s="207">
        <f>ROUND(I177*H177,0)</f>
        <v>0</v>
      </c>
      <c r="K177" s="203" t="s">
        <v>2206</v>
      </c>
      <c r="L177" s="40"/>
      <c r="M177" s="208" t="s">
        <v>1</v>
      </c>
      <c r="N177" s="209" t="s">
        <v>47</v>
      </c>
      <c r="O177" s="76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AR177" s="14" t="s">
        <v>150</v>
      </c>
      <c r="AT177" s="14" t="s">
        <v>152</v>
      </c>
      <c r="AU177" s="14" t="s">
        <v>85</v>
      </c>
      <c r="AY177" s="14" t="s">
        <v>151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4" t="s">
        <v>8</v>
      </c>
      <c r="BK177" s="212">
        <f>ROUND(I177*H177,0)</f>
        <v>0</v>
      </c>
      <c r="BL177" s="14" t="s">
        <v>150</v>
      </c>
      <c r="BM177" s="14" t="s">
        <v>2402</v>
      </c>
    </row>
    <row r="178" s="1" customFormat="1" ht="16.5" customHeight="1">
      <c r="B178" s="35"/>
      <c r="C178" s="201" t="s">
        <v>565</v>
      </c>
      <c r="D178" s="201" t="s">
        <v>152</v>
      </c>
      <c r="E178" s="202" t="s">
        <v>2403</v>
      </c>
      <c r="F178" s="203" t="s">
        <v>2404</v>
      </c>
      <c r="G178" s="204" t="s">
        <v>429</v>
      </c>
      <c r="H178" s="205">
        <v>2</v>
      </c>
      <c r="I178" s="206"/>
      <c r="J178" s="207">
        <f>ROUND(I178*H178,0)</f>
        <v>0</v>
      </c>
      <c r="K178" s="203" t="s">
        <v>2206</v>
      </c>
      <c r="L178" s="40"/>
      <c r="M178" s="208" t="s">
        <v>1</v>
      </c>
      <c r="N178" s="209" t="s">
        <v>47</v>
      </c>
      <c r="O178" s="76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AR178" s="14" t="s">
        <v>150</v>
      </c>
      <c r="AT178" s="14" t="s">
        <v>152</v>
      </c>
      <c r="AU178" s="14" t="s">
        <v>85</v>
      </c>
      <c r="AY178" s="14" t="s">
        <v>151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4" t="s">
        <v>8</v>
      </c>
      <c r="BK178" s="212">
        <f>ROUND(I178*H178,0)</f>
        <v>0</v>
      </c>
      <c r="BL178" s="14" t="s">
        <v>150</v>
      </c>
      <c r="BM178" s="14" t="s">
        <v>2405</v>
      </c>
    </row>
    <row r="179" s="1" customFormat="1" ht="16.5" customHeight="1">
      <c r="B179" s="35"/>
      <c r="C179" s="201" t="s">
        <v>569</v>
      </c>
      <c r="D179" s="201" t="s">
        <v>152</v>
      </c>
      <c r="E179" s="202" t="s">
        <v>2406</v>
      </c>
      <c r="F179" s="203" t="s">
        <v>2407</v>
      </c>
      <c r="G179" s="204" t="s">
        <v>429</v>
      </c>
      <c r="H179" s="205">
        <v>1</v>
      </c>
      <c r="I179" s="206"/>
      <c r="J179" s="207">
        <f>ROUND(I179*H179,0)</f>
        <v>0</v>
      </c>
      <c r="K179" s="203" t="s">
        <v>2206</v>
      </c>
      <c r="L179" s="40"/>
      <c r="M179" s="208" t="s">
        <v>1</v>
      </c>
      <c r="N179" s="209" t="s">
        <v>47</v>
      </c>
      <c r="O179" s="76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AR179" s="14" t="s">
        <v>150</v>
      </c>
      <c r="AT179" s="14" t="s">
        <v>152</v>
      </c>
      <c r="AU179" s="14" t="s">
        <v>85</v>
      </c>
      <c r="AY179" s="14" t="s">
        <v>151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4" t="s">
        <v>8</v>
      </c>
      <c r="BK179" s="212">
        <f>ROUND(I179*H179,0)</f>
        <v>0</v>
      </c>
      <c r="BL179" s="14" t="s">
        <v>150</v>
      </c>
      <c r="BM179" s="14" t="s">
        <v>2408</v>
      </c>
    </row>
    <row r="180" s="10" customFormat="1" ht="22.8" customHeight="1">
      <c r="B180" s="187"/>
      <c r="C180" s="188"/>
      <c r="D180" s="189" t="s">
        <v>75</v>
      </c>
      <c r="E180" s="213" t="s">
        <v>2409</v>
      </c>
      <c r="F180" s="213" t="s">
        <v>2410</v>
      </c>
      <c r="G180" s="188"/>
      <c r="H180" s="188"/>
      <c r="I180" s="191"/>
      <c r="J180" s="214">
        <f>BK180</f>
        <v>0</v>
      </c>
      <c r="K180" s="188"/>
      <c r="L180" s="193"/>
      <c r="M180" s="194"/>
      <c r="N180" s="195"/>
      <c r="O180" s="195"/>
      <c r="P180" s="196">
        <f>SUM(P181:P206)</f>
        <v>0</v>
      </c>
      <c r="Q180" s="195"/>
      <c r="R180" s="196">
        <f>SUM(R181:R206)</f>
        <v>0</v>
      </c>
      <c r="S180" s="195"/>
      <c r="T180" s="197">
        <f>SUM(T181:T206)</f>
        <v>0</v>
      </c>
      <c r="AR180" s="198" t="s">
        <v>8</v>
      </c>
      <c r="AT180" s="199" t="s">
        <v>75</v>
      </c>
      <c r="AU180" s="199" t="s">
        <v>8</v>
      </c>
      <c r="AY180" s="198" t="s">
        <v>151</v>
      </c>
      <c r="BK180" s="200">
        <f>SUM(BK181:BK206)</f>
        <v>0</v>
      </c>
    </row>
    <row r="181" s="1" customFormat="1" ht="22.5" customHeight="1">
      <c r="B181" s="35"/>
      <c r="C181" s="201" t="s">
        <v>575</v>
      </c>
      <c r="D181" s="201" t="s">
        <v>152</v>
      </c>
      <c r="E181" s="202" t="s">
        <v>2411</v>
      </c>
      <c r="F181" s="203" t="s">
        <v>2412</v>
      </c>
      <c r="G181" s="204" t="s">
        <v>429</v>
      </c>
      <c r="H181" s="205">
        <v>1</v>
      </c>
      <c r="I181" s="206"/>
      <c r="J181" s="207">
        <f>ROUND(I181*H181,0)</f>
        <v>0</v>
      </c>
      <c r="K181" s="203" t="s">
        <v>2206</v>
      </c>
      <c r="L181" s="40"/>
      <c r="M181" s="208" t="s">
        <v>1</v>
      </c>
      <c r="N181" s="209" t="s">
        <v>47</v>
      </c>
      <c r="O181" s="76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AR181" s="14" t="s">
        <v>150</v>
      </c>
      <c r="AT181" s="14" t="s">
        <v>152</v>
      </c>
      <c r="AU181" s="14" t="s">
        <v>85</v>
      </c>
      <c r="AY181" s="14" t="s">
        <v>151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4" t="s">
        <v>8</v>
      </c>
      <c r="BK181" s="212">
        <f>ROUND(I181*H181,0)</f>
        <v>0</v>
      </c>
      <c r="BL181" s="14" t="s">
        <v>150</v>
      </c>
      <c r="BM181" s="14" t="s">
        <v>2413</v>
      </c>
    </row>
    <row r="182" s="1" customFormat="1" ht="16.5" customHeight="1">
      <c r="B182" s="35"/>
      <c r="C182" s="201" t="s">
        <v>579</v>
      </c>
      <c r="D182" s="201" t="s">
        <v>152</v>
      </c>
      <c r="E182" s="202" t="s">
        <v>2414</v>
      </c>
      <c r="F182" s="203" t="s">
        <v>2415</v>
      </c>
      <c r="G182" s="204" t="s">
        <v>429</v>
      </c>
      <c r="H182" s="205">
        <v>4</v>
      </c>
      <c r="I182" s="206"/>
      <c r="J182" s="207">
        <f>ROUND(I182*H182,0)</f>
        <v>0</v>
      </c>
      <c r="K182" s="203" t="s">
        <v>2206</v>
      </c>
      <c r="L182" s="40"/>
      <c r="M182" s="208" t="s">
        <v>1</v>
      </c>
      <c r="N182" s="209" t="s">
        <v>47</v>
      </c>
      <c r="O182" s="76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AR182" s="14" t="s">
        <v>150</v>
      </c>
      <c r="AT182" s="14" t="s">
        <v>152</v>
      </c>
      <c r="AU182" s="14" t="s">
        <v>85</v>
      </c>
      <c r="AY182" s="14" t="s">
        <v>151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4" t="s">
        <v>8</v>
      </c>
      <c r="BK182" s="212">
        <f>ROUND(I182*H182,0)</f>
        <v>0</v>
      </c>
      <c r="BL182" s="14" t="s">
        <v>150</v>
      </c>
      <c r="BM182" s="14" t="s">
        <v>2416</v>
      </c>
    </row>
    <row r="183" s="1" customFormat="1" ht="16.5" customHeight="1">
      <c r="B183" s="35"/>
      <c r="C183" s="201" t="s">
        <v>586</v>
      </c>
      <c r="D183" s="201" t="s">
        <v>152</v>
      </c>
      <c r="E183" s="202" t="s">
        <v>2417</v>
      </c>
      <c r="F183" s="203" t="s">
        <v>2418</v>
      </c>
      <c r="G183" s="204" t="s">
        <v>429</v>
      </c>
      <c r="H183" s="205">
        <v>1</v>
      </c>
      <c r="I183" s="206"/>
      <c r="J183" s="207">
        <f>ROUND(I183*H183,0)</f>
        <v>0</v>
      </c>
      <c r="K183" s="203" t="s">
        <v>2206</v>
      </c>
      <c r="L183" s="40"/>
      <c r="M183" s="208" t="s">
        <v>1</v>
      </c>
      <c r="N183" s="209" t="s">
        <v>47</v>
      </c>
      <c r="O183" s="76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AR183" s="14" t="s">
        <v>150</v>
      </c>
      <c r="AT183" s="14" t="s">
        <v>152</v>
      </c>
      <c r="AU183" s="14" t="s">
        <v>85</v>
      </c>
      <c r="AY183" s="14" t="s">
        <v>151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4" t="s">
        <v>8</v>
      </c>
      <c r="BK183" s="212">
        <f>ROUND(I183*H183,0)</f>
        <v>0</v>
      </c>
      <c r="BL183" s="14" t="s">
        <v>150</v>
      </c>
      <c r="BM183" s="14" t="s">
        <v>2419</v>
      </c>
    </row>
    <row r="184" s="1" customFormat="1" ht="16.5" customHeight="1">
      <c r="B184" s="35"/>
      <c r="C184" s="201" t="s">
        <v>591</v>
      </c>
      <c r="D184" s="201" t="s">
        <v>152</v>
      </c>
      <c r="E184" s="202" t="s">
        <v>2420</v>
      </c>
      <c r="F184" s="203" t="s">
        <v>2421</v>
      </c>
      <c r="G184" s="204" t="s">
        <v>429</v>
      </c>
      <c r="H184" s="205">
        <v>1</v>
      </c>
      <c r="I184" s="206"/>
      <c r="J184" s="207">
        <f>ROUND(I184*H184,0)</f>
        <v>0</v>
      </c>
      <c r="K184" s="203" t="s">
        <v>2206</v>
      </c>
      <c r="L184" s="40"/>
      <c r="M184" s="208" t="s">
        <v>1</v>
      </c>
      <c r="N184" s="209" t="s">
        <v>47</v>
      </c>
      <c r="O184" s="76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AR184" s="14" t="s">
        <v>150</v>
      </c>
      <c r="AT184" s="14" t="s">
        <v>152</v>
      </c>
      <c r="AU184" s="14" t="s">
        <v>85</v>
      </c>
      <c r="AY184" s="14" t="s">
        <v>151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4" t="s">
        <v>8</v>
      </c>
      <c r="BK184" s="212">
        <f>ROUND(I184*H184,0)</f>
        <v>0</v>
      </c>
      <c r="BL184" s="14" t="s">
        <v>150</v>
      </c>
      <c r="BM184" s="14" t="s">
        <v>2422</v>
      </c>
    </row>
    <row r="185" s="1" customFormat="1" ht="16.5" customHeight="1">
      <c r="B185" s="35"/>
      <c r="C185" s="201" t="s">
        <v>596</v>
      </c>
      <c r="D185" s="201" t="s">
        <v>152</v>
      </c>
      <c r="E185" s="202" t="s">
        <v>2423</v>
      </c>
      <c r="F185" s="203" t="s">
        <v>2424</v>
      </c>
      <c r="G185" s="204" t="s">
        <v>429</v>
      </c>
      <c r="H185" s="205">
        <v>1</v>
      </c>
      <c r="I185" s="206"/>
      <c r="J185" s="207">
        <f>ROUND(I185*H185,0)</f>
        <v>0</v>
      </c>
      <c r="K185" s="203" t="s">
        <v>2206</v>
      </c>
      <c r="L185" s="40"/>
      <c r="M185" s="208" t="s">
        <v>1</v>
      </c>
      <c r="N185" s="209" t="s">
        <v>47</v>
      </c>
      <c r="O185" s="76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AR185" s="14" t="s">
        <v>150</v>
      </c>
      <c r="AT185" s="14" t="s">
        <v>152</v>
      </c>
      <c r="AU185" s="14" t="s">
        <v>85</v>
      </c>
      <c r="AY185" s="14" t="s">
        <v>151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4" t="s">
        <v>8</v>
      </c>
      <c r="BK185" s="212">
        <f>ROUND(I185*H185,0)</f>
        <v>0</v>
      </c>
      <c r="BL185" s="14" t="s">
        <v>150</v>
      </c>
      <c r="BM185" s="14" t="s">
        <v>2425</v>
      </c>
    </row>
    <row r="186" s="1" customFormat="1" ht="16.5" customHeight="1">
      <c r="B186" s="35"/>
      <c r="C186" s="201" t="s">
        <v>600</v>
      </c>
      <c r="D186" s="201" t="s">
        <v>152</v>
      </c>
      <c r="E186" s="202" t="s">
        <v>2426</v>
      </c>
      <c r="F186" s="203" t="s">
        <v>2427</v>
      </c>
      <c r="G186" s="204" t="s">
        <v>429</v>
      </c>
      <c r="H186" s="205">
        <v>5</v>
      </c>
      <c r="I186" s="206"/>
      <c r="J186" s="207">
        <f>ROUND(I186*H186,0)</f>
        <v>0</v>
      </c>
      <c r="K186" s="203" t="s">
        <v>2206</v>
      </c>
      <c r="L186" s="40"/>
      <c r="M186" s="208" t="s">
        <v>1</v>
      </c>
      <c r="N186" s="209" t="s">
        <v>47</v>
      </c>
      <c r="O186" s="76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AR186" s="14" t="s">
        <v>150</v>
      </c>
      <c r="AT186" s="14" t="s">
        <v>152</v>
      </c>
      <c r="AU186" s="14" t="s">
        <v>85</v>
      </c>
      <c r="AY186" s="14" t="s">
        <v>151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4" t="s">
        <v>8</v>
      </c>
      <c r="BK186" s="212">
        <f>ROUND(I186*H186,0)</f>
        <v>0</v>
      </c>
      <c r="BL186" s="14" t="s">
        <v>150</v>
      </c>
      <c r="BM186" s="14" t="s">
        <v>2428</v>
      </c>
    </row>
    <row r="187" s="1" customFormat="1" ht="16.5" customHeight="1">
      <c r="B187" s="35"/>
      <c r="C187" s="201" t="s">
        <v>604</v>
      </c>
      <c r="D187" s="201" t="s">
        <v>152</v>
      </c>
      <c r="E187" s="202" t="s">
        <v>2429</v>
      </c>
      <c r="F187" s="203" t="s">
        <v>2430</v>
      </c>
      <c r="G187" s="204" t="s">
        <v>429</v>
      </c>
      <c r="H187" s="205">
        <v>1</v>
      </c>
      <c r="I187" s="206"/>
      <c r="J187" s="207">
        <f>ROUND(I187*H187,0)</f>
        <v>0</v>
      </c>
      <c r="K187" s="203" t="s">
        <v>2206</v>
      </c>
      <c r="L187" s="40"/>
      <c r="M187" s="208" t="s">
        <v>1</v>
      </c>
      <c r="N187" s="209" t="s">
        <v>47</v>
      </c>
      <c r="O187" s="76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AR187" s="14" t="s">
        <v>150</v>
      </c>
      <c r="AT187" s="14" t="s">
        <v>152</v>
      </c>
      <c r="AU187" s="14" t="s">
        <v>85</v>
      </c>
      <c r="AY187" s="14" t="s">
        <v>151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4" t="s">
        <v>8</v>
      </c>
      <c r="BK187" s="212">
        <f>ROUND(I187*H187,0)</f>
        <v>0</v>
      </c>
      <c r="BL187" s="14" t="s">
        <v>150</v>
      </c>
      <c r="BM187" s="14" t="s">
        <v>2431</v>
      </c>
    </row>
    <row r="188" s="1" customFormat="1" ht="16.5" customHeight="1">
      <c r="B188" s="35"/>
      <c r="C188" s="201" t="s">
        <v>608</v>
      </c>
      <c r="D188" s="201" t="s">
        <v>152</v>
      </c>
      <c r="E188" s="202" t="s">
        <v>2432</v>
      </c>
      <c r="F188" s="203" t="s">
        <v>2433</v>
      </c>
      <c r="G188" s="204" t="s">
        <v>429</v>
      </c>
      <c r="H188" s="205">
        <v>3</v>
      </c>
      <c r="I188" s="206"/>
      <c r="J188" s="207">
        <f>ROUND(I188*H188,0)</f>
        <v>0</v>
      </c>
      <c r="K188" s="203" t="s">
        <v>2206</v>
      </c>
      <c r="L188" s="40"/>
      <c r="M188" s="208" t="s">
        <v>1</v>
      </c>
      <c r="N188" s="209" t="s">
        <v>47</v>
      </c>
      <c r="O188" s="76"/>
      <c r="P188" s="210">
        <f>O188*H188</f>
        <v>0</v>
      </c>
      <c r="Q188" s="210">
        <v>0</v>
      </c>
      <c r="R188" s="210">
        <f>Q188*H188</f>
        <v>0</v>
      </c>
      <c r="S188" s="210">
        <v>0</v>
      </c>
      <c r="T188" s="211">
        <f>S188*H188</f>
        <v>0</v>
      </c>
      <c r="AR188" s="14" t="s">
        <v>150</v>
      </c>
      <c r="AT188" s="14" t="s">
        <v>152</v>
      </c>
      <c r="AU188" s="14" t="s">
        <v>85</v>
      </c>
      <c r="AY188" s="14" t="s">
        <v>151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4" t="s">
        <v>8</v>
      </c>
      <c r="BK188" s="212">
        <f>ROUND(I188*H188,0)</f>
        <v>0</v>
      </c>
      <c r="BL188" s="14" t="s">
        <v>150</v>
      </c>
      <c r="BM188" s="14" t="s">
        <v>2434</v>
      </c>
    </row>
    <row r="189" s="1" customFormat="1" ht="16.5" customHeight="1">
      <c r="B189" s="35"/>
      <c r="C189" s="201" t="s">
        <v>614</v>
      </c>
      <c r="D189" s="201" t="s">
        <v>152</v>
      </c>
      <c r="E189" s="202" t="s">
        <v>2435</v>
      </c>
      <c r="F189" s="203" t="s">
        <v>2436</v>
      </c>
      <c r="G189" s="204" t="s">
        <v>429</v>
      </c>
      <c r="H189" s="205">
        <v>1</v>
      </c>
      <c r="I189" s="206"/>
      <c r="J189" s="207">
        <f>ROUND(I189*H189,0)</f>
        <v>0</v>
      </c>
      <c r="K189" s="203" t="s">
        <v>2206</v>
      </c>
      <c r="L189" s="40"/>
      <c r="M189" s="208" t="s">
        <v>1</v>
      </c>
      <c r="N189" s="209" t="s">
        <v>47</v>
      </c>
      <c r="O189" s="76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AR189" s="14" t="s">
        <v>150</v>
      </c>
      <c r="AT189" s="14" t="s">
        <v>152</v>
      </c>
      <c r="AU189" s="14" t="s">
        <v>85</v>
      </c>
      <c r="AY189" s="14" t="s">
        <v>151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4" t="s">
        <v>8</v>
      </c>
      <c r="BK189" s="212">
        <f>ROUND(I189*H189,0)</f>
        <v>0</v>
      </c>
      <c r="BL189" s="14" t="s">
        <v>150</v>
      </c>
      <c r="BM189" s="14" t="s">
        <v>2437</v>
      </c>
    </row>
    <row r="190" s="1" customFormat="1" ht="16.5" customHeight="1">
      <c r="B190" s="35"/>
      <c r="C190" s="201" t="s">
        <v>620</v>
      </c>
      <c r="D190" s="201" t="s">
        <v>152</v>
      </c>
      <c r="E190" s="202" t="s">
        <v>2438</v>
      </c>
      <c r="F190" s="203" t="s">
        <v>2439</v>
      </c>
      <c r="G190" s="204" t="s">
        <v>429</v>
      </c>
      <c r="H190" s="205">
        <v>2</v>
      </c>
      <c r="I190" s="206"/>
      <c r="J190" s="207">
        <f>ROUND(I190*H190,0)</f>
        <v>0</v>
      </c>
      <c r="K190" s="203" t="s">
        <v>2206</v>
      </c>
      <c r="L190" s="40"/>
      <c r="M190" s="208" t="s">
        <v>1</v>
      </c>
      <c r="N190" s="209" t="s">
        <v>47</v>
      </c>
      <c r="O190" s="76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AR190" s="14" t="s">
        <v>150</v>
      </c>
      <c r="AT190" s="14" t="s">
        <v>152</v>
      </c>
      <c r="AU190" s="14" t="s">
        <v>85</v>
      </c>
      <c r="AY190" s="14" t="s">
        <v>151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4" t="s">
        <v>8</v>
      </c>
      <c r="BK190" s="212">
        <f>ROUND(I190*H190,0)</f>
        <v>0</v>
      </c>
      <c r="BL190" s="14" t="s">
        <v>150</v>
      </c>
      <c r="BM190" s="14" t="s">
        <v>2440</v>
      </c>
    </row>
    <row r="191" s="1" customFormat="1" ht="16.5" customHeight="1">
      <c r="B191" s="35"/>
      <c r="C191" s="201" t="s">
        <v>624</v>
      </c>
      <c r="D191" s="201" t="s">
        <v>152</v>
      </c>
      <c r="E191" s="202" t="s">
        <v>2441</v>
      </c>
      <c r="F191" s="203" t="s">
        <v>2442</v>
      </c>
      <c r="G191" s="204" t="s">
        <v>429</v>
      </c>
      <c r="H191" s="205">
        <v>4</v>
      </c>
      <c r="I191" s="206"/>
      <c r="J191" s="207">
        <f>ROUND(I191*H191,0)</f>
        <v>0</v>
      </c>
      <c r="K191" s="203" t="s">
        <v>2206</v>
      </c>
      <c r="L191" s="40"/>
      <c r="M191" s="208" t="s">
        <v>1</v>
      </c>
      <c r="N191" s="209" t="s">
        <v>47</v>
      </c>
      <c r="O191" s="76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AR191" s="14" t="s">
        <v>150</v>
      </c>
      <c r="AT191" s="14" t="s">
        <v>152</v>
      </c>
      <c r="AU191" s="14" t="s">
        <v>85</v>
      </c>
      <c r="AY191" s="14" t="s">
        <v>151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4" t="s">
        <v>8</v>
      </c>
      <c r="BK191" s="212">
        <f>ROUND(I191*H191,0)</f>
        <v>0</v>
      </c>
      <c r="BL191" s="14" t="s">
        <v>150</v>
      </c>
      <c r="BM191" s="14" t="s">
        <v>2443</v>
      </c>
    </row>
    <row r="192" s="1" customFormat="1" ht="16.5" customHeight="1">
      <c r="B192" s="35"/>
      <c r="C192" s="201" t="s">
        <v>630</v>
      </c>
      <c r="D192" s="201" t="s">
        <v>152</v>
      </c>
      <c r="E192" s="202" t="s">
        <v>2444</v>
      </c>
      <c r="F192" s="203" t="s">
        <v>2445</v>
      </c>
      <c r="G192" s="204" t="s">
        <v>429</v>
      </c>
      <c r="H192" s="205">
        <v>1</v>
      </c>
      <c r="I192" s="206"/>
      <c r="J192" s="207">
        <f>ROUND(I192*H192,0)</f>
        <v>0</v>
      </c>
      <c r="K192" s="203" t="s">
        <v>2206</v>
      </c>
      <c r="L192" s="40"/>
      <c r="M192" s="208" t="s">
        <v>1</v>
      </c>
      <c r="N192" s="209" t="s">
        <v>47</v>
      </c>
      <c r="O192" s="76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AR192" s="14" t="s">
        <v>150</v>
      </c>
      <c r="AT192" s="14" t="s">
        <v>152</v>
      </c>
      <c r="AU192" s="14" t="s">
        <v>85</v>
      </c>
      <c r="AY192" s="14" t="s">
        <v>151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4" t="s">
        <v>8</v>
      </c>
      <c r="BK192" s="212">
        <f>ROUND(I192*H192,0)</f>
        <v>0</v>
      </c>
      <c r="BL192" s="14" t="s">
        <v>150</v>
      </c>
      <c r="BM192" s="14" t="s">
        <v>2446</v>
      </c>
    </row>
    <row r="193" s="1" customFormat="1" ht="16.5" customHeight="1">
      <c r="B193" s="35"/>
      <c r="C193" s="201" t="s">
        <v>379</v>
      </c>
      <c r="D193" s="201" t="s">
        <v>152</v>
      </c>
      <c r="E193" s="202" t="s">
        <v>2447</v>
      </c>
      <c r="F193" s="203" t="s">
        <v>2448</v>
      </c>
      <c r="G193" s="204" t="s">
        <v>429</v>
      </c>
      <c r="H193" s="205">
        <v>1</v>
      </c>
      <c r="I193" s="206"/>
      <c r="J193" s="207">
        <f>ROUND(I193*H193,0)</f>
        <v>0</v>
      </c>
      <c r="K193" s="203" t="s">
        <v>2206</v>
      </c>
      <c r="L193" s="40"/>
      <c r="M193" s="208" t="s">
        <v>1</v>
      </c>
      <c r="N193" s="209" t="s">
        <v>47</v>
      </c>
      <c r="O193" s="76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AR193" s="14" t="s">
        <v>150</v>
      </c>
      <c r="AT193" s="14" t="s">
        <v>152</v>
      </c>
      <c r="AU193" s="14" t="s">
        <v>85</v>
      </c>
      <c r="AY193" s="14" t="s">
        <v>151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4" t="s">
        <v>8</v>
      </c>
      <c r="BK193" s="212">
        <f>ROUND(I193*H193,0)</f>
        <v>0</v>
      </c>
      <c r="BL193" s="14" t="s">
        <v>150</v>
      </c>
      <c r="BM193" s="14" t="s">
        <v>2449</v>
      </c>
    </row>
    <row r="194" s="1" customFormat="1" ht="16.5" customHeight="1">
      <c r="B194" s="35"/>
      <c r="C194" s="201" t="s">
        <v>27</v>
      </c>
      <c r="D194" s="201" t="s">
        <v>152</v>
      </c>
      <c r="E194" s="202" t="s">
        <v>2450</v>
      </c>
      <c r="F194" s="203" t="s">
        <v>2451</v>
      </c>
      <c r="G194" s="204" t="s">
        <v>429</v>
      </c>
      <c r="H194" s="205">
        <v>8</v>
      </c>
      <c r="I194" s="206"/>
      <c r="J194" s="207">
        <f>ROUND(I194*H194,0)</f>
        <v>0</v>
      </c>
      <c r="K194" s="203" t="s">
        <v>2206</v>
      </c>
      <c r="L194" s="40"/>
      <c r="M194" s="208" t="s">
        <v>1</v>
      </c>
      <c r="N194" s="209" t="s">
        <v>47</v>
      </c>
      <c r="O194" s="76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AR194" s="14" t="s">
        <v>150</v>
      </c>
      <c r="AT194" s="14" t="s">
        <v>152</v>
      </c>
      <c r="AU194" s="14" t="s">
        <v>85</v>
      </c>
      <c r="AY194" s="14" t="s">
        <v>151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4" t="s">
        <v>8</v>
      </c>
      <c r="BK194" s="212">
        <f>ROUND(I194*H194,0)</f>
        <v>0</v>
      </c>
      <c r="BL194" s="14" t="s">
        <v>150</v>
      </c>
      <c r="BM194" s="14" t="s">
        <v>2452</v>
      </c>
    </row>
    <row r="195" s="1" customFormat="1" ht="16.5" customHeight="1">
      <c r="B195" s="35"/>
      <c r="C195" s="201" t="s">
        <v>641</v>
      </c>
      <c r="D195" s="201" t="s">
        <v>152</v>
      </c>
      <c r="E195" s="202" t="s">
        <v>2453</v>
      </c>
      <c r="F195" s="203" t="s">
        <v>2454</v>
      </c>
      <c r="G195" s="204" t="s">
        <v>429</v>
      </c>
      <c r="H195" s="205">
        <v>1</v>
      </c>
      <c r="I195" s="206"/>
      <c r="J195" s="207">
        <f>ROUND(I195*H195,0)</f>
        <v>0</v>
      </c>
      <c r="K195" s="203" t="s">
        <v>2206</v>
      </c>
      <c r="L195" s="40"/>
      <c r="M195" s="208" t="s">
        <v>1</v>
      </c>
      <c r="N195" s="209" t="s">
        <v>47</v>
      </c>
      <c r="O195" s="76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AR195" s="14" t="s">
        <v>150</v>
      </c>
      <c r="AT195" s="14" t="s">
        <v>152</v>
      </c>
      <c r="AU195" s="14" t="s">
        <v>85</v>
      </c>
      <c r="AY195" s="14" t="s">
        <v>151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4" t="s">
        <v>8</v>
      </c>
      <c r="BK195" s="212">
        <f>ROUND(I195*H195,0)</f>
        <v>0</v>
      </c>
      <c r="BL195" s="14" t="s">
        <v>150</v>
      </c>
      <c r="BM195" s="14" t="s">
        <v>2455</v>
      </c>
    </row>
    <row r="196" s="1" customFormat="1" ht="16.5" customHeight="1">
      <c r="B196" s="35"/>
      <c r="C196" s="201" t="s">
        <v>646</v>
      </c>
      <c r="D196" s="201" t="s">
        <v>152</v>
      </c>
      <c r="E196" s="202" t="s">
        <v>2456</v>
      </c>
      <c r="F196" s="203" t="s">
        <v>2457</v>
      </c>
      <c r="G196" s="204" t="s">
        <v>429</v>
      </c>
      <c r="H196" s="205">
        <v>1</v>
      </c>
      <c r="I196" s="206"/>
      <c r="J196" s="207">
        <f>ROUND(I196*H196,0)</f>
        <v>0</v>
      </c>
      <c r="K196" s="203" t="s">
        <v>2206</v>
      </c>
      <c r="L196" s="40"/>
      <c r="M196" s="208" t="s">
        <v>1</v>
      </c>
      <c r="N196" s="209" t="s">
        <v>47</v>
      </c>
      <c r="O196" s="76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AR196" s="14" t="s">
        <v>150</v>
      </c>
      <c r="AT196" s="14" t="s">
        <v>152</v>
      </c>
      <c r="AU196" s="14" t="s">
        <v>85</v>
      </c>
      <c r="AY196" s="14" t="s">
        <v>151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4" t="s">
        <v>8</v>
      </c>
      <c r="BK196" s="212">
        <f>ROUND(I196*H196,0)</f>
        <v>0</v>
      </c>
      <c r="BL196" s="14" t="s">
        <v>150</v>
      </c>
      <c r="BM196" s="14" t="s">
        <v>653</v>
      </c>
    </row>
    <row r="197" s="1" customFormat="1" ht="16.5" customHeight="1">
      <c r="B197" s="35"/>
      <c r="C197" s="201" t="s">
        <v>650</v>
      </c>
      <c r="D197" s="201" t="s">
        <v>152</v>
      </c>
      <c r="E197" s="202" t="s">
        <v>2458</v>
      </c>
      <c r="F197" s="203" t="s">
        <v>2459</v>
      </c>
      <c r="G197" s="204" t="s">
        <v>429</v>
      </c>
      <c r="H197" s="205">
        <v>2</v>
      </c>
      <c r="I197" s="206"/>
      <c r="J197" s="207">
        <f>ROUND(I197*H197,0)</f>
        <v>0</v>
      </c>
      <c r="K197" s="203" t="s">
        <v>2206</v>
      </c>
      <c r="L197" s="40"/>
      <c r="M197" s="208" t="s">
        <v>1</v>
      </c>
      <c r="N197" s="209" t="s">
        <v>47</v>
      </c>
      <c r="O197" s="76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AR197" s="14" t="s">
        <v>150</v>
      </c>
      <c r="AT197" s="14" t="s">
        <v>152</v>
      </c>
      <c r="AU197" s="14" t="s">
        <v>85</v>
      </c>
      <c r="AY197" s="14" t="s">
        <v>151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4" t="s">
        <v>8</v>
      </c>
      <c r="BK197" s="212">
        <f>ROUND(I197*H197,0)</f>
        <v>0</v>
      </c>
      <c r="BL197" s="14" t="s">
        <v>150</v>
      </c>
      <c r="BM197" s="14" t="s">
        <v>2460</v>
      </c>
    </row>
    <row r="198" s="1" customFormat="1" ht="16.5" customHeight="1">
      <c r="B198" s="35"/>
      <c r="C198" s="201" t="s">
        <v>655</v>
      </c>
      <c r="D198" s="201" t="s">
        <v>152</v>
      </c>
      <c r="E198" s="202" t="s">
        <v>2461</v>
      </c>
      <c r="F198" s="203" t="s">
        <v>2462</v>
      </c>
      <c r="G198" s="204" t="s">
        <v>429</v>
      </c>
      <c r="H198" s="205">
        <v>2</v>
      </c>
      <c r="I198" s="206"/>
      <c r="J198" s="207">
        <f>ROUND(I198*H198,0)</f>
        <v>0</v>
      </c>
      <c r="K198" s="203" t="s">
        <v>2206</v>
      </c>
      <c r="L198" s="40"/>
      <c r="M198" s="208" t="s">
        <v>1</v>
      </c>
      <c r="N198" s="209" t="s">
        <v>47</v>
      </c>
      <c r="O198" s="76"/>
      <c r="P198" s="210">
        <f>O198*H198</f>
        <v>0</v>
      </c>
      <c r="Q198" s="210">
        <v>0</v>
      </c>
      <c r="R198" s="210">
        <f>Q198*H198</f>
        <v>0</v>
      </c>
      <c r="S198" s="210">
        <v>0</v>
      </c>
      <c r="T198" s="211">
        <f>S198*H198</f>
        <v>0</v>
      </c>
      <c r="AR198" s="14" t="s">
        <v>150</v>
      </c>
      <c r="AT198" s="14" t="s">
        <v>152</v>
      </c>
      <c r="AU198" s="14" t="s">
        <v>85</v>
      </c>
      <c r="AY198" s="14" t="s">
        <v>151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4" t="s">
        <v>8</v>
      </c>
      <c r="BK198" s="212">
        <f>ROUND(I198*H198,0)</f>
        <v>0</v>
      </c>
      <c r="BL198" s="14" t="s">
        <v>150</v>
      </c>
      <c r="BM198" s="14" t="s">
        <v>2463</v>
      </c>
    </row>
    <row r="199" s="1" customFormat="1" ht="16.5" customHeight="1">
      <c r="B199" s="35"/>
      <c r="C199" s="201" t="s">
        <v>660</v>
      </c>
      <c r="D199" s="201" t="s">
        <v>152</v>
      </c>
      <c r="E199" s="202" t="s">
        <v>2388</v>
      </c>
      <c r="F199" s="203" t="s">
        <v>2389</v>
      </c>
      <c r="G199" s="204" t="s">
        <v>290</v>
      </c>
      <c r="H199" s="205">
        <v>1</v>
      </c>
      <c r="I199" s="206"/>
      <c r="J199" s="207">
        <f>ROUND(I199*H199,0)</f>
        <v>0</v>
      </c>
      <c r="K199" s="203" t="s">
        <v>2206</v>
      </c>
      <c r="L199" s="40"/>
      <c r="M199" s="208" t="s">
        <v>1</v>
      </c>
      <c r="N199" s="209" t="s">
        <v>47</v>
      </c>
      <c r="O199" s="76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AR199" s="14" t="s">
        <v>150</v>
      </c>
      <c r="AT199" s="14" t="s">
        <v>152</v>
      </c>
      <c r="AU199" s="14" t="s">
        <v>85</v>
      </c>
      <c r="AY199" s="14" t="s">
        <v>151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4" t="s">
        <v>8</v>
      </c>
      <c r="BK199" s="212">
        <f>ROUND(I199*H199,0)</f>
        <v>0</v>
      </c>
      <c r="BL199" s="14" t="s">
        <v>150</v>
      </c>
      <c r="BM199" s="14" t="s">
        <v>2464</v>
      </c>
    </row>
    <row r="200" s="1" customFormat="1" ht="16.5" customHeight="1">
      <c r="B200" s="35"/>
      <c r="C200" s="201" t="s">
        <v>666</v>
      </c>
      <c r="D200" s="201" t="s">
        <v>152</v>
      </c>
      <c r="E200" s="202" t="s">
        <v>2465</v>
      </c>
      <c r="F200" s="203" t="s">
        <v>2466</v>
      </c>
      <c r="G200" s="204" t="s">
        <v>429</v>
      </c>
      <c r="H200" s="205">
        <v>1</v>
      </c>
      <c r="I200" s="206"/>
      <c r="J200" s="207">
        <f>ROUND(I200*H200,0)</f>
        <v>0</v>
      </c>
      <c r="K200" s="203" t="s">
        <v>2206</v>
      </c>
      <c r="L200" s="40"/>
      <c r="M200" s="208" t="s">
        <v>1</v>
      </c>
      <c r="N200" s="209" t="s">
        <v>47</v>
      </c>
      <c r="O200" s="76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AR200" s="14" t="s">
        <v>150</v>
      </c>
      <c r="AT200" s="14" t="s">
        <v>152</v>
      </c>
      <c r="AU200" s="14" t="s">
        <v>85</v>
      </c>
      <c r="AY200" s="14" t="s">
        <v>151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4" t="s">
        <v>8</v>
      </c>
      <c r="BK200" s="212">
        <f>ROUND(I200*H200,0)</f>
        <v>0</v>
      </c>
      <c r="BL200" s="14" t="s">
        <v>150</v>
      </c>
      <c r="BM200" s="14" t="s">
        <v>2467</v>
      </c>
    </row>
    <row r="201" s="1" customFormat="1" ht="16.5" customHeight="1">
      <c r="B201" s="35"/>
      <c r="C201" s="201" t="s">
        <v>671</v>
      </c>
      <c r="D201" s="201" t="s">
        <v>152</v>
      </c>
      <c r="E201" s="202" t="s">
        <v>2468</v>
      </c>
      <c r="F201" s="203" t="s">
        <v>2469</v>
      </c>
      <c r="G201" s="204" t="s">
        <v>429</v>
      </c>
      <c r="H201" s="205">
        <v>15</v>
      </c>
      <c r="I201" s="206"/>
      <c r="J201" s="207">
        <f>ROUND(I201*H201,0)</f>
        <v>0</v>
      </c>
      <c r="K201" s="203" t="s">
        <v>2206</v>
      </c>
      <c r="L201" s="40"/>
      <c r="M201" s="208" t="s">
        <v>1</v>
      </c>
      <c r="N201" s="209" t="s">
        <v>47</v>
      </c>
      <c r="O201" s="76"/>
      <c r="P201" s="210">
        <f>O201*H201</f>
        <v>0</v>
      </c>
      <c r="Q201" s="210">
        <v>0</v>
      </c>
      <c r="R201" s="210">
        <f>Q201*H201</f>
        <v>0</v>
      </c>
      <c r="S201" s="210">
        <v>0</v>
      </c>
      <c r="T201" s="211">
        <f>S201*H201</f>
        <v>0</v>
      </c>
      <c r="AR201" s="14" t="s">
        <v>150</v>
      </c>
      <c r="AT201" s="14" t="s">
        <v>152</v>
      </c>
      <c r="AU201" s="14" t="s">
        <v>85</v>
      </c>
      <c r="AY201" s="14" t="s">
        <v>151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4" t="s">
        <v>8</v>
      </c>
      <c r="BK201" s="212">
        <f>ROUND(I201*H201,0)</f>
        <v>0</v>
      </c>
      <c r="BL201" s="14" t="s">
        <v>150</v>
      </c>
      <c r="BM201" s="14" t="s">
        <v>2470</v>
      </c>
    </row>
    <row r="202" s="1" customFormat="1" ht="16.5" customHeight="1">
      <c r="B202" s="35"/>
      <c r="C202" s="201" t="s">
        <v>676</v>
      </c>
      <c r="D202" s="201" t="s">
        <v>152</v>
      </c>
      <c r="E202" s="202" t="s">
        <v>2394</v>
      </c>
      <c r="F202" s="203" t="s">
        <v>2395</v>
      </c>
      <c r="G202" s="204" t="s">
        <v>429</v>
      </c>
      <c r="H202" s="205">
        <v>12</v>
      </c>
      <c r="I202" s="206"/>
      <c r="J202" s="207">
        <f>ROUND(I202*H202,0)</f>
        <v>0</v>
      </c>
      <c r="K202" s="203" t="s">
        <v>2206</v>
      </c>
      <c r="L202" s="40"/>
      <c r="M202" s="208" t="s">
        <v>1</v>
      </c>
      <c r="N202" s="209" t="s">
        <v>47</v>
      </c>
      <c r="O202" s="76"/>
      <c r="P202" s="210">
        <f>O202*H202</f>
        <v>0</v>
      </c>
      <c r="Q202" s="210">
        <v>0</v>
      </c>
      <c r="R202" s="210">
        <f>Q202*H202</f>
        <v>0</v>
      </c>
      <c r="S202" s="210">
        <v>0</v>
      </c>
      <c r="T202" s="211">
        <f>S202*H202</f>
        <v>0</v>
      </c>
      <c r="AR202" s="14" t="s">
        <v>150</v>
      </c>
      <c r="AT202" s="14" t="s">
        <v>152</v>
      </c>
      <c r="AU202" s="14" t="s">
        <v>85</v>
      </c>
      <c r="AY202" s="14" t="s">
        <v>151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4" t="s">
        <v>8</v>
      </c>
      <c r="BK202" s="212">
        <f>ROUND(I202*H202,0)</f>
        <v>0</v>
      </c>
      <c r="BL202" s="14" t="s">
        <v>150</v>
      </c>
      <c r="BM202" s="14" t="s">
        <v>2471</v>
      </c>
    </row>
    <row r="203" s="1" customFormat="1" ht="16.5" customHeight="1">
      <c r="B203" s="35"/>
      <c r="C203" s="201" t="s">
        <v>1872</v>
      </c>
      <c r="D203" s="201" t="s">
        <v>152</v>
      </c>
      <c r="E203" s="202" t="s">
        <v>2472</v>
      </c>
      <c r="F203" s="203" t="s">
        <v>2473</v>
      </c>
      <c r="G203" s="204" t="s">
        <v>429</v>
      </c>
      <c r="H203" s="205">
        <v>8</v>
      </c>
      <c r="I203" s="206"/>
      <c r="J203" s="207">
        <f>ROUND(I203*H203,0)</f>
        <v>0</v>
      </c>
      <c r="K203" s="203" t="s">
        <v>2206</v>
      </c>
      <c r="L203" s="40"/>
      <c r="M203" s="208" t="s">
        <v>1</v>
      </c>
      <c r="N203" s="209" t="s">
        <v>47</v>
      </c>
      <c r="O203" s="76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AR203" s="14" t="s">
        <v>150</v>
      </c>
      <c r="AT203" s="14" t="s">
        <v>152</v>
      </c>
      <c r="AU203" s="14" t="s">
        <v>85</v>
      </c>
      <c r="AY203" s="14" t="s">
        <v>151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4" t="s">
        <v>8</v>
      </c>
      <c r="BK203" s="212">
        <f>ROUND(I203*H203,0)</f>
        <v>0</v>
      </c>
      <c r="BL203" s="14" t="s">
        <v>150</v>
      </c>
      <c r="BM203" s="14" t="s">
        <v>2474</v>
      </c>
    </row>
    <row r="204" s="1" customFormat="1" ht="16.5" customHeight="1">
      <c r="B204" s="35"/>
      <c r="C204" s="201" t="s">
        <v>1876</v>
      </c>
      <c r="D204" s="201" t="s">
        <v>152</v>
      </c>
      <c r="E204" s="202" t="s">
        <v>2475</v>
      </c>
      <c r="F204" s="203" t="s">
        <v>2476</v>
      </c>
      <c r="G204" s="204" t="s">
        <v>429</v>
      </c>
      <c r="H204" s="205">
        <v>3</v>
      </c>
      <c r="I204" s="206"/>
      <c r="J204" s="207">
        <f>ROUND(I204*H204,0)</f>
        <v>0</v>
      </c>
      <c r="K204" s="203" t="s">
        <v>2206</v>
      </c>
      <c r="L204" s="40"/>
      <c r="M204" s="208" t="s">
        <v>1</v>
      </c>
      <c r="N204" s="209" t="s">
        <v>47</v>
      </c>
      <c r="O204" s="76"/>
      <c r="P204" s="210">
        <f>O204*H204</f>
        <v>0</v>
      </c>
      <c r="Q204" s="210">
        <v>0</v>
      </c>
      <c r="R204" s="210">
        <f>Q204*H204</f>
        <v>0</v>
      </c>
      <c r="S204" s="210">
        <v>0</v>
      </c>
      <c r="T204" s="211">
        <f>S204*H204</f>
        <v>0</v>
      </c>
      <c r="AR204" s="14" t="s">
        <v>150</v>
      </c>
      <c r="AT204" s="14" t="s">
        <v>152</v>
      </c>
      <c r="AU204" s="14" t="s">
        <v>85</v>
      </c>
      <c r="AY204" s="14" t="s">
        <v>151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4" t="s">
        <v>8</v>
      </c>
      <c r="BK204" s="212">
        <f>ROUND(I204*H204,0)</f>
        <v>0</v>
      </c>
      <c r="BL204" s="14" t="s">
        <v>150</v>
      </c>
      <c r="BM204" s="14" t="s">
        <v>2477</v>
      </c>
    </row>
    <row r="205" s="1" customFormat="1" ht="16.5" customHeight="1">
      <c r="B205" s="35"/>
      <c r="C205" s="201" t="s">
        <v>1881</v>
      </c>
      <c r="D205" s="201" t="s">
        <v>152</v>
      </c>
      <c r="E205" s="202" t="s">
        <v>2478</v>
      </c>
      <c r="F205" s="203" t="s">
        <v>2479</v>
      </c>
      <c r="G205" s="204" t="s">
        <v>429</v>
      </c>
      <c r="H205" s="205">
        <v>1</v>
      </c>
      <c r="I205" s="206"/>
      <c r="J205" s="207">
        <f>ROUND(I205*H205,0)</f>
        <v>0</v>
      </c>
      <c r="K205" s="203" t="s">
        <v>2206</v>
      </c>
      <c r="L205" s="40"/>
      <c r="M205" s="208" t="s">
        <v>1</v>
      </c>
      <c r="N205" s="209" t="s">
        <v>47</v>
      </c>
      <c r="O205" s="76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AR205" s="14" t="s">
        <v>150</v>
      </c>
      <c r="AT205" s="14" t="s">
        <v>152</v>
      </c>
      <c r="AU205" s="14" t="s">
        <v>85</v>
      </c>
      <c r="AY205" s="14" t="s">
        <v>151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4" t="s">
        <v>8</v>
      </c>
      <c r="BK205" s="212">
        <f>ROUND(I205*H205,0)</f>
        <v>0</v>
      </c>
      <c r="BL205" s="14" t="s">
        <v>150</v>
      </c>
      <c r="BM205" s="14" t="s">
        <v>2480</v>
      </c>
    </row>
    <row r="206" s="1" customFormat="1" ht="16.5" customHeight="1">
      <c r="B206" s="35"/>
      <c r="C206" s="201" t="s">
        <v>1885</v>
      </c>
      <c r="D206" s="201" t="s">
        <v>152</v>
      </c>
      <c r="E206" s="202" t="s">
        <v>2406</v>
      </c>
      <c r="F206" s="203" t="s">
        <v>2407</v>
      </c>
      <c r="G206" s="204" t="s">
        <v>429</v>
      </c>
      <c r="H206" s="205">
        <v>1</v>
      </c>
      <c r="I206" s="206"/>
      <c r="J206" s="207">
        <f>ROUND(I206*H206,0)</f>
        <v>0</v>
      </c>
      <c r="K206" s="203" t="s">
        <v>2206</v>
      </c>
      <c r="L206" s="40"/>
      <c r="M206" s="208" t="s">
        <v>1</v>
      </c>
      <c r="N206" s="209" t="s">
        <v>47</v>
      </c>
      <c r="O206" s="76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AR206" s="14" t="s">
        <v>150</v>
      </c>
      <c r="AT206" s="14" t="s">
        <v>152</v>
      </c>
      <c r="AU206" s="14" t="s">
        <v>85</v>
      </c>
      <c r="AY206" s="14" t="s">
        <v>151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4" t="s">
        <v>8</v>
      </c>
      <c r="BK206" s="212">
        <f>ROUND(I206*H206,0)</f>
        <v>0</v>
      </c>
      <c r="BL206" s="14" t="s">
        <v>150</v>
      </c>
      <c r="BM206" s="14" t="s">
        <v>2481</v>
      </c>
    </row>
    <row r="207" s="10" customFormat="1" ht="25.92" customHeight="1">
      <c r="B207" s="187"/>
      <c r="C207" s="188"/>
      <c r="D207" s="189" t="s">
        <v>75</v>
      </c>
      <c r="E207" s="190" t="s">
        <v>2482</v>
      </c>
      <c r="F207" s="190" t="s">
        <v>2483</v>
      </c>
      <c r="G207" s="188"/>
      <c r="H207" s="188"/>
      <c r="I207" s="191"/>
      <c r="J207" s="192">
        <f>BK207</f>
        <v>0</v>
      </c>
      <c r="K207" s="188"/>
      <c r="L207" s="193"/>
      <c r="M207" s="194"/>
      <c r="N207" s="195"/>
      <c r="O207" s="195"/>
      <c r="P207" s="196">
        <f>P208+P216</f>
        <v>0</v>
      </c>
      <c r="Q207" s="195"/>
      <c r="R207" s="196">
        <f>R208+R216</f>
        <v>0</v>
      </c>
      <c r="S207" s="195"/>
      <c r="T207" s="197">
        <f>T208+T216</f>
        <v>0</v>
      </c>
      <c r="AR207" s="198" t="s">
        <v>8</v>
      </c>
      <c r="AT207" s="199" t="s">
        <v>75</v>
      </c>
      <c r="AU207" s="199" t="s">
        <v>76</v>
      </c>
      <c r="AY207" s="198" t="s">
        <v>151</v>
      </c>
      <c r="BK207" s="200">
        <f>BK208+BK216</f>
        <v>0</v>
      </c>
    </row>
    <row r="208" s="10" customFormat="1" ht="22.8" customHeight="1">
      <c r="B208" s="187"/>
      <c r="C208" s="188"/>
      <c r="D208" s="189" t="s">
        <v>75</v>
      </c>
      <c r="E208" s="213" t="s">
        <v>2484</v>
      </c>
      <c r="F208" s="213" t="s">
        <v>2485</v>
      </c>
      <c r="G208" s="188"/>
      <c r="H208" s="188"/>
      <c r="I208" s="191"/>
      <c r="J208" s="214">
        <f>BK208</f>
        <v>0</v>
      </c>
      <c r="K208" s="188"/>
      <c r="L208" s="193"/>
      <c r="M208" s="194"/>
      <c r="N208" s="195"/>
      <c r="O208" s="195"/>
      <c r="P208" s="196">
        <f>SUM(P209:P215)</f>
        <v>0</v>
      </c>
      <c r="Q208" s="195"/>
      <c r="R208" s="196">
        <f>SUM(R209:R215)</f>
        <v>0</v>
      </c>
      <c r="S208" s="195"/>
      <c r="T208" s="197">
        <f>SUM(T209:T215)</f>
        <v>0</v>
      </c>
      <c r="AR208" s="198" t="s">
        <v>8</v>
      </c>
      <c r="AT208" s="199" t="s">
        <v>75</v>
      </c>
      <c r="AU208" s="199" t="s">
        <v>8</v>
      </c>
      <c r="AY208" s="198" t="s">
        <v>151</v>
      </c>
      <c r="BK208" s="200">
        <f>SUM(BK209:BK215)</f>
        <v>0</v>
      </c>
    </row>
    <row r="209" s="1" customFormat="1" ht="16.5" customHeight="1">
      <c r="B209" s="35"/>
      <c r="C209" s="201" t="s">
        <v>1887</v>
      </c>
      <c r="D209" s="201" t="s">
        <v>152</v>
      </c>
      <c r="E209" s="202" t="s">
        <v>2486</v>
      </c>
      <c r="F209" s="203" t="s">
        <v>2487</v>
      </c>
      <c r="G209" s="204" t="s">
        <v>429</v>
      </c>
      <c r="H209" s="205">
        <v>2</v>
      </c>
      <c r="I209" s="206"/>
      <c r="J209" s="207">
        <f>ROUND(I209*H209,0)</f>
        <v>0</v>
      </c>
      <c r="K209" s="203" t="s">
        <v>2206</v>
      </c>
      <c r="L209" s="40"/>
      <c r="M209" s="208" t="s">
        <v>1</v>
      </c>
      <c r="N209" s="209" t="s">
        <v>47</v>
      </c>
      <c r="O209" s="76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AR209" s="14" t="s">
        <v>150</v>
      </c>
      <c r="AT209" s="14" t="s">
        <v>152</v>
      </c>
      <c r="AU209" s="14" t="s">
        <v>85</v>
      </c>
      <c r="AY209" s="14" t="s">
        <v>151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4" t="s">
        <v>8</v>
      </c>
      <c r="BK209" s="212">
        <f>ROUND(I209*H209,0)</f>
        <v>0</v>
      </c>
      <c r="BL209" s="14" t="s">
        <v>150</v>
      </c>
      <c r="BM209" s="14" t="s">
        <v>2488</v>
      </c>
    </row>
    <row r="210" s="1" customFormat="1" ht="16.5" customHeight="1">
      <c r="B210" s="35"/>
      <c r="C210" s="201" t="s">
        <v>1889</v>
      </c>
      <c r="D210" s="201" t="s">
        <v>152</v>
      </c>
      <c r="E210" s="202" t="s">
        <v>2489</v>
      </c>
      <c r="F210" s="203" t="s">
        <v>2490</v>
      </c>
      <c r="G210" s="204" t="s">
        <v>429</v>
      </c>
      <c r="H210" s="205">
        <v>2</v>
      </c>
      <c r="I210" s="206"/>
      <c r="J210" s="207">
        <f>ROUND(I210*H210,0)</f>
        <v>0</v>
      </c>
      <c r="K210" s="203" t="s">
        <v>2206</v>
      </c>
      <c r="L210" s="40"/>
      <c r="M210" s="208" t="s">
        <v>1</v>
      </c>
      <c r="N210" s="209" t="s">
        <v>47</v>
      </c>
      <c r="O210" s="76"/>
      <c r="P210" s="210">
        <f>O210*H210</f>
        <v>0</v>
      </c>
      <c r="Q210" s="210">
        <v>0</v>
      </c>
      <c r="R210" s="210">
        <f>Q210*H210</f>
        <v>0</v>
      </c>
      <c r="S210" s="210">
        <v>0</v>
      </c>
      <c r="T210" s="211">
        <f>S210*H210</f>
        <v>0</v>
      </c>
      <c r="AR210" s="14" t="s">
        <v>150</v>
      </c>
      <c r="AT210" s="14" t="s">
        <v>152</v>
      </c>
      <c r="AU210" s="14" t="s">
        <v>85</v>
      </c>
      <c r="AY210" s="14" t="s">
        <v>151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4" t="s">
        <v>8</v>
      </c>
      <c r="BK210" s="212">
        <f>ROUND(I210*H210,0)</f>
        <v>0</v>
      </c>
      <c r="BL210" s="14" t="s">
        <v>150</v>
      </c>
      <c r="BM210" s="14" t="s">
        <v>2491</v>
      </c>
    </row>
    <row r="211" s="1" customFormat="1" ht="16.5" customHeight="1">
      <c r="B211" s="35"/>
      <c r="C211" s="201" t="s">
        <v>1894</v>
      </c>
      <c r="D211" s="201" t="s">
        <v>152</v>
      </c>
      <c r="E211" s="202" t="s">
        <v>2492</v>
      </c>
      <c r="F211" s="203" t="s">
        <v>2493</v>
      </c>
      <c r="G211" s="204" t="s">
        <v>429</v>
      </c>
      <c r="H211" s="205">
        <v>1</v>
      </c>
      <c r="I211" s="206"/>
      <c r="J211" s="207">
        <f>ROUND(I211*H211,0)</f>
        <v>0</v>
      </c>
      <c r="K211" s="203" t="s">
        <v>2206</v>
      </c>
      <c r="L211" s="40"/>
      <c r="M211" s="208" t="s">
        <v>1</v>
      </c>
      <c r="N211" s="209" t="s">
        <v>47</v>
      </c>
      <c r="O211" s="76"/>
      <c r="P211" s="210">
        <f>O211*H211</f>
        <v>0</v>
      </c>
      <c r="Q211" s="210">
        <v>0</v>
      </c>
      <c r="R211" s="210">
        <f>Q211*H211</f>
        <v>0</v>
      </c>
      <c r="S211" s="210">
        <v>0</v>
      </c>
      <c r="T211" s="211">
        <f>S211*H211</f>
        <v>0</v>
      </c>
      <c r="AR211" s="14" t="s">
        <v>150</v>
      </c>
      <c r="AT211" s="14" t="s">
        <v>152</v>
      </c>
      <c r="AU211" s="14" t="s">
        <v>85</v>
      </c>
      <c r="AY211" s="14" t="s">
        <v>151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4" t="s">
        <v>8</v>
      </c>
      <c r="BK211" s="212">
        <f>ROUND(I211*H211,0)</f>
        <v>0</v>
      </c>
      <c r="BL211" s="14" t="s">
        <v>150</v>
      </c>
      <c r="BM211" s="14" t="s">
        <v>2494</v>
      </c>
    </row>
    <row r="212" s="1" customFormat="1" ht="16.5" customHeight="1">
      <c r="B212" s="35"/>
      <c r="C212" s="201" t="s">
        <v>1898</v>
      </c>
      <c r="D212" s="201" t="s">
        <v>152</v>
      </c>
      <c r="E212" s="202" t="s">
        <v>2495</v>
      </c>
      <c r="F212" s="203" t="s">
        <v>2496</v>
      </c>
      <c r="G212" s="204" t="s">
        <v>429</v>
      </c>
      <c r="H212" s="205">
        <v>1</v>
      </c>
      <c r="I212" s="206"/>
      <c r="J212" s="207">
        <f>ROUND(I212*H212,0)</f>
        <v>0</v>
      </c>
      <c r="K212" s="203" t="s">
        <v>2206</v>
      </c>
      <c r="L212" s="40"/>
      <c r="M212" s="208" t="s">
        <v>1</v>
      </c>
      <c r="N212" s="209" t="s">
        <v>47</v>
      </c>
      <c r="O212" s="76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AR212" s="14" t="s">
        <v>150</v>
      </c>
      <c r="AT212" s="14" t="s">
        <v>152</v>
      </c>
      <c r="AU212" s="14" t="s">
        <v>85</v>
      </c>
      <c r="AY212" s="14" t="s">
        <v>151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4" t="s">
        <v>8</v>
      </c>
      <c r="BK212" s="212">
        <f>ROUND(I212*H212,0)</f>
        <v>0</v>
      </c>
      <c r="BL212" s="14" t="s">
        <v>150</v>
      </c>
      <c r="BM212" s="14" t="s">
        <v>2497</v>
      </c>
    </row>
    <row r="213" s="1" customFormat="1" ht="16.5" customHeight="1">
      <c r="B213" s="35"/>
      <c r="C213" s="201" t="s">
        <v>1902</v>
      </c>
      <c r="D213" s="201" t="s">
        <v>152</v>
      </c>
      <c r="E213" s="202" t="s">
        <v>2498</v>
      </c>
      <c r="F213" s="203" t="s">
        <v>2499</v>
      </c>
      <c r="G213" s="204" t="s">
        <v>429</v>
      </c>
      <c r="H213" s="205">
        <v>3</v>
      </c>
      <c r="I213" s="206"/>
      <c r="J213" s="207">
        <f>ROUND(I213*H213,0)</f>
        <v>0</v>
      </c>
      <c r="K213" s="203" t="s">
        <v>2206</v>
      </c>
      <c r="L213" s="40"/>
      <c r="M213" s="208" t="s">
        <v>1</v>
      </c>
      <c r="N213" s="209" t="s">
        <v>47</v>
      </c>
      <c r="O213" s="76"/>
      <c r="P213" s="210">
        <f>O213*H213</f>
        <v>0</v>
      </c>
      <c r="Q213" s="210">
        <v>0</v>
      </c>
      <c r="R213" s="210">
        <f>Q213*H213</f>
        <v>0</v>
      </c>
      <c r="S213" s="210">
        <v>0</v>
      </c>
      <c r="T213" s="211">
        <f>S213*H213</f>
        <v>0</v>
      </c>
      <c r="AR213" s="14" t="s">
        <v>150</v>
      </c>
      <c r="AT213" s="14" t="s">
        <v>152</v>
      </c>
      <c r="AU213" s="14" t="s">
        <v>85</v>
      </c>
      <c r="AY213" s="14" t="s">
        <v>151</v>
      </c>
      <c r="BE213" s="212">
        <f>IF(N213="základní",J213,0)</f>
        <v>0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14" t="s">
        <v>8</v>
      </c>
      <c r="BK213" s="212">
        <f>ROUND(I213*H213,0)</f>
        <v>0</v>
      </c>
      <c r="BL213" s="14" t="s">
        <v>150</v>
      </c>
      <c r="BM213" s="14" t="s">
        <v>2500</v>
      </c>
    </row>
    <row r="214" s="1" customFormat="1" ht="16.5" customHeight="1">
      <c r="B214" s="35"/>
      <c r="C214" s="201" t="s">
        <v>1907</v>
      </c>
      <c r="D214" s="201" t="s">
        <v>152</v>
      </c>
      <c r="E214" s="202" t="s">
        <v>2501</v>
      </c>
      <c r="F214" s="203" t="s">
        <v>2502</v>
      </c>
      <c r="G214" s="204" t="s">
        <v>429</v>
      </c>
      <c r="H214" s="205">
        <v>6</v>
      </c>
      <c r="I214" s="206"/>
      <c r="J214" s="207">
        <f>ROUND(I214*H214,0)</f>
        <v>0</v>
      </c>
      <c r="K214" s="203" t="s">
        <v>2206</v>
      </c>
      <c r="L214" s="40"/>
      <c r="M214" s="208" t="s">
        <v>1</v>
      </c>
      <c r="N214" s="209" t="s">
        <v>47</v>
      </c>
      <c r="O214" s="76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AR214" s="14" t="s">
        <v>150</v>
      </c>
      <c r="AT214" s="14" t="s">
        <v>152</v>
      </c>
      <c r="AU214" s="14" t="s">
        <v>85</v>
      </c>
      <c r="AY214" s="14" t="s">
        <v>151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4" t="s">
        <v>8</v>
      </c>
      <c r="BK214" s="212">
        <f>ROUND(I214*H214,0)</f>
        <v>0</v>
      </c>
      <c r="BL214" s="14" t="s">
        <v>150</v>
      </c>
      <c r="BM214" s="14" t="s">
        <v>2503</v>
      </c>
    </row>
    <row r="215" s="1" customFormat="1" ht="16.5" customHeight="1">
      <c r="B215" s="35"/>
      <c r="C215" s="201" t="s">
        <v>1910</v>
      </c>
      <c r="D215" s="201" t="s">
        <v>152</v>
      </c>
      <c r="E215" s="202" t="s">
        <v>2504</v>
      </c>
      <c r="F215" s="203" t="s">
        <v>2505</v>
      </c>
      <c r="G215" s="204" t="s">
        <v>429</v>
      </c>
      <c r="H215" s="205">
        <v>2</v>
      </c>
      <c r="I215" s="206"/>
      <c r="J215" s="207">
        <f>ROUND(I215*H215,0)</f>
        <v>0</v>
      </c>
      <c r="K215" s="203" t="s">
        <v>2206</v>
      </c>
      <c r="L215" s="40"/>
      <c r="M215" s="208" t="s">
        <v>1</v>
      </c>
      <c r="N215" s="209" t="s">
        <v>47</v>
      </c>
      <c r="O215" s="76"/>
      <c r="P215" s="210">
        <f>O215*H215</f>
        <v>0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AR215" s="14" t="s">
        <v>150</v>
      </c>
      <c r="AT215" s="14" t="s">
        <v>152</v>
      </c>
      <c r="AU215" s="14" t="s">
        <v>85</v>
      </c>
      <c r="AY215" s="14" t="s">
        <v>151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4" t="s">
        <v>8</v>
      </c>
      <c r="BK215" s="212">
        <f>ROUND(I215*H215,0)</f>
        <v>0</v>
      </c>
      <c r="BL215" s="14" t="s">
        <v>150</v>
      </c>
      <c r="BM215" s="14" t="s">
        <v>2506</v>
      </c>
    </row>
    <row r="216" s="10" customFormat="1" ht="22.8" customHeight="1">
      <c r="B216" s="187"/>
      <c r="C216" s="188"/>
      <c r="D216" s="189" t="s">
        <v>75</v>
      </c>
      <c r="E216" s="213" t="s">
        <v>2507</v>
      </c>
      <c r="F216" s="213" t="s">
        <v>2508</v>
      </c>
      <c r="G216" s="188"/>
      <c r="H216" s="188"/>
      <c r="I216" s="191"/>
      <c r="J216" s="214">
        <f>BK216</f>
        <v>0</v>
      </c>
      <c r="K216" s="188"/>
      <c r="L216" s="193"/>
      <c r="M216" s="194"/>
      <c r="N216" s="195"/>
      <c r="O216" s="195"/>
      <c r="P216" s="196">
        <f>SUM(P217:P218)</f>
        <v>0</v>
      </c>
      <c r="Q216" s="195"/>
      <c r="R216" s="196">
        <f>SUM(R217:R218)</f>
        <v>0</v>
      </c>
      <c r="S216" s="195"/>
      <c r="T216" s="197">
        <f>SUM(T217:T218)</f>
        <v>0</v>
      </c>
      <c r="AR216" s="198" t="s">
        <v>8</v>
      </c>
      <c r="AT216" s="199" t="s">
        <v>75</v>
      </c>
      <c r="AU216" s="199" t="s">
        <v>8</v>
      </c>
      <c r="AY216" s="198" t="s">
        <v>151</v>
      </c>
      <c r="BK216" s="200">
        <f>SUM(BK217:BK218)</f>
        <v>0</v>
      </c>
    </row>
    <row r="217" s="1" customFormat="1" ht="16.5" customHeight="1">
      <c r="B217" s="35"/>
      <c r="C217" s="201" t="s">
        <v>1913</v>
      </c>
      <c r="D217" s="201" t="s">
        <v>152</v>
      </c>
      <c r="E217" s="202" t="s">
        <v>2509</v>
      </c>
      <c r="F217" s="203" t="s">
        <v>2510</v>
      </c>
      <c r="G217" s="204" t="s">
        <v>429</v>
      </c>
      <c r="H217" s="205">
        <v>1</v>
      </c>
      <c r="I217" s="206"/>
      <c r="J217" s="207">
        <f>ROUND(I217*H217,0)</f>
        <v>0</v>
      </c>
      <c r="K217" s="203" t="s">
        <v>2206</v>
      </c>
      <c r="L217" s="40"/>
      <c r="M217" s="208" t="s">
        <v>1</v>
      </c>
      <c r="N217" s="209" t="s">
        <v>47</v>
      </c>
      <c r="O217" s="76"/>
      <c r="P217" s="210">
        <f>O217*H217</f>
        <v>0</v>
      </c>
      <c r="Q217" s="210">
        <v>0</v>
      </c>
      <c r="R217" s="210">
        <f>Q217*H217</f>
        <v>0</v>
      </c>
      <c r="S217" s="210">
        <v>0</v>
      </c>
      <c r="T217" s="211">
        <f>S217*H217</f>
        <v>0</v>
      </c>
      <c r="AR217" s="14" t="s">
        <v>150</v>
      </c>
      <c r="AT217" s="14" t="s">
        <v>152</v>
      </c>
      <c r="AU217" s="14" t="s">
        <v>85</v>
      </c>
      <c r="AY217" s="14" t="s">
        <v>151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4" t="s">
        <v>8</v>
      </c>
      <c r="BK217" s="212">
        <f>ROUND(I217*H217,0)</f>
        <v>0</v>
      </c>
      <c r="BL217" s="14" t="s">
        <v>150</v>
      </c>
      <c r="BM217" s="14" t="s">
        <v>2511</v>
      </c>
    </row>
    <row r="218" s="1" customFormat="1" ht="16.5" customHeight="1">
      <c r="B218" s="35"/>
      <c r="C218" s="201" t="s">
        <v>1915</v>
      </c>
      <c r="D218" s="201" t="s">
        <v>152</v>
      </c>
      <c r="E218" s="202" t="s">
        <v>2512</v>
      </c>
      <c r="F218" s="203" t="s">
        <v>2513</v>
      </c>
      <c r="G218" s="204" t="s">
        <v>429</v>
      </c>
      <c r="H218" s="205">
        <v>3</v>
      </c>
      <c r="I218" s="206"/>
      <c r="J218" s="207">
        <f>ROUND(I218*H218,0)</f>
        <v>0</v>
      </c>
      <c r="K218" s="203" t="s">
        <v>2206</v>
      </c>
      <c r="L218" s="40"/>
      <c r="M218" s="208" t="s">
        <v>1</v>
      </c>
      <c r="N218" s="209" t="s">
        <v>47</v>
      </c>
      <c r="O218" s="76"/>
      <c r="P218" s="210">
        <f>O218*H218</f>
        <v>0</v>
      </c>
      <c r="Q218" s="210">
        <v>0</v>
      </c>
      <c r="R218" s="210">
        <f>Q218*H218</f>
        <v>0</v>
      </c>
      <c r="S218" s="210">
        <v>0</v>
      </c>
      <c r="T218" s="211">
        <f>S218*H218</f>
        <v>0</v>
      </c>
      <c r="AR218" s="14" t="s">
        <v>150</v>
      </c>
      <c r="AT218" s="14" t="s">
        <v>152</v>
      </c>
      <c r="AU218" s="14" t="s">
        <v>85</v>
      </c>
      <c r="AY218" s="14" t="s">
        <v>151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4" t="s">
        <v>8</v>
      </c>
      <c r="BK218" s="212">
        <f>ROUND(I218*H218,0)</f>
        <v>0</v>
      </c>
      <c r="BL218" s="14" t="s">
        <v>150</v>
      </c>
      <c r="BM218" s="14" t="s">
        <v>2514</v>
      </c>
    </row>
    <row r="219" s="10" customFormat="1" ht="25.92" customHeight="1">
      <c r="B219" s="187"/>
      <c r="C219" s="188"/>
      <c r="D219" s="189" t="s">
        <v>75</v>
      </c>
      <c r="E219" s="190" t="s">
        <v>2515</v>
      </c>
      <c r="F219" s="190" t="s">
        <v>2516</v>
      </c>
      <c r="G219" s="188"/>
      <c r="H219" s="188"/>
      <c r="I219" s="191"/>
      <c r="J219" s="192">
        <f>BK219</f>
        <v>0</v>
      </c>
      <c r="K219" s="188"/>
      <c r="L219" s="193"/>
      <c r="M219" s="194"/>
      <c r="N219" s="195"/>
      <c r="O219" s="195"/>
      <c r="P219" s="196">
        <f>SUM(P220:P226)</f>
        <v>0</v>
      </c>
      <c r="Q219" s="195"/>
      <c r="R219" s="196">
        <f>SUM(R220:R226)</f>
        <v>0</v>
      </c>
      <c r="S219" s="195"/>
      <c r="T219" s="197">
        <f>SUM(T220:T226)</f>
        <v>0</v>
      </c>
      <c r="AR219" s="198" t="s">
        <v>8</v>
      </c>
      <c r="AT219" s="199" t="s">
        <v>75</v>
      </c>
      <c r="AU219" s="199" t="s">
        <v>76</v>
      </c>
      <c r="AY219" s="198" t="s">
        <v>151</v>
      </c>
      <c r="BK219" s="200">
        <f>SUM(BK220:BK226)</f>
        <v>0</v>
      </c>
    </row>
    <row r="220" s="1" customFormat="1" ht="16.5" customHeight="1">
      <c r="B220" s="35"/>
      <c r="C220" s="201" t="s">
        <v>1918</v>
      </c>
      <c r="D220" s="201" t="s">
        <v>152</v>
      </c>
      <c r="E220" s="202" t="s">
        <v>2517</v>
      </c>
      <c r="F220" s="203" t="s">
        <v>2518</v>
      </c>
      <c r="G220" s="204" t="s">
        <v>222</v>
      </c>
      <c r="H220" s="205">
        <v>200</v>
      </c>
      <c r="I220" s="206"/>
      <c r="J220" s="207">
        <f>ROUND(I220*H220,0)</f>
        <v>0</v>
      </c>
      <c r="K220" s="203" t="s">
        <v>2206</v>
      </c>
      <c r="L220" s="40"/>
      <c r="M220" s="208" t="s">
        <v>1</v>
      </c>
      <c r="N220" s="209" t="s">
        <v>47</v>
      </c>
      <c r="O220" s="76"/>
      <c r="P220" s="210">
        <f>O220*H220</f>
        <v>0</v>
      </c>
      <c r="Q220" s="210">
        <v>0</v>
      </c>
      <c r="R220" s="210">
        <f>Q220*H220</f>
        <v>0</v>
      </c>
      <c r="S220" s="210">
        <v>0</v>
      </c>
      <c r="T220" s="211">
        <f>S220*H220</f>
        <v>0</v>
      </c>
      <c r="AR220" s="14" t="s">
        <v>150</v>
      </c>
      <c r="AT220" s="14" t="s">
        <v>152</v>
      </c>
      <c r="AU220" s="14" t="s">
        <v>8</v>
      </c>
      <c r="AY220" s="14" t="s">
        <v>151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4" t="s">
        <v>8</v>
      </c>
      <c r="BK220" s="212">
        <f>ROUND(I220*H220,0)</f>
        <v>0</v>
      </c>
      <c r="BL220" s="14" t="s">
        <v>150</v>
      </c>
      <c r="BM220" s="14" t="s">
        <v>2519</v>
      </c>
    </row>
    <row r="221" s="1" customFormat="1" ht="16.5" customHeight="1">
      <c r="B221" s="35"/>
      <c r="C221" s="201" t="s">
        <v>1922</v>
      </c>
      <c r="D221" s="201" t="s">
        <v>152</v>
      </c>
      <c r="E221" s="202" t="s">
        <v>2520</v>
      </c>
      <c r="F221" s="203" t="s">
        <v>2521</v>
      </c>
      <c r="G221" s="204" t="s">
        <v>429</v>
      </c>
      <c r="H221" s="205">
        <v>25</v>
      </c>
      <c r="I221" s="206"/>
      <c r="J221" s="207">
        <f>ROUND(I221*H221,0)</f>
        <v>0</v>
      </c>
      <c r="K221" s="203" t="s">
        <v>2206</v>
      </c>
      <c r="L221" s="40"/>
      <c r="M221" s="208" t="s">
        <v>1</v>
      </c>
      <c r="N221" s="209" t="s">
        <v>47</v>
      </c>
      <c r="O221" s="76"/>
      <c r="P221" s="210">
        <f>O221*H221</f>
        <v>0</v>
      </c>
      <c r="Q221" s="210">
        <v>0</v>
      </c>
      <c r="R221" s="210">
        <f>Q221*H221</f>
        <v>0</v>
      </c>
      <c r="S221" s="210">
        <v>0</v>
      </c>
      <c r="T221" s="211">
        <f>S221*H221</f>
        <v>0</v>
      </c>
      <c r="AR221" s="14" t="s">
        <v>150</v>
      </c>
      <c r="AT221" s="14" t="s">
        <v>152</v>
      </c>
      <c r="AU221" s="14" t="s">
        <v>8</v>
      </c>
      <c r="AY221" s="14" t="s">
        <v>151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4" t="s">
        <v>8</v>
      </c>
      <c r="BK221" s="212">
        <f>ROUND(I221*H221,0)</f>
        <v>0</v>
      </c>
      <c r="BL221" s="14" t="s">
        <v>150</v>
      </c>
      <c r="BM221" s="14" t="s">
        <v>2522</v>
      </c>
    </row>
    <row r="222" s="1" customFormat="1" ht="16.5" customHeight="1">
      <c r="B222" s="35"/>
      <c r="C222" s="201" t="s">
        <v>1926</v>
      </c>
      <c r="D222" s="201" t="s">
        <v>152</v>
      </c>
      <c r="E222" s="202" t="s">
        <v>2523</v>
      </c>
      <c r="F222" s="203" t="s">
        <v>2524</v>
      </c>
      <c r="G222" s="204" t="s">
        <v>429</v>
      </c>
      <c r="H222" s="205">
        <v>10</v>
      </c>
      <c r="I222" s="206"/>
      <c r="J222" s="207">
        <f>ROUND(I222*H222,0)</f>
        <v>0</v>
      </c>
      <c r="K222" s="203" t="s">
        <v>2206</v>
      </c>
      <c r="L222" s="40"/>
      <c r="M222" s="208" t="s">
        <v>1</v>
      </c>
      <c r="N222" s="209" t="s">
        <v>47</v>
      </c>
      <c r="O222" s="76"/>
      <c r="P222" s="210">
        <f>O222*H222</f>
        <v>0</v>
      </c>
      <c r="Q222" s="210">
        <v>0</v>
      </c>
      <c r="R222" s="210">
        <f>Q222*H222</f>
        <v>0</v>
      </c>
      <c r="S222" s="210">
        <v>0</v>
      </c>
      <c r="T222" s="211">
        <f>S222*H222</f>
        <v>0</v>
      </c>
      <c r="AR222" s="14" t="s">
        <v>150</v>
      </c>
      <c r="AT222" s="14" t="s">
        <v>152</v>
      </c>
      <c r="AU222" s="14" t="s">
        <v>8</v>
      </c>
      <c r="AY222" s="14" t="s">
        <v>151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4" t="s">
        <v>8</v>
      </c>
      <c r="BK222" s="212">
        <f>ROUND(I222*H222,0)</f>
        <v>0</v>
      </c>
      <c r="BL222" s="14" t="s">
        <v>150</v>
      </c>
      <c r="BM222" s="14" t="s">
        <v>2525</v>
      </c>
    </row>
    <row r="223" s="1" customFormat="1" ht="16.5" customHeight="1">
      <c r="B223" s="35"/>
      <c r="C223" s="201" t="s">
        <v>1930</v>
      </c>
      <c r="D223" s="201" t="s">
        <v>152</v>
      </c>
      <c r="E223" s="202" t="s">
        <v>2526</v>
      </c>
      <c r="F223" s="203" t="s">
        <v>2527</v>
      </c>
      <c r="G223" s="204" t="s">
        <v>429</v>
      </c>
      <c r="H223" s="205">
        <v>3</v>
      </c>
      <c r="I223" s="206"/>
      <c r="J223" s="207">
        <f>ROUND(I223*H223,0)</f>
        <v>0</v>
      </c>
      <c r="K223" s="203" t="s">
        <v>2206</v>
      </c>
      <c r="L223" s="40"/>
      <c r="M223" s="208" t="s">
        <v>1</v>
      </c>
      <c r="N223" s="209" t="s">
        <v>47</v>
      </c>
      <c r="O223" s="76"/>
      <c r="P223" s="210">
        <f>O223*H223</f>
        <v>0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AR223" s="14" t="s">
        <v>150</v>
      </c>
      <c r="AT223" s="14" t="s">
        <v>152</v>
      </c>
      <c r="AU223" s="14" t="s">
        <v>8</v>
      </c>
      <c r="AY223" s="14" t="s">
        <v>151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4" t="s">
        <v>8</v>
      </c>
      <c r="BK223" s="212">
        <f>ROUND(I223*H223,0)</f>
        <v>0</v>
      </c>
      <c r="BL223" s="14" t="s">
        <v>150</v>
      </c>
      <c r="BM223" s="14" t="s">
        <v>2528</v>
      </c>
    </row>
    <row r="224" s="1" customFormat="1" ht="16.5" customHeight="1">
      <c r="B224" s="35"/>
      <c r="C224" s="201" t="s">
        <v>1934</v>
      </c>
      <c r="D224" s="201" t="s">
        <v>152</v>
      </c>
      <c r="E224" s="202" t="s">
        <v>2529</v>
      </c>
      <c r="F224" s="203" t="s">
        <v>2530</v>
      </c>
      <c r="G224" s="204" t="s">
        <v>429</v>
      </c>
      <c r="H224" s="205">
        <v>5</v>
      </c>
      <c r="I224" s="206"/>
      <c r="J224" s="207">
        <f>ROUND(I224*H224,0)</f>
        <v>0</v>
      </c>
      <c r="K224" s="203" t="s">
        <v>2206</v>
      </c>
      <c r="L224" s="40"/>
      <c r="M224" s="208" t="s">
        <v>1</v>
      </c>
      <c r="N224" s="209" t="s">
        <v>47</v>
      </c>
      <c r="O224" s="76"/>
      <c r="P224" s="210">
        <f>O224*H224</f>
        <v>0</v>
      </c>
      <c r="Q224" s="210">
        <v>0</v>
      </c>
      <c r="R224" s="210">
        <f>Q224*H224</f>
        <v>0</v>
      </c>
      <c r="S224" s="210">
        <v>0</v>
      </c>
      <c r="T224" s="211">
        <f>S224*H224</f>
        <v>0</v>
      </c>
      <c r="AR224" s="14" t="s">
        <v>150</v>
      </c>
      <c r="AT224" s="14" t="s">
        <v>152</v>
      </c>
      <c r="AU224" s="14" t="s">
        <v>8</v>
      </c>
      <c r="AY224" s="14" t="s">
        <v>151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14" t="s">
        <v>8</v>
      </c>
      <c r="BK224" s="212">
        <f>ROUND(I224*H224,0)</f>
        <v>0</v>
      </c>
      <c r="BL224" s="14" t="s">
        <v>150</v>
      </c>
      <c r="BM224" s="14" t="s">
        <v>2531</v>
      </c>
    </row>
    <row r="225" s="1" customFormat="1" ht="16.5" customHeight="1">
      <c r="B225" s="35"/>
      <c r="C225" s="201" t="s">
        <v>1938</v>
      </c>
      <c r="D225" s="201" t="s">
        <v>152</v>
      </c>
      <c r="E225" s="202" t="s">
        <v>2532</v>
      </c>
      <c r="F225" s="203" t="s">
        <v>2533</v>
      </c>
      <c r="G225" s="204" t="s">
        <v>429</v>
      </c>
      <c r="H225" s="205">
        <v>20</v>
      </c>
      <c r="I225" s="206"/>
      <c r="J225" s="207">
        <f>ROUND(I225*H225,0)</f>
        <v>0</v>
      </c>
      <c r="K225" s="203" t="s">
        <v>2206</v>
      </c>
      <c r="L225" s="40"/>
      <c r="M225" s="208" t="s">
        <v>1</v>
      </c>
      <c r="N225" s="209" t="s">
        <v>47</v>
      </c>
      <c r="O225" s="76"/>
      <c r="P225" s="210">
        <f>O225*H225</f>
        <v>0</v>
      </c>
      <c r="Q225" s="210">
        <v>0</v>
      </c>
      <c r="R225" s="210">
        <f>Q225*H225</f>
        <v>0</v>
      </c>
      <c r="S225" s="210">
        <v>0</v>
      </c>
      <c r="T225" s="211">
        <f>S225*H225</f>
        <v>0</v>
      </c>
      <c r="AR225" s="14" t="s">
        <v>150</v>
      </c>
      <c r="AT225" s="14" t="s">
        <v>152</v>
      </c>
      <c r="AU225" s="14" t="s">
        <v>8</v>
      </c>
      <c r="AY225" s="14" t="s">
        <v>151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4" t="s">
        <v>8</v>
      </c>
      <c r="BK225" s="212">
        <f>ROUND(I225*H225,0)</f>
        <v>0</v>
      </c>
      <c r="BL225" s="14" t="s">
        <v>150</v>
      </c>
      <c r="BM225" s="14" t="s">
        <v>2534</v>
      </c>
    </row>
    <row r="226" s="1" customFormat="1" ht="16.5" customHeight="1">
      <c r="B226" s="35"/>
      <c r="C226" s="201" t="s">
        <v>639</v>
      </c>
      <c r="D226" s="201" t="s">
        <v>152</v>
      </c>
      <c r="E226" s="202" t="s">
        <v>2535</v>
      </c>
      <c r="F226" s="203" t="s">
        <v>2536</v>
      </c>
      <c r="G226" s="204" t="s">
        <v>429</v>
      </c>
      <c r="H226" s="205">
        <v>20</v>
      </c>
      <c r="I226" s="206"/>
      <c r="J226" s="207">
        <f>ROUND(I226*H226,0)</f>
        <v>0</v>
      </c>
      <c r="K226" s="203" t="s">
        <v>2206</v>
      </c>
      <c r="L226" s="40"/>
      <c r="M226" s="208" t="s">
        <v>1</v>
      </c>
      <c r="N226" s="209" t="s">
        <v>47</v>
      </c>
      <c r="O226" s="76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AR226" s="14" t="s">
        <v>150</v>
      </c>
      <c r="AT226" s="14" t="s">
        <v>152</v>
      </c>
      <c r="AU226" s="14" t="s">
        <v>8</v>
      </c>
      <c r="AY226" s="14" t="s">
        <v>151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4" t="s">
        <v>8</v>
      </c>
      <c r="BK226" s="212">
        <f>ROUND(I226*H226,0)</f>
        <v>0</v>
      </c>
      <c r="BL226" s="14" t="s">
        <v>150</v>
      </c>
      <c r="BM226" s="14" t="s">
        <v>2537</v>
      </c>
    </row>
    <row r="227" s="10" customFormat="1" ht="25.92" customHeight="1">
      <c r="B227" s="187"/>
      <c r="C227" s="188"/>
      <c r="D227" s="189" t="s">
        <v>75</v>
      </c>
      <c r="E227" s="190" t="s">
        <v>2538</v>
      </c>
      <c r="F227" s="190" t="s">
        <v>2539</v>
      </c>
      <c r="G227" s="188"/>
      <c r="H227" s="188"/>
      <c r="I227" s="191"/>
      <c r="J227" s="192">
        <f>BK227</f>
        <v>0</v>
      </c>
      <c r="K227" s="188"/>
      <c r="L227" s="193"/>
      <c r="M227" s="194"/>
      <c r="N227" s="195"/>
      <c r="O227" s="195"/>
      <c r="P227" s="196">
        <f>SUM(P228:P261)</f>
        <v>0</v>
      </c>
      <c r="Q227" s="195"/>
      <c r="R227" s="196">
        <f>SUM(R228:R261)</f>
        <v>0</v>
      </c>
      <c r="S227" s="195"/>
      <c r="T227" s="197">
        <f>SUM(T228:T261)</f>
        <v>0</v>
      </c>
      <c r="AR227" s="198" t="s">
        <v>8</v>
      </c>
      <c r="AT227" s="199" t="s">
        <v>75</v>
      </c>
      <c r="AU227" s="199" t="s">
        <v>76</v>
      </c>
      <c r="AY227" s="198" t="s">
        <v>151</v>
      </c>
      <c r="BK227" s="200">
        <f>SUM(BK228:BK261)</f>
        <v>0</v>
      </c>
    </row>
    <row r="228" s="1" customFormat="1" ht="16.5" customHeight="1">
      <c r="B228" s="35"/>
      <c r="C228" s="201" t="s">
        <v>1945</v>
      </c>
      <c r="D228" s="201" t="s">
        <v>152</v>
      </c>
      <c r="E228" s="202" t="s">
        <v>2540</v>
      </c>
      <c r="F228" s="203" t="s">
        <v>2541</v>
      </c>
      <c r="G228" s="204" t="s">
        <v>429</v>
      </c>
      <c r="H228" s="205">
        <v>20</v>
      </c>
      <c r="I228" s="206"/>
      <c r="J228" s="207">
        <f>ROUND(I228*H228,0)</f>
        <v>0</v>
      </c>
      <c r="K228" s="203" t="s">
        <v>2206</v>
      </c>
      <c r="L228" s="40"/>
      <c r="M228" s="208" t="s">
        <v>1</v>
      </c>
      <c r="N228" s="209" t="s">
        <v>47</v>
      </c>
      <c r="O228" s="76"/>
      <c r="P228" s="210">
        <f>O228*H228</f>
        <v>0</v>
      </c>
      <c r="Q228" s="210">
        <v>0</v>
      </c>
      <c r="R228" s="210">
        <f>Q228*H228</f>
        <v>0</v>
      </c>
      <c r="S228" s="210">
        <v>0</v>
      </c>
      <c r="T228" s="211">
        <f>S228*H228</f>
        <v>0</v>
      </c>
      <c r="AR228" s="14" t="s">
        <v>150</v>
      </c>
      <c r="AT228" s="14" t="s">
        <v>152</v>
      </c>
      <c r="AU228" s="14" t="s">
        <v>8</v>
      </c>
      <c r="AY228" s="14" t="s">
        <v>151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4" t="s">
        <v>8</v>
      </c>
      <c r="BK228" s="212">
        <f>ROUND(I228*H228,0)</f>
        <v>0</v>
      </c>
      <c r="BL228" s="14" t="s">
        <v>150</v>
      </c>
      <c r="BM228" s="14" t="s">
        <v>2542</v>
      </c>
    </row>
    <row r="229" s="1" customFormat="1" ht="16.5" customHeight="1">
      <c r="B229" s="35"/>
      <c r="C229" s="201" t="s">
        <v>1947</v>
      </c>
      <c r="D229" s="201" t="s">
        <v>152</v>
      </c>
      <c r="E229" s="202" t="s">
        <v>2543</v>
      </c>
      <c r="F229" s="203" t="s">
        <v>2544</v>
      </c>
      <c r="G229" s="204" t="s">
        <v>429</v>
      </c>
      <c r="H229" s="205">
        <v>10</v>
      </c>
      <c r="I229" s="206"/>
      <c r="J229" s="207">
        <f>ROUND(I229*H229,0)</f>
        <v>0</v>
      </c>
      <c r="K229" s="203" t="s">
        <v>2206</v>
      </c>
      <c r="L229" s="40"/>
      <c r="M229" s="208" t="s">
        <v>1</v>
      </c>
      <c r="N229" s="209" t="s">
        <v>47</v>
      </c>
      <c r="O229" s="76"/>
      <c r="P229" s="210">
        <f>O229*H229</f>
        <v>0</v>
      </c>
      <c r="Q229" s="210">
        <v>0</v>
      </c>
      <c r="R229" s="210">
        <f>Q229*H229</f>
        <v>0</v>
      </c>
      <c r="S229" s="210">
        <v>0</v>
      </c>
      <c r="T229" s="211">
        <f>S229*H229</f>
        <v>0</v>
      </c>
      <c r="AR229" s="14" t="s">
        <v>150</v>
      </c>
      <c r="AT229" s="14" t="s">
        <v>152</v>
      </c>
      <c r="AU229" s="14" t="s">
        <v>8</v>
      </c>
      <c r="AY229" s="14" t="s">
        <v>151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4" t="s">
        <v>8</v>
      </c>
      <c r="BK229" s="212">
        <f>ROUND(I229*H229,0)</f>
        <v>0</v>
      </c>
      <c r="BL229" s="14" t="s">
        <v>150</v>
      </c>
      <c r="BM229" s="14" t="s">
        <v>2545</v>
      </c>
    </row>
    <row r="230" s="1" customFormat="1" ht="16.5" customHeight="1">
      <c r="B230" s="35"/>
      <c r="C230" s="201" t="s">
        <v>1949</v>
      </c>
      <c r="D230" s="201" t="s">
        <v>152</v>
      </c>
      <c r="E230" s="202" t="s">
        <v>2546</v>
      </c>
      <c r="F230" s="203" t="s">
        <v>2547</v>
      </c>
      <c r="G230" s="204" t="s">
        <v>429</v>
      </c>
      <c r="H230" s="205">
        <v>5</v>
      </c>
      <c r="I230" s="206"/>
      <c r="J230" s="207">
        <f>ROUND(I230*H230,0)</f>
        <v>0</v>
      </c>
      <c r="K230" s="203" t="s">
        <v>2206</v>
      </c>
      <c r="L230" s="40"/>
      <c r="M230" s="208" t="s">
        <v>1</v>
      </c>
      <c r="N230" s="209" t="s">
        <v>47</v>
      </c>
      <c r="O230" s="76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AR230" s="14" t="s">
        <v>150</v>
      </c>
      <c r="AT230" s="14" t="s">
        <v>152</v>
      </c>
      <c r="AU230" s="14" t="s">
        <v>8</v>
      </c>
      <c r="AY230" s="14" t="s">
        <v>151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4" t="s">
        <v>8</v>
      </c>
      <c r="BK230" s="212">
        <f>ROUND(I230*H230,0)</f>
        <v>0</v>
      </c>
      <c r="BL230" s="14" t="s">
        <v>150</v>
      </c>
      <c r="BM230" s="14" t="s">
        <v>2548</v>
      </c>
    </row>
    <row r="231" s="1" customFormat="1" ht="16.5" customHeight="1">
      <c r="B231" s="35"/>
      <c r="C231" s="201" t="s">
        <v>1951</v>
      </c>
      <c r="D231" s="201" t="s">
        <v>152</v>
      </c>
      <c r="E231" s="202" t="s">
        <v>2549</v>
      </c>
      <c r="F231" s="203" t="s">
        <v>2550</v>
      </c>
      <c r="G231" s="204" t="s">
        <v>429</v>
      </c>
      <c r="H231" s="205">
        <v>8</v>
      </c>
      <c r="I231" s="206"/>
      <c r="J231" s="207">
        <f>ROUND(I231*H231,0)</f>
        <v>0</v>
      </c>
      <c r="K231" s="203" t="s">
        <v>2206</v>
      </c>
      <c r="L231" s="40"/>
      <c r="M231" s="208" t="s">
        <v>1</v>
      </c>
      <c r="N231" s="209" t="s">
        <v>47</v>
      </c>
      <c r="O231" s="76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AR231" s="14" t="s">
        <v>150</v>
      </c>
      <c r="AT231" s="14" t="s">
        <v>152</v>
      </c>
      <c r="AU231" s="14" t="s">
        <v>8</v>
      </c>
      <c r="AY231" s="14" t="s">
        <v>151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4" t="s">
        <v>8</v>
      </c>
      <c r="BK231" s="212">
        <f>ROUND(I231*H231,0)</f>
        <v>0</v>
      </c>
      <c r="BL231" s="14" t="s">
        <v>150</v>
      </c>
      <c r="BM231" s="14" t="s">
        <v>2551</v>
      </c>
    </row>
    <row r="232" s="1" customFormat="1" ht="16.5" customHeight="1">
      <c r="B232" s="35"/>
      <c r="C232" s="201" t="s">
        <v>1956</v>
      </c>
      <c r="D232" s="201" t="s">
        <v>152</v>
      </c>
      <c r="E232" s="202" t="s">
        <v>2552</v>
      </c>
      <c r="F232" s="203" t="s">
        <v>2553</v>
      </c>
      <c r="G232" s="204" t="s">
        <v>429</v>
      </c>
      <c r="H232" s="205">
        <v>8</v>
      </c>
      <c r="I232" s="206"/>
      <c r="J232" s="207">
        <f>ROUND(I232*H232,0)</f>
        <v>0</v>
      </c>
      <c r="K232" s="203" t="s">
        <v>2206</v>
      </c>
      <c r="L232" s="40"/>
      <c r="M232" s="208" t="s">
        <v>1</v>
      </c>
      <c r="N232" s="209" t="s">
        <v>47</v>
      </c>
      <c r="O232" s="76"/>
      <c r="P232" s="210">
        <f>O232*H232</f>
        <v>0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AR232" s="14" t="s">
        <v>150</v>
      </c>
      <c r="AT232" s="14" t="s">
        <v>152</v>
      </c>
      <c r="AU232" s="14" t="s">
        <v>8</v>
      </c>
      <c r="AY232" s="14" t="s">
        <v>151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4" t="s">
        <v>8</v>
      </c>
      <c r="BK232" s="212">
        <f>ROUND(I232*H232,0)</f>
        <v>0</v>
      </c>
      <c r="BL232" s="14" t="s">
        <v>150</v>
      </c>
      <c r="BM232" s="14" t="s">
        <v>2554</v>
      </c>
    </row>
    <row r="233" s="1" customFormat="1" ht="16.5" customHeight="1">
      <c r="B233" s="35"/>
      <c r="C233" s="201" t="s">
        <v>1961</v>
      </c>
      <c r="D233" s="201" t="s">
        <v>152</v>
      </c>
      <c r="E233" s="202" t="s">
        <v>2555</v>
      </c>
      <c r="F233" s="203" t="s">
        <v>2556</v>
      </c>
      <c r="G233" s="204" t="s">
        <v>429</v>
      </c>
      <c r="H233" s="205">
        <v>16</v>
      </c>
      <c r="I233" s="206"/>
      <c r="J233" s="207">
        <f>ROUND(I233*H233,0)</f>
        <v>0</v>
      </c>
      <c r="K233" s="203" t="s">
        <v>2206</v>
      </c>
      <c r="L233" s="40"/>
      <c r="M233" s="208" t="s">
        <v>1</v>
      </c>
      <c r="N233" s="209" t="s">
        <v>47</v>
      </c>
      <c r="O233" s="76"/>
      <c r="P233" s="210">
        <f>O233*H233</f>
        <v>0</v>
      </c>
      <c r="Q233" s="210">
        <v>0</v>
      </c>
      <c r="R233" s="210">
        <f>Q233*H233</f>
        <v>0</v>
      </c>
      <c r="S233" s="210">
        <v>0</v>
      </c>
      <c r="T233" s="211">
        <f>S233*H233</f>
        <v>0</v>
      </c>
      <c r="AR233" s="14" t="s">
        <v>150</v>
      </c>
      <c r="AT233" s="14" t="s">
        <v>152</v>
      </c>
      <c r="AU233" s="14" t="s">
        <v>8</v>
      </c>
      <c r="AY233" s="14" t="s">
        <v>151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4" t="s">
        <v>8</v>
      </c>
      <c r="BK233" s="212">
        <f>ROUND(I233*H233,0)</f>
        <v>0</v>
      </c>
      <c r="BL233" s="14" t="s">
        <v>150</v>
      </c>
      <c r="BM233" s="14" t="s">
        <v>2557</v>
      </c>
    </row>
    <row r="234" s="1" customFormat="1" ht="16.5" customHeight="1">
      <c r="B234" s="35"/>
      <c r="C234" s="201" t="s">
        <v>1965</v>
      </c>
      <c r="D234" s="201" t="s">
        <v>152</v>
      </c>
      <c r="E234" s="202" t="s">
        <v>2558</v>
      </c>
      <c r="F234" s="203" t="s">
        <v>2559</v>
      </c>
      <c r="G234" s="204" t="s">
        <v>429</v>
      </c>
      <c r="H234" s="205">
        <v>12</v>
      </c>
      <c r="I234" s="206"/>
      <c r="J234" s="207">
        <f>ROUND(I234*H234,0)</f>
        <v>0</v>
      </c>
      <c r="K234" s="203" t="s">
        <v>2206</v>
      </c>
      <c r="L234" s="40"/>
      <c r="M234" s="208" t="s">
        <v>1</v>
      </c>
      <c r="N234" s="209" t="s">
        <v>47</v>
      </c>
      <c r="O234" s="76"/>
      <c r="P234" s="210">
        <f>O234*H234</f>
        <v>0</v>
      </c>
      <c r="Q234" s="210">
        <v>0</v>
      </c>
      <c r="R234" s="210">
        <f>Q234*H234</f>
        <v>0</v>
      </c>
      <c r="S234" s="210">
        <v>0</v>
      </c>
      <c r="T234" s="211">
        <f>S234*H234</f>
        <v>0</v>
      </c>
      <c r="AR234" s="14" t="s">
        <v>150</v>
      </c>
      <c r="AT234" s="14" t="s">
        <v>152</v>
      </c>
      <c r="AU234" s="14" t="s">
        <v>8</v>
      </c>
      <c r="AY234" s="14" t="s">
        <v>151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4" t="s">
        <v>8</v>
      </c>
      <c r="BK234" s="212">
        <f>ROUND(I234*H234,0)</f>
        <v>0</v>
      </c>
      <c r="BL234" s="14" t="s">
        <v>150</v>
      </c>
      <c r="BM234" s="14" t="s">
        <v>2560</v>
      </c>
    </row>
    <row r="235" s="1" customFormat="1" ht="16.5" customHeight="1">
      <c r="B235" s="35"/>
      <c r="C235" s="201" t="s">
        <v>1970</v>
      </c>
      <c r="D235" s="201" t="s">
        <v>152</v>
      </c>
      <c r="E235" s="202" t="s">
        <v>2561</v>
      </c>
      <c r="F235" s="203" t="s">
        <v>2562</v>
      </c>
      <c r="G235" s="204" t="s">
        <v>429</v>
      </c>
      <c r="H235" s="205">
        <v>6</v>
      </c>
      <c r="I235" s="206"/>
      <c r="J235" s="207">
        <f>ROUND(I235*H235,0)</f>
        <v>0</v>
      </c>
      <c r="K235" s="203" t="s">
        <v>2206</v>
      </c>
      <c r="L235" s="40"/>
      <c r="M235" s="208" t="s">
        <v>1</v>
      </c>
      <c r="N235" s="209" t="s">
        <v>47</v>
      </c>
      <c r="O235" s="76"/>
      <c r="P235" s="210">
        <f>O235*H235</f>
        <v>0</v>
      </c>
      <c r="Q235" s="210">
        <v>0</v>
      </c>
      <c r="R235" s="210">
        <f>Q235*H235</f>
        <v>0</v>
      </c>
      <c r="S235" s="210">
        <v>0</v>
      </c>
      <c r="T235" s="211">
        <f>S235*H235</f>
        <v>0</v>
      </c>
      <c r="AR235" s="14" t="s">
        <v>150</v>
      </c>
      <c r="AT235" s="14" t="s">
        <v>152</v>
      </c>
      <c r="AU235" s="14" t="s">
        <v>8</v>
      </c>
      <c r="AY235" s="14" t="s">
        <v>151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4" t="s">
        <v>8</v>
      </c>
      <c r="BK235" s="212">
        <f>ROUND(I235*H235,0)</f>
        <v>0</v>
      </c>
      <c r="BL235" s="14" t="s">
        <v>150</v>
      </c>
      <c r="BM235" s="14" t="s">
        <v>2563</v>
      </c>
    </row>
    <row r="236" s="1" customFormat="1" ht="16.5" customHeight="1">
      <c r="B236" s="35"/>
      <c r="C236" s="201" t="s">
        <v>1972</v>
      </c>
      <c r="D236" s="201" t="s">
        <v>152</v>
      </c>
      <c r="E236" s="202" t="s">
        <v>2564</v>
      </c>
      <c r="F236" s="203" t="s">
        <v>2565</v>
      </c>
      <c r="G236" s="204" t="s">
        <v>429</v>
      </c>
      <c r="H236" s="205">
        <v>22</v>
      </c>
      <c r="I236" s="206"/>
      <c r="J236" s="207">
        <f>ROUND(I236*H236,0)</f>
        <v>0</v>
      </c>
      <c r="K236" s="203" t="s">
        <v>2206</v>
      </c>
      <c r="L236" s="40"/>
      <c r="M236" s="208" t="s">
        <v>1</v>
      </c>
      <c r="N236" s="209" t="s">
        <v>47</v>
      </c>
      <c r="O236" s="76"/>
      <c r="P236" s="210">
        <f>O236*H236</f>
        <v>0</v>
      </c>
      <c r="Q236" s="210">
        <v>0</v>
      </c>
      <c r="R236" s="210">
        <f>Q236*H236</f>
        <v>0</v>
      </c>
      <c r="S236" s="210">
        <v>0</v>
      </c>
      <c r="T236" s="211">
        <f>S236*H236</f>
        <v>0</v>
      </c>
      <c r="AR236" s="14" t="s">
        <v>150</v>
      </c>
      <c r="AT236" s="14" t="s">
        <v>152</v>
      </c>
      <c r="AU236" s="14" t="s">
        <v>8</v>
      </c>
      <c r="AY236" s="14" t="s">
        <v>151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4" t="s">
        <v>8</v>
      </c>
      <c r="BK236" s="212">
        <f>ROUND(I236*H236,0)</f>
        <v>0</v>
      </c>
      <c r="BL236" s="14" t="s">
        <v>150</v>
      </c>
      <c r="BM236" s="14" t="s">
        <v>2566</v>
      </c>
    </row>
    <row r="237" s="1" customFormat="1" ht="16.5" customHeight="1">
      <c r="B237" s="35"/>
      <c r="C237" s="201" t="s">
        <v>1974</v>
      </c>
      <c r="D237" s="201" t="s">
        <v>152</v>
      </c>
      <c r="E237" s="202" t="s">
        <v>2567</v>
      </c>
      <c r="F237" s="203" t="s">
        <v>2568</v>
      </c>
      <c r="G237" s="204" t="s">
        <v>429</v>
      </c>
      <c r="H237" s="205">
        <v>26</v>
      </c>
      <c r="I237" s="206"/>
      <c r="J237" s="207">
        <f>ROUND(I237*H237,0)</f>
        <v>0</v>
      </c>
      <c r="K237" s="203" t="s">
        <v>2206</v>
      </c>
      <c r="L237" s="40"/>
      <c r="M237" s="208" t="s">
        <v>1</v>
      </c>
      <c r="N237" s="209" t="s">
        <v>47</v>
      </c>
      <c r="O237" s="76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AR237" s="14" t="s">
        <v>150</v>
      </c>
      <c r="AT237" s="14" t="s">
        <v>152</v>
      </c>
      <c r="AU237" s="14" t="s">
        <v>8</v>
      </c>
      <c r="AY237" s="14" t="s">
        <v>151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4" t="s">
        <v>8</v>
      </c>
      <c r="BK237" s="212">
        <f>ROUND(I237*H237,0)</f>
        <v>0</v>
      </c>
      <c r="BL237" s="14" t="s">
        <v>150</v>
      </c>
      <c r="BM237" s="14" t="s">
        <v>2569</v>
      </c>
    </row>
    <row r="238" s="1" customFormat="1" ht="16.5" customHeight="1">
      <c r="B238" s="35"/>
      <c r="C238" s="201" t="s">
        <v>1976</v>
      </c>
      <c r="D238" s="201" t="s">
        <v>152</v>
      </c>
      <c r="E238" s="202" t="s">
        <v>2570</v>
      </c>
      <c r="F238" s="203" t="s">
        <v>2571</v>
      </c>
      <c r="G238" s="204" t="s">
        <v>429</v>
      </c>
      <c r="H238" s="205">
        <v>10</v>
      </c>
      <c r="I238" s="206"/>
      <c r="J238" s="207">
        <f>ROUND(I238*H238,0)</f>
        <v>0</v>
      </c>
      <c r="K238" s="203" t="s">
        <v>2206</v>
      </c>
      <c r="L238" s="40"/>
      <c r="M238" s="208" t="s">
        <v>1</v>
      </c>
      <c r="N238" s="209" t="s">
        <v>47</v>
      </c>
      <c r="O238" s="76"/>
      <c r="P238" s="210">
        <f>O238*H238</f>
        <v>0</v>
      </c>
      <c r="Q238" s="210">
        <v>0</v>
      </c>
      <c r="R238" s="210">
        <f>Q238*H238</f>
        <v>0</v>
      </c>
      <c r="S238" s="210">
        <v>0</v>
      </c>
      <c r="T238" s="211">
        <f>S238*H238</f>
        <v>0</v>
      </c>
      <c r="AR238" s="14" t="s">
        <v>150</v>
      </c>
      <c r="AT238" s="14" t="s">
        <v>152</v>
      </c>
      <c r="AU238" s="14" t="s">
        <v>8</v>
      </c>
      <c r="AY238" s="14" t="s">
        <v>151</v>
      </c>
      <c r="BE238" s="212">
        <f>IF(N238="základní",J238,0)</f>
        <v>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14" t="s">
        <v>8</v>
      </c>
      <c r="BK238" s="212">
        <f>ROUND(I238*H238,0)</f>
        <v>0</v>
      </c>
      <c r="BL238" s="14" t="s">
        <v>150</v>
      </c>
      <c r="BM238" s="14" t="s">
        <v>2572</v>
      </c>
    </row>
    <row r="239" s="1" customFormat="1" ht="16.5" customHeight="1">
      <c r="B239" s="35"/>
      <c r="C239" s="201" t="s">
        <v>1978</v>
      </c>
      <c r="D239" s="201" t="s">
        <v>152</v>
      </c>
      <c r="E239" s="202" t="s">
        <v>2573</v>
      </c>
      <c r="F239" s="203" t="s">
        <v>2574</v>
      </c>
      <c r="G239" s="204" t="s">
        <v>429</v>
      </c>
      <c r="H239" s="205">
        <v>6</v>
      </c>
      <c r="I239" s="206"/>
      <c r="J239" s="207">
        <f>ROUND(I239*H239,0)</f>
        <v>0</v>
      </c>
      <c r="K239" s="203" t="s">
        <v>2206</v>
      </c>
      <c r="L239" s="40"/>
      <c r="M239" s="208" t="s">
        <v>1</v>
      </c>
      <c r="N239" s="209" t="s">
        <v>47</v>
      </c>
      <c r="O239" s="76"/>
      <c r="P239" s="210">
        <f>O239*H239</f>
        <v>0</v>
      </c>
      <c r="Q239" s="210">
        <v>0</v>
      </c>
      <c r="R239" s="210">
        <f>Q239*H239</f>
        <v>0</v>
      </c>
      <c r="S239" s="210">
        <v>0</v>
      </c>
      <c r="T239" s="211">
        <f>S239*H239</f>
        <v>0</v>
      </c>
      <c r="AR239" s="14" t="s">
        <v>150</v>
      </c>
      <c r="AT239" s="14" t="s">
        <v>152</v>
      </c>
      <c r="AU239" s="14" t="s">
        <v>8</v>
      </c>
      <c r="AY239" s="14" t="s">
        <v>151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4" t="s">
        <v>8</v>
      </c>
      <c r="BK239" s="212">
        <f>ROUND(I239*H239,0)</f>
        <v>0</v>
      </c>
      <c r="BL239" s="14" t="s">
        <v>150</v>
      </c>
      <c r="BM239" s="14" t="s">
        <v>2575</v>
      </c>
    </row>
    <row r="240" s="1" customFormat="1" ht="16.5" customHeight="1">
      <c r="B240" s="35"/>
      <c r="C240" s="201" t="s">
        <v>1980</v>
      </c>
      <c r="D240" s="201" t="s">
        <v>152</v>
      </c>
      <c r="E240" s="202" t="s">
        <v>2576</v>
      </c>
      <c r="F240" s="203" t="s">
        <v>2577</v>
      </c>
      <c r="G240" s="204" t="s">
        <v>429</v>
      </c>
      <c r="H240" s="205">
        <v>8</v>
      </c>
      <c r="I240" s="206"/>
      <c r="J240" s="207">
        <f>ROUND(I240*H240,0)</f>
        <v>0</v>
      </c>
      <c r="K240" s="203" t="s">
        <v>2206</v>
      </c>
      <c r="L240" s="40"/>
      <c r="M240" s="208" t="s">
        <v>1</v>
      </c>
      <c r="N240" s="209" t="s">
        <v>47</v>
      </c>
      <c r="O240" s="76"/>
      <c r="P240" s="210">
        <f>O240*H240</f>
        <v>0</v>
      </c>
      <c r="Q240" s="210">
        <v>0</v>
      </c>
      <c r="R240" s="210">
        <f>Q240*H240</f>
        <v>0</v>
      </c>
      <c r="S240" s="210">
        <v>0</v>
      </c>
      <c r="T240" s="211">
        <f>S240*H240</f>
        <v>0</v>
      </c>
      <c r="AR240" s="14" t="s">
        <v>150</v>
      </c>
      <c r="AT240" s="14" t="s">
        <v>152</v>
      </c>
      <c r="AU240" s="14" t="s">
        <v>8</v>
      </c>
      <c r="AY240" s="14" t="s">
        <v>151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4" t="s">
        <v>8</v>
      </c>
      <c r="BK240" s="212">
        <f>ROUND(I240*H240,0)</f>
        <v>0</v>
      </c>
      <c r="BL240" s="14" t="s">
        <v>150</v>
      </c>
      <c r="BM240" s="14" t="s">
        <v>2578</v>
      </c>
    </row>
    <row r="241" s="1" customFormat="1" ht="16.5" customHeight="1">
      <c r="B241" s="35"/>
      <c r="C241" s="201" t="s">
        <v>1982</v>
      </c>
      <c r="D241" s="201" t="s">
        <v>152</v>
      </c>
      <c r="E241" s="202" t="s">
        <v>2579</v>
      </c>
      <c r="F241" s="203" t="s">
        <v>2580</v>
      </c>
      <c r="G241" s="204" t="s">
        <v>429</v>
      </c>
      <c r="H241" s="205">
        <v>30</v>
      </c>
      <c r="I241" s="206"/>
      <c r="J241" s="207">
        <f>ROUND(I241*H241,0)</f>
        <v>0</v>
      </c>
      <c r="K241" s="203" t="s">
        <v>2206</v>
      </c>
      <c r="L241" s="40"/>
      <c r="M241" s="208" t="s">
        <v>1</v>
      </c>
      <c r="N241" s="209" t="s">
        <v>47</v>
      </c>
      <c r="O241" s="76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AR241" s="14" t="s">
        <v>150</v>
      </c>
      <c r="AT241" s="14" t="s">
        <v>152</v>
      </c>
      <c r="AU241" s="14" t="s">
        <v>8</v>
      </c>
      <c r="AY241" s="14" t="s">
        <v>151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4" t="s">
        <v>8</v>
      </c>
      <c r="BK241" s="212">
        <f>ROUND(I241*H241,0)</f>
        <v>0</v>
      </c>
      <c r="BL241" s="14" t="s">
        <v>150</v>
      </c>
      <c r="BM241" s="14" t="s">
        <v>2581</v>
      </c>
    </row>
    <row r="242" s="1" customFormat="1" ht="16.5" customHeight="1">
      <c r="B242" s="35"/>
      <c r="C242" s="201" t="s">
        <v>1988</v>
      </c>
      <c r="D242" s="201" t="s">
        <v>152</v>
      </c>
      <c r="E242" s="202" t="s">
        <v>2582</v>
      </c>
      <c r="F242" s="203" t="s">
        <v>2583</v>
      </c>
      <c r="G242" s="204" t="s">
        <v>222</v>
      </c>
      <c r="H242" s="205">
        <v>60</v>
      </c>
      <c r="I242" s="206"/>
      <c r="J242" s="207">
        <f>ROUND(I242*H242,0)</f>
        <v>0</v>
      </c>
      <c r="K242" s="203" t="s">
        <v>2206</v>
      </c>
      <c r="L242" s="40"/>
      <c r="M242" s="208" t="s">
        <v>1</v>
      </c>
      <c r="N242" s="209" t="s">
        <v>47</v>
      </c>
      <c r="O242" s="76"/>
      <c r="P242" s="210">
        <f>O242*H242</f>
        <v>0</v>
      </c>
      <c r="Q242" s="210">
        <v>0</v>
      </c>
      <c r="R242" s="210">
        <f>Q242*H242</f>
        <v>0</v>
      </c>
      <c r="S242" s="210">
        <v>0</v>
      </c>
      <c r="T242" s="211">
        <f>S242*H242</f>
        <v>0</v>
      </c>
      <c r="AR242" s="14" t="s">
        <v>150</v>
      </c>
      <c r="AT242" s="14" t="s">
        <v>152</v>
      </c>
      <c r="AU242" s="14" t="s">
        <v>8</v>
      </c>
      <c r="AY242" s="14" t="s">
        <v>151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4" t="s">
        <v>8</v>
      </c>
      <c r="BK242" s="212">
        <f>ROUND(I242*H242,0)</f>
        <v>0</v>
      </c>
      <c r="BL242" s="14" t="s">
        <v>150</v>
      </c>
      <c r="BM242" s="14" t="s">
        <v>2584</v>
      </c>
    </row>
    <row r="243" s="1" customFormat="1" ht="16.5" customHeight="1">
      <c r="B243" s="35"/>
      <c r="C243" s="201" t="s">
        <v>1993</v>
      </c>
      <c r="D243" s="201" t="s">
        <v>152</v>
      </c>
      <c r="E243" s="202" t="s">
        <v>2585</v>
      </c>
      <c r="F243" s="203" t="s">
        <v>2586</v>
      </c>
      <c r="G243" s="204" t="s">
        <v>222</v>
      </c>
      <c r="H243" s="205">
        <v>220</v>
      </c>
      <c r="I243" s="206"/>
      <c r="J243" s="207">
        <f>ROUND(I243*H243,0)</f>
        <v>0</v>
      </c>
      <c r="K243" s="203" t="s">
        <v>2206</v>
      </c>
      <c r="L243" s="40"/>
      <c r="M243" s="208" t="s">
        <v>1</v>
      </c>
      <c r="N243" s="209" t="s">
        <v>47</v>
      </c>
      <c r="O243" s="76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AR243" s="14" t="s">
        <v>150</v>
      </c>
      <c r="AT243" s="14" t="s">
        <v>152</v>
      </c>
      <c r="AU243" s="14" t="s">
        <v>8</v>
      </c>
      <c r="AY243" s="14" t="s">
        <v>151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4" t="s">
        <v>8</v>
      </c>
      <c r="BK243" s="212">
        <f>ROUND(I243*H243,0)</f>
        <v>0</v>
      </c>
      <c r="BL243" s="14" t="s">
        <v>150</v>
      </c>
      <c r="BM243" s="14" t="s">
        <v>2587</v>
      </c>
    </row>
    <row r="244" s="1" customFormat="1" ht="16.5" customHeight="1">
      <c r="B244" s="35"/>
      <c r="C244" s="201" t="s">
        <v>1997</v>
      </c>
      <c r="D244" s="201" t="s">
        <v>152</v>
      </c>
      <c r="E244" s="202" t="s">
        <v>2588</v>
      </c>
      <c r="F244" s="203" t="s">
        <v>2589</v>
      </c>
      <c r="G244" s="204" t="s">
        <v>222</v>
      </c>
      <c r="H244" s="205">
        <v>100</v>
      </c>
      <c r="I244" s="206"/>
      <c r="J244" s="207">
        <f>ROUND(I244*H244,0)</f>
        <v>0</v>
      </c>
      <c r="K244" s="203" t="s">
        <v>2206</v>
      </c>
      <c r="L244" s="40"/>
      <c r="M244" s="208" t="s">
        <v>1</v>
      </c>
      <c r="N244" s="209" t="s">
        <v>47</v>
      </c>
      <c r="O244" s="76"/>
      <c r="P244" s="210">
        <f>O244*H244</f>
        <v>0</v>
      </c>
      <c r="Q244" s="210">
        <v>0</v>
      </c>
      <c r="R244" s="210">
        <f>Q244*H244</f>
        <v>0</v>
      </c>
      <c r="S244" s="210">
        <v>0</v>
      </c>
      <c r="T244" s="211">
        <f>S244*H244</f>
        <v>0</v>
      </c>
      <c r="AR244" s="14" t="s">
        <v>150</v>
      </c>
      <c r="AT244" s="14" t="s">
        <v>152</v>
      </c>
      <c r="AU244" s="14" t="s">
        <v>8</v>
      </c>
      <c r="AY244" s="14" t="s">
        <v>151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4" t="s">
        <v>8</v>
      </c>
      <c r="BK244" s="212">
        <f>ROUND(I244*H244,0)</f>
        <v>0</v>
      </c>
      <c r="BL244" s="14" t="s">
        <v>150</v>
      </c>
      <c r="BM244" s="14" t="s">
        <v>2590</v>
      </c>
    </row>
    <row r="245" s="1" customFormat="1" ht="16.5" customHeight="1">
      <c r="B245" s="35"/>
      <c r="C245" s="201" t="s">
        <v>2000</v>
      </c>
      <c r="D245" s="201" t="s">
        <v>152</v>
      </c>
      <c r="E245" s="202" t="s">
        <v>2591</v>
      </c>
      <c r="F245" s="203" t="s">
        <v>2592</v>
      </c>
      <c r="G245" s="204" t="s">
        <v>222</v>
      </c>
      <c r="H245" s="205">
        <v>4</v>
      </c>
      <c r="I245" s="206"/>
      <c r="J245" s="207">
        <f>ROUND(I245*H245,0)</f>
        <v>0</v>
      </c>
      <c r="K245" s="203" t="s">
        <v>2206</v>
      </c>
      <c r="L245" s="40"/>
      <c r="M245" s="208" t="s">
        <v>1</v>
      </c>
      <c r="N245" s="209" t="s">
        <v>47</v>
      </c>
      <c r="O245" s="76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AR245" s="14" t="s">
        <v>150</v>
      </c>
      <c r="AT245" s="14" t="s">
        <v>152</v>
      </c>
      <c r="AU245" s="14" t="s">
        <v>8</v>
      </c>
      <c r="AY245" s="14" t="s">
        <v>151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14" t="s">
        <v>8</v>
      </c>
      <c r="BK245" s="212">
        <f>ROUND(I245*H245,0)</f>
        <v>0</v>
      </c>
      <c r="BL245" s="14" t="s">
        <v>150</v>
      </c>
      <c r="BM245" s="14" t="s">
        <v>2593</v>
      </c>
    </row>
    <row r="246" s="1" customFormat="1" ht="16.5" customHeight="1">
      <c r="B246" s="35"/>
      <c r="C246" s="201" t="s">
        <v>2002</v>
      </c>
      <c r="D246" s="201" t="s">
        <v>152</v>
      </c>
      <c r="E246" s="202" t="s">
        <v>2594</v>
      </c>
      <c r="F246" s="203" t="s">
        <v>2595</v>
      </c>
      <c r="G246" s="204" t="s">
        <v>582</v>
      </c>
      <c r="H246" s="205">
        <v>5</v>
      </c>
      <c r="I246" s="206"/>
      <c r="J246" s="207">
        <f>ROUND(I246*H246,0)</f>
        <v>0</v>
      </c>
      <c r="K246" s="203" t="s">
        <v>2206</v>
      </c>
      <c r="L246" s="40"/>
      <c r="M246" s="208" t="s">
        <v>1</v>
      </c>
      <c r="N246" s="209" t="s">
        <v>47</v>
      </c>
      <c r="O246" s="76"/>
      <c r="P246" s="210">
        <f>O246*H246</f>
        <v>0</v>
      </c>
      <c r="Q246" s="210">
        <v>0</v>
      </c>
      <c r="R246" s="210">
        <f>Q246*H246</f>
        <v>0</v>
      </c>
      <c r="S246" s="210">
        <v>0</v>
      </c>
      <c r="T246" s="211">
        <f>S246*H246</f>
        <v>0</v>
      </c>
      <c r="AR246" s="14" t="s">
        <v>150</v>
      </c>
      <c r="AT246" s="14" t="s">
        <v>152</v>
      </c>
      <c r="AU246" s="14" t="s">
        <v>8</v>
      </c>
      <c r="AY246" s="14" t="s">
        <v>151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4" t="s">
        <v>8</v>
      </c>
      <c r="BK246" s="212">
        <f>ROUND(I246*H246,0)</f>
        <v>0</v>
      </c>
      <c r="BL246" s="14" t="s">
        <v>150</v>
      </c>
      <c r="BM246" s="14" t="s">
        <v>2596</v>
      </c>
    </row>
    <row r="247" s="1" customFormat="1" ht="16.5" customHeight="1">
      <c r="B247" s="35"/>
      <c r="C247" s="201" t="s">
        <v>2006</v>
      </c>
      <c r="D247" s="201" t="s">
        <v>152</v>
      </c>
      <c r="E247" s="202" t="s">
        <v>2597</v>
      </c>
      <c r="F247" s="203" t="s">
        <v>2598</v>
      </c>
      <c r="G247" s="204" t="s">
        <v>429</v>
      </c>
      <c r="H247" s="205">
        <v>90</v>
      </c>
      <c r="I247" s="206"/>
      <c r="J247" s="207">
        <f>ROUND(I247*H247,0)</f>
        <v>0</v>
      </c>
      <c r="K247" s="203" t="s">
        <v>2206</v>
      </c>
      <c r="L247" s="40"/>
      <c r="M247" s="208" t="s">
        <v>1</v>
      </c>
      <c r="N247" s="209" t="s">
        <v>47</v>
      </c>
      <c r="O247" s="76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AR247" s="14" t="s">
        <v>150</v>
      </c>
      <c r="AT247" s="14" t="s">
        <v>152</v>
      </c>
      <c r="AU247" s="14" t="s">
        <v>8</v>
      </c>
      <c r="AY247" s="14" t="s">
        <v>151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4" t="s">
        <v>8</v>
      </c>
      <c r="BK247" s="212">
        <f>ROUND(I247*H247,0)</f>
        <v>0</v>
      </c>
      <c r="BL247" s="14" t="s">
        <v>150</v>
      </c>
      <c r="BM247" s="14" t="s">
        <v>2599</v>
      </c>
    </row>
    <row r="248" s="1" customFormat="1" ht="16.5" customHeight="1">
      <c r="B248" s="35"/>
      <c r="C248" s="201" t="s">
        <v>2012</v>
      </c>
      <c r="D248" s="201" t="s">
        <v>152</v>
      </c>
      <c r="E248" s="202" t="s">
        <v>2600</v>
      </c>
      <c r="F248" s="203" t="s">
        <v>2601</v>
      </c>
      <c r="G248" s="204" t="s">
        <v>429</v>
      </c>
      <c r="H248" s="205">
        <v>50</v>
      </c>
      <c r="I248" s="206"/>
      <c r="J248" s="207">
        <f>ROUND(I248*H248,0)</f>
        <v>0</v>
      </c>
      <c r="K248" s="203" t="s">
        <v>2206</v>
      </c>
      <c r="L248" s="40"/>
      <c r="M248" s="208" t="s">
        <v>1</v>
      </c>
      <c r="N248" s="209" t="s">
        <v>47</v>
      </c>
      <c r="O248" s="76"/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AR248" s="14" t="s">
        <v>150</v>
      </c>
      <c r="AT248" s="14" t="s">
        <v>152</v>
      </c>
      <c r="AU248" s="14" t="s">
        <v>8</v>
      </c>
      <c r="AY248" s="14" t="s">
        <v>151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4" t="s">
        <v>8</v>
      </c>
      <c r="BK248" s="212">
        <f>ROUND(I248*H248,0)</f>
        <v>0</v>
      </c>
      <c r="BL248" s="14" t="s">
        <v>150</v>
      </c>
      <c r="BM248" s="14" t="s">
        <v>2602</v>
      </c>
    </row>
    <row r="249" s="1" customFormat="1" ht="16.5" customHeight="1">
      <c r="B249" s="35"/>
      <c r="C249" s="201" t="s">
        <v>2017</v>
      </c>
      <c r="D249" s="201" t="s">
        <v>152</v>
      </c>
      <c r="E249" s="202" t="s">
        <v>2603</v>
      </c>
      <c r="F249" s="203" t="s">
        <v>2604</v>
      </c>
      <c r="G249" s="204" t="s">
        <v>429</v>
      </c>
      <c r="H249" s="205">
        <v>8</v>
      </c>
      <c r="I249" s="206"/>
      <c r="J249" s="207">
        <f>ROUND(I249*H249,0)</f>
        <v>0</v>
      </c>
      <c r="K249" s="203" t="s">
        <v>2206</v>
      </c>
      <c r="L249" s="40"/>
      <c r="M249" s="208" t="s">
        <v>1</v>
      </c>
      <c r="N249" s="209" t="s">
        <v>47</v>
      </c>
      <c r="O249" s="76"/>
      <c r="P249" s="210">
        <f>O249*H249</f>
        <v>0</v>
      </c>
      <c r="Q249" s="210">
        <v>0</v>
      </c>
      <c r="R249" s="210">
        <f>Q249*H249</f>
        <v>0</v>
      </c>
      <c r="S249" s="210">
        <v>0</v>
      </c>
      <c r="T249" s="211">
        <f>S249*H249</f>
        <v>0</v>
      </c>
      <c r="AR249" s="14" t="s">
        <v>150</v>
      </c>
      <c r="AT249" s="14" t="s">
        <v>152</v>
      </c>
      <c r="AU249" s="14" t="s">
        <v>8</v>
      </c>
      <c r="AY249" s="14" t="s">
        <v>151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4" t="s">
        <v>8</v>
      </c>
      <c r="BK249" s="212">
        <f>ROUND(I249*H249,0)</f>
        <v>0</v>
      </c>
      <c r="BL249" s="14" t="s">
        <v>150</v>
      </c>
      <c r="BM249" s="14" t="s">
        <v>2605</v>
      </c>
    </row>
    <row r="250" s="1" customFormat="1" ht="16.5" customHeight="1">
      <c r="B250" s="35"/>
      <c r="C250" s="201" t="s">
        <v>2022</v>
      </c>
      <c r="D250" s="201" t="s">
        <v>152</v>
      </c>
      <c r="E250" s="202" t="s">
        <v>2606</v>
      </c>
      <c r="F250" s="203" t="s">
        <v>2607</v>
      </c>
      <c r="G250" s="204" t="s">
        <v>429</v>
      </c>
      <c r="H250" s="205">
        <v>6</v>
      </c>
      <c r="I250" s="206"/>
      <c r="J250" s="207">
        <f>ROUND(I250*H250,0)</f>
        <v>0</v>
      </c>
      <c r="K250" s="203" t="s">
        <v>2206</v>
      </c>
      <c r="L250" s="40"/>
      <c r="M250" s="208" t="s">
        <v>1</v>
      </c>
      <c r="N250" s="209" t="s">
        <v>47</v>
      </c>
      <c r="O250" s="76"/>
      <c r="P250" s="210">
        <f>O250*H250</f>
        <v>0</v>
      </c>
      <c r="Q250" s="210">
        <v>0</v>
      </c>
      <c r="R250" s="210">
        <f>Q250*H250</f>
        <v>0</v>
      </c>
      <c r="S250" s="210">
        <v>0</v>
      </c>
      <c r="T250" s="211">
        <f>S250*H250</f>
        <v>0</v>
      </c>
      <c r="AR250" s="14" t="s">
        <v>150</v>
      </c>
      <c r="AT250" s="14" t="s">
        <v>152</v>
      </c>
      <c r="AU250" s="14" t="s">
        <v>8</v>
      </c>
      <c r="AY250" s="14" t="s">
        <v>151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4" t="s">
        <v>8</v>
      </c>
      <c r="BK250" s="212">
        <f>ROUND(I250*H250,0)</f>
        <v>0</v>
      </c>
      <c r="BL250" s="14" t="s">
        <v>150</v>
      </c>
      <c r="BM250" s="14" t="s">
        <v>2608</v>
      </c>
    </row>
    <row r="251" s="1" customFormat="1" ht="16.5" customHeight="1">
      <c r="B251" s="35"/>
      <c r="C251" s="201" t="s">
        <v>2027</v>
      </c>
      <c r="D251" s="201" t="s">
        <v>152</v>
      </c>
      <c r="E251" s="202" t="s">
        <v>2609</v>
      </c>
      <c r="F251" s="203" t="s">
        <v>2610</v>
      </c>
      <c r="G251" s="204" t="s">
        <v>429</v>
      </c>
      <c r="H251" s="205">
        <v>8</v>
      </c>
      <c r="I251" s="206"/>
      <c r="J251" s="207">
        <f>ROUND(I251*H251,0)</f>
        <v>0</v>
      </c>
      <c r="K251" s="203" t="s">
        <v>2206</v>
      </c>
      <c r="L251" s="40"/>
      <c r="M251" s="208" t="s">
        <v>1</v>
      </c>
      <c r="N251" s="209" t="s">
        <v>47</v>
      </c>
      <c r="O251" s="76"/>
      <c r="P251" s="210">
        <f>O251*H251</f>
        <v>0</v>
      </c>
      <c r="Q251" s="210">
        <v>0</v>
      </c>
      <c r="R251" s="210">
        <f>Q251*H251</f>
        <v>0</v>
      </c>
      <c r="S251" s="210">
        <v>0</v>
      </c>
      <c r="T251" s="211">
        <f>S251*H251</f>
        <v>0</v>
      </c>
      <c r="AR251" s="14" t="s">
        <v>150</v>
      </c>
      <c r="AT251" s="14" t="s">
        <v>152</v>
      </c>
      <c r="AU251" s="14" t="s">
        <v>8</v>
      </c>
      <c r="AY251" s="14" t="s">
        <v>151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4" t="s">
        <v>8</v>
      </c>
      <c r="BK251" s="212">
        <f>ROUND(I251*H251,0)</f>
        <v>0</v>
      </c>
      <c r="BL251" s="14" t="s">
        <v>150</v>
      </c>
      <c r="BM251" s="14" t="s">
        <v>2611</v>
      </c>
    </row>
    <row r="252" s="1" customFormat="1" ht="16.5" customHeight="1">
      <c r="B252" s="35"/>
      <c r="C252" s="201" t="s">
        <v>2031</v>
      </c>
      <c r="D252" s="201" t="s">
        <v>152</v>
      </c>
      <c r="E252" s="202" t="s">
        <v>2612</v>
      </c>
      <c r="F252" s="203" t="s">
        <v>2613</v>
      </c>
      <c r="G252" s="204" t="s">
        <v>222</v>
      </c>
      <c r="H252" s="205">
        <v>100</v>
      </c>
      <c r="I252" s="206"/>
      <c r="J252" s="207">
        <f>ROUND(I252*H252,0)</f>
        <v>0</v>
      </c>
      <c r="K252" s="203" t="s">
        <v>2206</v>
      </c>
      <c r="L252" s="40"/>
      <c r="M252" s="208" t="s">
        <v>1</v>
      </c>
      <c r="N252" s="209" t="s">
        <v>47</v>
      </c>
      <c r="O252" s="76"/>
      <c r="P252" s="210">
        <f>O252*H252</f>
        <v>0</v>
      </c>
      <c r="Q252" s="210">
        <v>0</v>
      </c>
      <c r="R252" s="210">
        <f>Q252*H252</f>
        <v>0</v>
      </c>
      <c r="S252" s="210">
        <v>0</v>
      </c>
      <c r="T252" s="211">
        <f>S252*H252</f>
        <v>0</v>
      </c>
      <c r="AR252" s="14" t="s">
        <v>150</v>
      </c>
      <c r="AT252" s="14" t="s">
        <v>152</v>
      </c>
      <c r="AU252" s="14" t="s">
        <v>8</v>
      </c>
      <c r="AY252" s="14" t="s">
        <v>151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4" t="s">
        <v>8</v>
      </c>
      <c r="BK252" s="212">
        <f>ROUND(I252*H252,0)</f>
        <v>0</v>
      </c>
      <c r="BL252" s="14" t="s">
        <v>150</v>
      </c>
      <c r="BM252" s="14" t="s">
        <v>2614</v>
      </c>
    </row>
    <row r="253" s="1" customFormat="1" ht="16.5" customHeight="1">
      <c r="B253" s="35"/>
      <c r="C253" s="201" t="s">
        <v>2036</v>
      </c>
      <c r="D253" s="201" t="s">
        <v>152</v>
      </c>
      <c r="E253" s="202" t="s">
        <v>2615</v>
      </c>
      <c r="F253" s="203" t="s">
        <v>2616</v>
      </c>
      <c r="G253" s="204" t="s">
        <v>222</v>
      </c>
      <c r="H253" s="205">
        <v>250</v>
      </c>
      <c r="I253" s="206"/>
      <c r="J253" s="207">
        <f>ROUND(I253*H253,0)</f>
        <v>0</v>
      </c>
      <c r="K253" s="203" t="s">
        <v>2206</v>
      </c>
      <c r="L253" s="40"/>
      <c r="M253" s="208" t="s">
        <v>1</v>
      </c>
      <c r="N253" s="209" t="s">
        <v>47</v>
      </c>
      <c r="O253" s="76"/>
      <c r="P253" s="210">
        <f>O253*H253</f>
        <v>0</v>
      </c>
      <c r="Q253" s="210">
        <v>0</v>
      </c>
      <c r="R253" s="210">
        <f>Q253*H253</f>
        <v>0</v>
      </c>
      <c r="S253" s="210">
        <v>0</v>
      </c>
      <c r="T253" s="211">
        <f>S253*H253</f>
        <v>0</v>
      </c>
      <c r="AR253" s="14" t="s">
        <v>150</v>
      </c>
      <c r="AT253" s="14" t="s">
        <v>152</v>
      </c>
      <c r="AU253" s="14" t="s">
        <v>8</v>
      </c>
      <c r="AY253" s="14" t="s">
        <v>151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4" t="s">
        <v>8</v>
      </c>
      <c r="BK253" s="212">
        <f>ROUND(I253*H253,0)</f>
        <v>0</v>
      </c>
      <c r="BL253" s="14" t="s">
        <v>150</v>
      </c>
      <c r="BM253" s="14" t="s">
        <v>2617</v>
      </c>
    </row>
    <row r="254" s="1" customFormat="1" ht="16.5" customHeight="1">
      <c r="B254" s="35"/>
      <c r="C254" s="201" t="s">
        <v>2040</v>
      </c>
      <c r="D254" s="201" t="s">
        <v>152</v>
      </c>
      <c r="E254" s="202" t="s">
        <v>2618</v>
      </c>
      <c r="F254" s="203" t="s">
        <v>2619</v>
      </c>
      <c r="G254" s="204" t="s">
        <v>222</v>
      </c>
      <c r="H254" s="205">
        <v>4</v>
      </c>
      <c r="I254" s="206"/>
      <c r="J254" s="207">
        <f>ROUND(I254*H254,0)</f>
        <v>0</v>
      </c>
      <c r="K254" s="203" t="s">
        <v>2206</v>
      </c>
      <c r="L254" s="40"/>
      <c r="M254" s="208" t="s">
        <v>1</v>
      </c>
      <c r="N254" s="209" t="s">
        <v>47</v>
      </c>
      <c r="O254" s="76"/>
      <c r="P254" s="210">
        <f>O254*H254</f>
        <v>0</v>
      </c>
      <c r="Q254" s="210">
        <v>0</v>
      </c>
      <c r="R254" s="210">
        <f>Q254*H254</f>
        <v>0</v>
      </c>
      <c r="S254" s="210">
        <v>0</v>
      </c>
      <c r="T254" s="211">
        <f>S254*H254</f>
        <v>0</v>
      </c>
      <c r="AR254" s="14" t="s">
        <v>150</v>
      </c>
      <c r="AT254" s="14" t="s">
        <v>152</v>
      </c>
      <c r="AU254" s="14" t="s">
        <v>8</v>
      </c>
      <c r="AY254" s="14" t="s">
        <v>151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4" t="s">
        <v>8</v>
      </c>
      <c r="BK254" s="212">
        <f>ROUND(I254*H254,0)</f>
        <v>0</v>
      </c>
      <c r="BL254" s="14" t="s">
        <v>150</v>
      </c>
      <c r="BM254" s="14" t="s">
        <v>2620</v>
      </c>
    </row>
    <row r="255" s="1" customFormat="1" ht="16.5" customHeight="1">
      <c r="B255" s="35"/>
      <c r="C255" s="201" t="s">
        <v>2044</v>
      </c>
      <c r="D255" s="201" t="s">
        <v>152</v>
      </c>
      <c r="E255" s="202" t="s">
        <v>2621</v>
      </c>
      <c r="F255" s="203" t="s">
        <v>2622</v>
      </c>
      <c r="G255" s="204" t="s">
        <v>178</v>
      </c>
      <c r="H255" s="205">
        <v>2</v>
      </c>
      <c r="I255" s="206"/>
      <c r="J255" s="207">
        <f>ROUND(I255*H255,0)</f>
        <v>0</v>
      </c>
      <c r="K255" s="203" t="s">
        <v>2206</v>
      </c>
      <c r="L255" s="40"/>
      <c r="M255" s="208" t="s">
        <v>1</v>
      </c>
      <c r="N255" s="209" t="s">
        <v>47</v>
      </c>
      <c r="O255" s="76"/>
      <c r="P255" s="210">
        <f>O255*H255</f>
        <v>0</v>
      </c>
      <c r="Q255" s="210">
        <v>0</v>
      </c>
      <c r="R255" s="210">
        <f>Q255*H255</f>
        <v>0</v>
      </c>
      <c r="S255" s="210">
        <v>0</v>
      </c>
      <c r="T255" s="211">
        <f>S255*H255</f>
        <v>0</v>
      </c>
      <c r="AR255" s="14" t="s">
        <v>150</v>
      </c>
      <c r="AT255" s="14" t="s">
        <v>152</v>
      </c>
      <c r="AU255" s="14" t="s">
        <v>8</v>
      </c>
      <c r="AY255" s="14" t="s">
        <v>151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4" t="s">
        <v>8</v>
      </c>
      <c r="BK255" s="212">
        <f>ROUND(I255*H255,0)</f>
        <v>0</v>
      </c>
      <c r="BL255" s="14" t="s">
        <v>150</v>
      </c>
      <c r="BM255" s="14" t="s">
        <v>2623</v>
      </c>
    </row>
    <row r="256" s="1" customFormat="1" ht="16.5" customHeight="1">
      <c r="B256" s="35"/>
      <c r="C256" s="201" t="s">
        <v>2047</v>
      </c>
      <c r="D256" s="201" t="s">
        <v>152</v>
      </c>
      <c r="E256" s="202" t="s">
        <v>2624</v>
      </c>
      <c r="F256" s="203" t="s">
        <v>2625</v>
      </c>
      <c r="G256" s="204" t="s">
        <v>2626</v>
      </c>
      <c r="H256" s="205">
        <v>0.80000000000000004</v>
      </c>
      <c r="I256" s="206"/>
      <c r="J256" s="207">
        <f>ROUND(I256*H256,0)</f>
        <v>0</v>
      </c>
      <c r="K256" s="203" t="s">
        <v>2206</v>
      </c>
      <c r="L256" s="40"/>
      <c r="M256" s="208" t="s">
        <v>1</v>
      </c>
      <c r="N256" s="209" t="s">
        <v>47</v>
      </c>
      <c r="O256" s="76"/>
      <c r="P256" s="210">
        <f>O256*H256</f>
        <v>0</v>
      </c>
      <c r="Q256" s="210">
        <v>0</v>
      </c>
      <c r="R256" s="210">
        <f>Q256*H256</f>
        <v>0</v>
      </c>
      <c r="S256" s="210">
        <v>0</v>
      </c>
      <c r="T256" s="211">
        <f>S256*H256</f>
        <v>0</v>
      </c>
      <c r="AR256" s="14" t="s">
        <v>150</v>
      </c>
      <c r="AT256" s="14" t="s">
        <v>152</v>
      </c>
      <c r="AU256" s="14" t="s">
        <v>8</v>
      </c>
      <c r="AY256" s="14" t="s">
        <v>151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14" t="s">
        <v>8</v>
      </c>
      <c r="BK256" s="212">
        <f>ROUND(I256*H256,0)</f>
        <v>0</v>
      </c>
      <c r="BL256" s="14" t="s">
        <v>150</v>
      </c>
      <c r="BM256" s="14" t="s">
        <v>2627</v>
      </c>
    </row>
    <row r="257" s="1" customFormat="1" ht="16.5" customHeight="1">
      <c r="B257" s="35"/>
      <c r="C257" s="201" t="s">
        <v>2049</v>
      </c>
      <c r="D257" s="201" t="s">
        <v>152</v>
      </c>
      <c r="E257" s="202" t="s">
        <v>2628</v>
      </c>
      <c r="F257" s="203" t="s">
        <v>2629</v>
      </c>
      <c r="G257" s="204" t="s">
        <v>2626</v>
      </c>
      <c r="H257" s="205">
        <v>0.20000000000000001</v>
      </c>
      <c r="I257" s="206"/>
      <c r="J257" s="207">
        <f>ROUND(I257*H257,0)</f>
        <v>0</v>
      </c>
      <c r="K257" s="203" t="s">
        <v>2206</v>
      </c>
      <c r="L257" s="40"/>
      <c r="M257" s="208" t="s">
        <v>1</v>
      </c>
      <c r="N257" s="209" t="s">
        <v>47</v>
      </c>
      <c r="O257" s="76"/>
      <c r="P257" s="210">
        <f>O257*H257</f>
        <v>0</v>
      </c>
      <c r="Q257" s="210">
        <v>0</v>
      </c>
      <c r="R257" s="210">
        <f>Q257*H257</f>
        <v>0</v>
      </c>
      <c r="S257" s="210">
        <v>0</v>
      </c>
      <c r="T257" s="211">
        <f>S257*H257</f>
        <v>0</v>
      </c>
      <c r="AR257" s="14" t="s">
        <v>150</v>
      </c>
      <c r="AT257" s="14" t="s">
        <v>152</v>
      </c>
      <c r="AU257" s="14" t="s">
        <v>8</v>
      </c>
      <c r="AY257" s="14" t="s">
        <v>151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4" t="s">
        <v>8</v>
      </c>
      <c r="BK257" s="212">
        <f>ROUND(I257*H257,0)</f>
        <v>0</v>
      </c>
      <c r="BL257" s="14" t="s">
        <v>150</v>
      </c>
      <c r="BM257" s="14" t="s">
        <v>2630</v>
      </c>
    </row>
    <row r="258" s="1" customFormat="1" ht="16.5" customHeight="1">
      <c r="B258" s="35"/>
      <c r="C258" s="201" t="s">
        <v>2051</v>
      </c>
      <c r="D258" s="201" t="s">
        <v>152</v>
      </c>
      <c r="E258" s="202" t="s">
        <v>2631</v>
      </c>
      <c r="F258" s="203" t="s">
        <v>2632</v>
      </c>
      <c r="G258" s="204" t="s">
        <v>178</v>
      </c>
      <c r="H258" s="205">
        <v>20</v>
      </c>
      <c r="I258" s="206"/>
      <c r="J258" s="207">
        <f>ROUND(I258*H258,0)</f>
        <v>0</v>
      </c>
      <c r="K258" s="203" t="s">
        <v>2206</v>
      </c>
      <c r="L258" s="40"/>
      <c r="M258" s="208" t="s">
        <v>1</v>
      </c>
      <c r="N258" s="209" t="s">
        <v>47</v>
      </c>
      <c r="O258" s="76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AR258" s="14" t="s">
        <v>150</v>
      </c>
      <c r="AT258" s="14" t="s">
        <v>152</v>
      </c>
      <c r="AU258" s="14" t="s">
        <v>8</v>
      </c>
      <c r="AY258" s="14" t="s">
        <v>151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4" t="s">
        <v>8</v>
      </c>
      <c r="BK258" s="212">
        <f>ROUND(I258*H258,0)</f>
        <v>0</v>
      </c>
      <c r="BL258" s="14" t="s">
        <v>150</v>
      </c>
      <c r="BM258" s="14" t="s">
        <v>2633</v>
      </c>
    </row>
    <row r="259" s="1" customFormat="1" ht="16.5" customHeight="1">
      <c r="B259" s="35"/>
      <c r="C259" s="201" t="s">
        <v>2053</v>
      </c>
      <c r="D259" s="201" t="s">
        <v>152</v>
      </c>
      <c r="E259" s="202" t="s">
        <v>2634</v>
      </c>
      <c r="F259" s="203" t="s">
        <v>2635</v>
      </c>
      <c r="G259" s="204" t="s">
        <v>222</v>
      </c>
      <c r="H259" s="205">
        <v>100</v>
      </c>
      <c r="I259" s="206"/>
      <c r="J259" s="207">
        <f>ROUND(I259*H259,0)</f>
        <v>0</v>
      </c>
      <c r="K259" s="203" t="s">
        <v>2206</v>
      </c>
      <c r="L259" s="40"/>
      <c r="M259" s="208" t="s">
        <v>1</v>
      </c>
      <c r="N259" s="209" t="s">
        <v>47</v>
      </c>
      <c r="O259" s="76"/>
      <c r="P259" s="210">
        <f>O259*H259</f>
        <v>0</v>
      </c>
      <c r="Q259" s="210">
        <v>0</v>
      </c>
      <c r="R259" s="210">
        <f>Q259*H259</f>
        <v>0</v>
      </c>
      <c r="S259" s="210">
        <v>0</v>
      </c>
      <c r="T259" s="211">
        <f>S259*H259</f>
        <v>0</v>
      </c>
      <c r="AR259" s="14" t="s">
        <v>150</v>
      </c>
      <c r="AT259" s="14" t="s">
        <v>152</v>
      </c>
      <c r="AU259" s="14" t="s">
        <v>8</v>
      </c>
      <c r="AY259" s="14" t="s">
        <v>151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4" t="s">
        <v>8</v>
      </c>
      <c r="BK259" s="212">
        <f>ROUND(I259*H259,0)</f>
        <v>0</v>
      </c>
      <c r="BL259" s="14" t="s">
        <v>150</v>
      </c>
      <c r="BM259" s="14" t="s">
        <v>2636</v>
      </c>
    </row>
    <row r="260" s="1" customFormat="1" ht="16.5" customHeight="1">
      <c r="B260" s="35"/>
      <c r="C260" s="201" t="s">
        <v>2055</v>
      </c>
      <c r="D260" s="201" t="s">
        <v>152</v>
      </c>
      <c r="E260" s="202" t="s">
        <v>2637</v>
      </c>
      <c r="F260" s="203" t="s">
        <v>2638</v>
      </c>
      <c r="G260" s="204" t="s">
        <v>222</v>
      </c>
      <c r="H260" s="205">
        <v>100</v>
      </c>
      <c r="I260" s="206"/>
      <c r="J260" s="207">
        <f>ROUND(I260*H260,0)</f>
        <v>0</v>
      </c>
      <c r="K260" s="203" t="s">
        <v>2206</v>
      </c>
      <c r="L260" s="40"/>
      <c r="M260" s="208" t="s">
        <v>1</v>
      </c>
      <c r="N260" s="209" t="s">
        <v>47</v>
      </c>
      <c r="O260" s="76"/>
      <c r="P260" s="210">
        <f>O260*H260</f>
        <v>0</v>
      </c>
      <c r="Q260" s="210">
        <v>0</v>
      </c>
      <c r="R260" s="210">
        <f>Q260*H260</f>
        <v>0</v>
      </c>
      <c r="S260" s="210">
        <v>0</v>
      </c>
      <c r="T260" s="211">
        <f>S260*H260</f>
        <v>0</v>
      </c>
      <c r="AR260" s="14" t="s">
        <v>150</v>
      </c>
      <c r="AT260" s="14" t="s">
        <v>152</v>
      </c>
      <c r="AU260" s="14" t="s">
        <v>8</v>
      </c>
      <c r="AY260" s="14" t="s">
        <v>151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4" t="s">
        <v>8</v>
      </c>
      <c r="BK260" s="212">
        <f>ROUND(I260*H260,0)</f>
        <v>0</v>
      </c>
      <c r="BL260" s="14" t="s">
        <v>150</v>
      </c>
      <c r="BM260" s="14" t="s">
        <v>2639</v>
      </c>
    </row>
    <row r="261" s="1" customFormat="1" ht="16.5" customHeight="1">
      <c r="B261" s="35"/>
      <c r="C261" s="201" t="s">
        <v>2057</v>
      </c>
      <c r="D261" s="201" t="s">
        <v>152</v>
      </c>
      <c r="E261" s="202" t="s">
        <v>2640</v>
      </c>
      <c r="F261" s="203" t="s">
        <v>2641</v>
      </c>
      <c r="G261" s="204" t="s">
        <v>222</v>
      </c>
      <c r="H261" s="205">
        <v>100</v>
      </c>
      <c r="I261" s="206"/>
      <c r="J261" s="207">
        <f>ROUND(I261*H261,0)</f>
        <v>0</v>
      </c>
      <c r="K261" s="203" t="s">
        <v>2206</v>
      </c>
      <c r="L261" s="40"/>
      <c r="M261" s="208" t="s">
        <v>1</v>
      </c>
      <c r="N261" s="209" t="s">
        <v>47</v>
      </c>
      <c r="O261" s="76"/>
      <c r="P261" s="210">
        <f>O261*H261</f>
        <v>0</v>
      </c>
      <c r="Q261" s="210">
        <v>0</v>
      </c>
      <c r="R261" s="210">
        <f>Q261*H261</f>
        <v>0</v>
      </c>
      <c r="S261" s="210">
        <v>0</v>
      </c>
      <c r="T261" s="211">
        <f>S261*H261</f>
        <v>0</v>
      </c>
      <c r="AR261" s="14" t="s">
        <v>150</v>
      </c>
      <c r="AT261" s="14" t="s">
        <v>152</v>
      </c>
      <c r="AU261" s="14" t="s">
        <v>8</v>
      </c>
      <c r="AY261" s="14" t="s">
        <v>151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14" t="s">
        <v>8</v>
      </c>
      <c r="BK261" s="212">
        <f>ROUND(I261*H261,0)</f>
        <v>0</v>
      </c>
      <c r="BL261" s="14" t="s">
        <v>150</v>
      </c>
      <c r="BM261" s="14" t="s">
        <v>2642</v>
      </c>
    </row>
    <row r="262" s="10" customFormat="1" ht="25.92" customHeight="1">
      <c r="B262" s="187"/>
      <c r="C262" s="188"/>
      <c r="D262" s="189" t="s">
        <v>75</v>
      </c>
      <c r="E262" s="190" t="s">
        <v>2643</v>
      </c>
      <c r="F262" s="190" t="s">
        <v>2644</v>
      </c>
      <c r="G262" s="188"/>
      <c r="H262" s="188"/>
      <c r="I262" s="191"/>
      <c r="J262" s="192">
        <f>BK262</f>
        <v>0</v>
      </c>
      <c r="K262" s="188"/>
      <c r="L262" s="193"/>
      <c r="M262" s="194"/>
      <c r="N262" s="195"/>
      <c r="O262" s="195"/>
      <c r="P262" s="196">
        <f>SUM(P263:P268)</f>
        <v>0</v>
      </c>
      <c r="Q262" s="195"/>
      <c r="R262" s="196">
        <f>SUM(R263:R268)</f>
        <v>0</v>
      </c>
      <c r="S262" s="195"/>
      <c r="T262" s="197">
        <f>SUM(T263:T268)</f>
        <v>0</v>
      </c>
      <c r="AR262" s="198" t="s">
        <v>8</v>
      </c>
      <c r="AT262" s="199" t="s">
        <v>75</v>
      </c>
      <c r="AU262" s="199" t="s">
        <v>76</v>
      </c>
      <c r="AY262" s="198" t="s">
        <v>151</v>
      </c>
      <c r="BK262" s="200">
        <f>SUM(BK263:BK268)</f>
        <v>0</v>
      </c>
    </row>
    <row r="263" s="1" customFormat="1" ht="16.5" customHeight="1">
      <c r="B263" s="35"/>
      <c r="C263" s="201" t="s">
        <v>2062</v>
      </c>
      <c r="D263" s="201" t="s">
        <v>152</v>
      </c>
      <c r="E263" s="202" t="s">
        <v>2645</v>
      </c>
      <c r="F263" s="203" t="s">
        <v>2646</v>
      </c>
      <c r="G263" s="204" t="s">
        <v>429</v>
      </c>
      <c r="H263" s="205">
        <v>20</v>
      </c>
      <c r="I263" s="206"/>
      <c r="J263" s="207">
        <f>ROUND(I263*H263,0)</f>
        <v>0</v>
      </c>
      <c r="K263" s="203" t="s">
        <v>2206</v>
      </c>
      <c r="L263" s="40"/>
      <c r="M263" s="208" t="s">
        <v>1</v>
      </c>
      <c r="N263" s="209" t="s">
        <v>47</v>
      </c>
      <c r="O263" s="76"/>
      <c r="P263" s="210">
        <f>O263*H263</f>
        <v>0</v>
      </c>
      <c r="Q263" s="210">
        <v>0</v>
      </c>
      <c r="R263" s="210">
        <f>Q263*H263</f>
        <v>0</v>
      </c>
      <c r="S263" s="210">
        <v>0</v>
      </c>
      <c r="T263" s="211">
        <f>S263*H263</f>
        <v>0</v>
      </c>
      <c r="AR263" s="14" t="s">
        <v>150</v>
      </c>
      <c r="AT263" s="14" t="s">
        <v>152</v>
      </c>
      <c r="AU263" s="14" t="s">
        <v>8</v>
      </c>
      <c r="AY263" s="14" t="s">
        <v>151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14" t="s">
        <v>8</v>
      </c>
      <c r="BK263" s="212">
        <f>ROUND(I263*H263,0)</f>
        <v>0</v>
      </c>
      <c r="BL263" s="14" t="s">
        <v>150</v>
      </c>
      <c r="BM263" s="14" t="s">
        <v>2647</v>
      </c>
    </row>
    <row r="264" s="1" customFormat="1" ht="16.5" customHeight="1">
      <c r="B264" s="35"/>
      <c r="C264" s="201" t="s">
        <v>2323</v>
      </c>
      <c r="D264" s="201" t="s">
        <v>152</v>
      </c>
      <c r="E264" s="202" t="s">
        <v>2648</v>
      </c>
      <c r="F264" s="203" t="s">
        <v>2649</v>
      </c>
      <c r="G264" s="204" t="s">
        <v>429</v>
      </c>
      <c r="H264" s="205">
        <v>40</v>
      </c>
      <c r="I264" s="206"/>
      <c r="J264" s="207">
        <f>ROUND(I264*H264,0)</f>
        <v>0</v>
      </c>
      <c r="K264" s="203" t="s">
        <v>2206</v>
      </c>
      <c r="L264" s="40"/>
      <c r="M264" s="208" t="s">
        <v>1</v>
      </c>
      <c r="N264" s="209" t="s">
        <v>47</v>
      </c>
      <c r="O264" s="76"/>
      <c r="P264" s="210">
        <f>O264*H264</f>
        <v>0</v>
      </c>
      <c r="Q264" s="210">
        <v>0</v>
      </c>
      <c r="R264" s="210">
        <f>Q264*H264</f>
        <v>0</v>
      </c>
      <c r="S264" s="210">
        <v>0</v>
      </c>
      <c r="T264" s="211">
        <f>S264*H264</f>
        <v>0</v>
      </c>
      <c r="AR264" s="14" t="s">
        <v>150</v>
      </c>
      <c r="AT264" s="14" t="s">
        <v>152</v>
      </c>
      <c r="AU264" s="14" t="s">
        <v>8</v>
      </c>
      <c r="AY264" s="14" t="s">
        <v>151</v>
      </c>
      <c r="BE264" s="212">
        <f>IF(N264="základní",J264,0)</f>
        <v>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14" t="s">
        <v>8</v>
      </c>
      <c r="BK264" s="212">
        <f>ROUND(I264*H264,0)</f>
        <v>0</v>
      </c>
      <c r="BL264" s="14" t="s">
        <v>150</v>
      </c>
      <c r="BM264" s="14" t="s">
        <v>2650</v>
      </c>
    </row>
    <row r="265" s="1" customFormat="1" ht="16.5" customHeight="1">
      <c r="B265" s="35"/>
      <c r="C265" s="201" t="s">
        <v>2651</v>
      </c>
      <c r="D265" s="201" t="s">
        <v>152</v>
      </c>
      <c r="E265" s="202" t="s">
        <v>2652</v>
      </c>
      <c r="F265" s="203" t="s">
        <v>2653</v>
      </c>
      <c r="G265" s="204" t="s">
        <v>429</v>
      </c>
      <c r="H265" s="205">
        <v>30</v>
      </c>
      <c r="I265" s="206"/>
      <c r="J265" s="207">
        <f>ROUND(I265*H265,0)</f>
        <v>0</v>
      </c>
      <c r="K265" s="203" t="s">
        <v>2206</v>
      </c>
      <c r="L265" s="40"/>
      <c r="M265" s="208" t="s">
        <v>1</v>
      </c>
      <c r="N265" s="209" t="s">
        <v>47</v>
      </c>
      <c r="O265" s="76"/>
      <c r="P265" s="210">
        <f>O265*H265</f>
        <v>0</v>
      </c>
      <c r="Q265" s="210">
        <v>0</v>
      </c>
      <c r="R265" s="210">
        <f>Q265*H265</f>
        <v>0</v>
      </c>
      <c r="S265" s="210">
        <v>0</v>
      </c>
      <c r="T265" s="211">
        <f>S265*H265</f>
        <v>0</v>
      </c>
      <c r="AR265" s="14" t="s">
        <v>150</v>
      </c>
      <c r="AT265" s="14" t="s">
        <v>152</v>
      </c>
      <c r="AU265" s="14" t="s">
        <v>8</v>
      </c>
      <c r="AY265" s="14" t="s">
        <v>151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4" t="s">
        <v>8</v>
      </c>
      <c r="BK265" s="212">
        <f>ROUND(I265*H265,0)</f>
        <v>0</v>
      </c>
      <c r="BL265" s="14" t="s">
        <v>150</v>
      </c>
      <c r="BM265" s="14" t="s">
        <v>2654</v>
      </c>
    </row>
    <row r="266" s="1" customFormat="1" ht="16.5" customHeight="1">
      <c r="B266" s="35"/>
      <c r="C266" s="201" t="s">
        <v>2326</v>
      </c>
      <c r="D266" s="201" t="s">
        <v>152</v>
      </c>
      <c r="E266" s="202" t="s">
        <v>2655</v>
      </c>
      <c r="F266" s="203" t="s">
        <v>2656</v>
      </c>
      <c r="G266" s="204" t="s">
        <v>222</v>
      </c>
      <c r="H266" s="205">
        <v>120</v>
      </c>
      <c r="I266" s="206"/>
      <c r="J266" s="207">
        <f>ROUND(I266*H266,0)</f>
        <v>0</v>
      </c>
      <c r="K266" s="203" t="s">
        <v>2206</v>
      </c>
      <c r="L266" s="40"/>
      <c r="M266" s="208" t="s">
        <v>1</v>
      </c>
      <c r="N266" s="209" t="s">
        <v>47</v>
      </c>
      <c r="O266" s="76"/>
      <c r="P266" s="210">
        <f>O266*H266</f>
        <v>0</v>
      </c>
      <c r="Q266" s="210">
        <v>0</v>
      </c>
      <c r="R266" s="210">
        <f>Q266*H266</f>
        <v>0</v>
      </c>
      <c r="S266" s="210">
        <v>0</v>
      </c>
      <c r="T266" s="211">
        <f>S266*H266</f>
        <v>0</v>
      </c>
      <c r="AR266" s="14" t="s">
        <v>150</v>
      </c>
      <c r="AT266" s="14" t="s">
        <v>152</v>
      </c>
      <c r="AU266" s="14" t="s">
        <v>8</v>
      </c>
      <c r="AY266" s="14" t="s">
        <v>151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14" t="s">
        <v>8</v>
      </c>
      <c r="BK266" s="212">
        <f>ROUND(I266*H266,0)</f>
        <v>0</v>
      </c>
      <c r="BL266" s="14" t="s">
        <v>150</v>
      </c>
      <c r="BM266" s="14" t="s">
        <v>2657</v>
      </c>
    </row>
    <row r="267" s="1" customFormat="1" ht="16.5" customHeight="1">
      <c r="B267" s="35"/>
      <c r="C267" s="201" t="s">
        <v>2658</v>
      </c>
      <c r="D267" s="201" t="s">
        <v>152</v>
      </c>
      <c r="E267" s="202" t="s">
        <v>2659</v>
      </c>
      <c r="F267" s="203" t="s">
        <v>2660</v>
      </c>
      <c r="G267" s="204" t="s">
        <v>429</v>
      </c>
      <c r="H267" s="205">
        <v>30</v>
      </c>
      <c r="I267" s="206"/>
      <c r="J267" s="207">
        <f>ROUND(I267*H267,0)</f>
        <v>0</v>
      </c>
      <c r="K267" s="203" t="s">
        <v>2206</v>
      </c>
      <c r="L267" s="40"/>
      <c r="M267" s="208" t="s">
        <v>1</v>
      </c>
      <c r="N267" s="209" t="s">
        <v>47</v>
      </c>
      <c r="O267" s="76"/>
      <c r="P267" s="210">
        <f>O267*H267</f>
        <v>0</v>
      </c>
      <c r="Q267" s="210">
        <v>0</v>
      </c>
      <c r="R267" s="210">
        <f>Q267*H267</f>
        <v>0</v>
      </c>
      <c r="S267" s="210">
        <v>0</v>
      </c>
      <c r="T267" s="211">
        <f>S267*H267</f>
        <v>0</v>
      </c>
      <c r="AR267" s="14" t="s">
        <v>150</v>
      </c>
      <c r="AT267" s="14" t="s">
        <v>152</v>
      </c>
      <c r="AU267" s="14" t="s">
        <v>8</v>
      </c>
      <c r="AY267" s="14" t="s">
        <v>151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4" t="s">
        <v>8</v>
      </c>
      <c r="BK267" s="212">
        <f>ROUND(I267*H267,0)</f>
        <v>0</v>
      </c>
      <c r="BL267" s="14" t="s">
        <v>150</v>
      </c>
      <c r="BM267" s="14" t="s">
        <v>2661</v>
      </c>
    </row>
    <row r="268" s="1" customFormat="1" ht="16.5" customHeight="1">
      <c r="B268" s="35"/>
      <c r="C268" s="201" t="s">
        <v>2329</v>
      </c>
      <c r="D268" s="201" t="s">
        <v>152</v>
      </c>
      <c r="E268" s="202" t="s">
        <v>2662</v>
      </c>
      <c r="F268" s="203" t="s">
        <v>2663</v>
      </c>
      <c r="G268" s="204" t="s">
        <v>178</v>
      </c>
      <c r="H268" s="205">
        <v>3</v>
      </c>
      <c r="I268" s="206"/>
      <c r="J268" s="207">
        <f>ROUND(I268*H268,0)</f>
        <v>0</v>
      </c>
      <c r="K268" s="203" t="s">
        <v>2206</v>
      </c>
      <c r="L268" s="40"/>
      <c r="M268" s="208" t="s">
        <v>1</v>
      </c>
      <c r="N268" s="209" t="s">
        <v>47</v>
      </c>
      <c r="O268" s="76"/>
      <c r="P268" s="210">
        <f>O268*H268</f>
        <v>0</v>
      </c>
      <c r="Q268" s="210">
        <v>0</v>
      </c>
      <c r="R268" s="210">
        <f>Q268*H268</f>
        <v>0</v>
      </c>
      <c r="S268" s="210">
        <v>0</v>
      </c>
      <c r="T268" s="211">
        <f>S268*H268</f>
        <v>0</v>
      </c>
      <c r="AR268" s="14" t="s">
        <v>150</v>
      </c>
      <c r="AT268" s="14" t="s">
        <v>152</v>
      </c>
      <c r="AU268" s="14" t="s">
        <v>8</v>
      </c>
      <c r="AY268" s="14" t="s">
        <v>151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4" t="s">
        <v>8</v>
      </c>
      <c r="BK268" s="212">
        <f>ROUND(I268*H268,0)</f>
        <v>0</v>
      </c>
      <c r="BL268" s="14" t="s">
        <v>150</v>
      </c>
      <c r="BM268" s="14" t="s">
        <v>2664</v>
      </c>
    </row>
    <row r="269" s="10" customFormat="1" ht="25.92" customHeight="1">
      <c r="B269" s="187"/>
      <c r="C269" s="188"/>
      <c r="D269" s="189" t="s">
        <v>75</v>
      </c>
      <c r="E269" s="190" t="s">
        <v>2665</v>
      </c>
      <c r="F269" s="190" t="s">
        <v>2666</v>
      </c>
      <c r="G269" s="188"/>
      <c r="H269" s="188"/>
      <c r="I269" s="191"/>
      <c r="J269" s="192">
        <f>BK269</f>
        <v>0</v>
      </c>
      <c r="K269" s="188"/>
      <c r="L269" s="193"/>
      <c r="M269" s="194"/>
      <c r="N269" s="195"/>
      <c r="O269" s="195"/>
      <c r="P269" s="196">
        <f>SUM(P270:P279)</f>
        <v>0</v>
      </c>
      <c r="Q269" s="195"/>
      <c r="R269" s="196">
        <f>SUM(R270:R279)</f>
        <v>0</v>
      </c>
      <c r="S269" s="195"/>
      <c r="T269" s="197">
        <f>SUM(T270:T279)</f>
        <v>0</v>
      </c>
      <c r="AR269" s="198" t="s">
        <v>8</v>
      </c>
      <c r="AT269" s="199" t="s">
        <v>75</v>
      </c>
      <c r="AU269" s="199" t="s">
        <v>76</v>
      </c>
      <c r="AY269" s="198" t="s">
        <v>151</v>
      </c>
      <c r="BK269" s="200">
        <f>SUM(BK270:BK279)</f>
        <v>0</v>
      </c>
    </row>
    <row r="270" s="1" customFormat="1" ht="16.5" customHeight="1">
      <c r="B270" s="35"/>
      <c r="C270" s="201" t="s">
        <v>2667</v>
      </c>
      <c r="D270" s="201" t="s">
        <v>152</v>
      </c>
      <c r="E270" s="202" t="s">
        <v>2668</v>
      </c>
      <c r="F270" s="203" t="s">
        <v>2669</v>
      </c>
      <c r="G270" s="204" t="s">
        <v>290</v>
      </c>
      <c r="H270" s="205">
        <v>1</v>
      </c>
      <c r="I270" s="206"/>
      <c r="J270" s="207">
        <f>ROUND(I270*H270,0)</f>
        <v>0</v>
      </c>
      <c r="K270" s="203" t="s">
        <v>2206</v>
      </c>
      <c r="L270" s="40"/>
      <c r="M270" s="208" t="s">
        <v>1</v>
      </c>
      <c r="N270" s="209" t="s">
        <v>47</v>
      </c>
      <c r="O270" s="76"/>
      <c r="P270" s="210">
        <f>O270*H270</f>
        <v>0</v>
      </c>
      <c r="Q270" s="210">
        <v>0</v>
      </c>
      <c r="R270" s="210">
        <f>Q270*H270</f>
        <v>0</v>
      </c>
      <c r="S270" s="210">
        <v>0</v>
      </c>
      <c r="T270" s="211">
        <f>S270*H270</f>
        <v>0</v>
      </c>
      <c r="AR270" s="14" t="s">
        <v>150</v>
      </c>
      <c r="AT270" s="14" t="s">
        <v>152</v>
      </c>
      <c r="AU270" s="14" t="s">
        <v>8</v>
      </c>
      <c r="AY270" s="14" t="s">
        <v>151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14" t="s">
        <v>8</v>
      </c>
      <c r="BK270" s="212">
        <f>ROUND(I270*H270,0)</f>
        <v>0</v>
      </c>
      <c r="BL270" s="14" t="s">
        <v>150</v>
      </c>
      <c r="BM270" s="14" t="s">
        <v>2670</v>
      </c>
    </row>
    <row r="271" s="1" customFormat="1" ht="16.5" customHeight="1">
      <c r="B271" s="35"/>
      <c r="C271" s="201" t="s">
        <v>2332</v>
      </c>
      <c r="D271" s="201" t="s">
        <v>152</v>
      </c>
      <c r="E271" s="202" t="s">
        <v>2671</v>
      </c>
      <c r="F271" s="203" t="s">
        <v>2672</v>
      </c>
      <c r="G271" s="204" t="s">
        <v>290</v>
      </c>
      <c r="H271" s="205">
        <v>1</v>
      </c>
      <c r="I271" s="206"/>
      <c r="J271" s="207">
        <f>ROUND(I271*H271,0)</f>
        <v>0</v>
      </c>
      <c r="K271" s="203" t="s">
        <v>2206</v>
      </c>
      <c r="L271" s="40"/>
      <c r="M271" s="208" t="s">
        <v>1</v>
      </c>
      <c r="N271" s="209" t="s">
        <v>47</v>
      </c>
      <c r="O271" s="76"/>
      <c r="P271" s="210">
        <f>O271*H271</f>
        <v>0</v>
      </c>
      <c r="Q271" s="210">
        <v>0</v>
      </c>
      <c r="R271" s="210">
        <f>Q271*H271</f>
        <v>0</v>
      </c>
      <c r="S271" s="210">
        <v>0</v>
      </c>
      <c r="T271" s="211">
        <f>S271*H271</f>
        <v>0</v>
      </c>
      <c r="AR271" s="14" t="s">
        <v>150</v>
      </c>
      <c r="AT271" s="14" t="s">
        <v>152</v>
      </c>
      <c r="AU271" s="14" t="s">
        <v>8</v>
      </c>
      <c r="AY271" s="14" t="s">
        <v>151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14" t="s">
        <v>8</v>
      </c>
      <c r="BK271" s="212">
        <f>ROUND(I271*H271,0)</f>
        <v>0</v>
      </c>
      <c r="BL271" s="14" t="s">
        <v>150</v>
      </c>
      <c r="BM271" s="14" t="s">
        <v>2673</v>
      </c>
    </row>
    <row r="272" s="1" customFormat="1" ht="16.5" customHeight="1">
      <c r="B272" s="35"/>
      <c r="C272" s="201" t="s">
        <v>2674</v>
      </c>
      <c r="D272" s="201" t="s">
        <v>152</v>
      </c>
      <c r="E272" s="202" t="s">
        <v>2675</v>
      </c>
      <c r="F272" s="203" t="s">
        <v>2676</v>
      </c>
      <c r="G272" s="204" t="s">
        <v>429</v>
      </c>
      <c r="H272" s="205">
        <v>1</v>
      </c>
      <c r="I272" s="206"/>
      <c r="J272" s="207">
        <f>ROUND(I272*H272,0)</f>
        <v>0</v>
      </c>
      <c r="K272" s="203" t="s">
        <v>2206</v>
      </c>
      <c r="L272" s="40"/>
      <c r="M272" s="208" t="s">
        <v>1</v>
      </c>
      <c r="N272" s="209" t="s">
        <v>47</v>
      </c>
      <c r="O272" s="76"/>
      <c r="P272" s="210">
        <f>O272*H272</f>
        <v>0</v>
      </c>
      <c r="Q272" s="210">
        <v>0</v>
      </c>
      <c r="R272" s="210">
        <f>Q272*H272</f>
        <v>0</v>
      </c>
      <c r="S272" s="210">
        <v>0</v>
      </c>
      <c r="T272" s="211">
        <f>S272*H272</f>
        <v>0</v>
      </c>
      <c r="AR272" s="14" t="s">
        <v>150</v>
      </c>
      <c r="AT272" s="14" t="s">
        <v>152</v>
      </c>
      <c r="AU272" s="14" t="s">
        <v>8</v>
      </c>
      <c r="AY272" s="14" t="s">
        <v>151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4" t="s">
        <v>8</v>
      </c>
      <c r="BK272" s="212">
        <f>ROUND(I272*H272,0)</f>
        <v>0</v>
      </c>
      <c r="BL272" s="14" t="s">
        <v>150</v>
      </c>
      <c r="BM272" s="14" t="s">
        <v>2677</v>
      </c>
    </row>
    <row r="273" s="1" customFormat="1" ht="16.5" customHeight="1">
      <c r="B273" s="35"/>
      <c r="C273" s="201" t="s">
        <v>2335</v>
      </c>
      <c r="D273" s="201" t="s">
        <v>152</v>
      </c>
      <c r="E273" s="202" t="s">
        <v>2678</v>
      </c>
      <c r="F273" s="203" t="s">
        <v>2679</v>
      </c>
      <c r="G273" s="204" t="s">
        <v>429</v>
      </c>
      <c r="H273" s="205">
        <v>4</v>
      </c>
      <c r="I273" s="206"/>
      <c r="J273" s="207">
        <f>ROUND(I273*H273,0)</f>
        <v>0</v>
      </c>
      <c r="K273" s="203" t="s">
        <v>2206</v>
      </c>
      <c r="L273" s="40"/>
      <c r="M273" s="208" t="s">
        <v>1</v>
      </c>
      <c r="N273" s="209" t="s">
        <v>47</v>
      </c>
      <c r="O273" s="76"/>
      <c r="P273" s="210">
        <f>O273*H273</f>
        <v>0</v>
      </c>
      <c r="Q273" s="210">
        <v>0</v>
      </c>
      <c r="R273" s="210">
        <f>Q273*H273</f>
        <v>0</v>
      </c>
      <c r="S273" s="210">
        <v>0</v>
      </c>
      <c r="T273" s="211">
        <f>S273*H273</f>
        <v>0</v>
      </c>
      <c r="AR273" s="14" t="s">
        <v>150</v>
      </c>
      <c r="AT273" s="14" t="s">
        <v>152</v>
      </c>
      <c r="AU273" s="14" t="s">
        <v>8</v>
      </c>
      <c r="AY273" s="14" t="s">
        <v>151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4" t="s">
        <v>8</v>
      </c>
      <c r="BK273" s="212">
        <f>ROUND(I273*H273,0)</f>
        <v>0</v>
      </c>
      <c r="BL273" s="14" t="s">
        <v>150</v>
      </c>
      <c r="BM273" s="14" t="s">
        <v>2680</v>
      </c>
    </row>
    <row r="274" s="1" customFormat="1" ht="16.5" customHeight="1">
      <c r="B274" s="35"/>
      <c r="C274" s="201" t="s">
        <v>2681</v>
      </c>
      <c r="D274" s="201" t="s">
        <v>152</v>
      </c>
      <c r="E274" s="202" t="s">
        <v>2682</v>
      </c>
      <c r="F274" s="203" t="s">
        <v>2683</v>
      </c>
      <c r="G274" s="204" t="s">
        <v>429</v>
      </c>
      <c r="H274" s="205">
        <v>75</v>
      </c>
      <c r="I274" s="206"/>
      <c r="J274" s="207">
        <f>ROUND(I274*H274,0)</f>
        <v>0</v>
      </c>
      <c r="K274" s="203" t="s">
        <v>2206</v>
      </c>
      <c r="L274" s="40"/>
      <c r="M274" s="208" t="s">
        <v>1</v>
      </c>
      <c r="N274" s="209" t="s">
        <v>47</v>
      </c>
      <c r="O274" s="76"/>
      <c r="P274" s="210">
        <f>O274*H274</f>
        <v>0</v>
      </c>
      <c r="Q274" s="210">
        <v>0</v>
      </c>
      <c r="R274" s="210">
        <f>Q274*H274</f>
        <v>0</v>
      </c>
      <c r="S274" s="210">
        <v>0</v>
      </c>
      <c r="T274" s="211">
        <f>S274*H274</f>
        <v>0</v>
      </c>
      <c r="AR274" s="14" t="s">
        <v>150</v>
      </c>
      <c r="AT274" s="14" t="s">
        <v>152</v>
      </c>
      <c r="AU274" s="14" t="s">
        <v>8</v>
      </c>
      <c r="AY274" s="14" t="s">
        <v>151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14" t="s">
        <v>8</v>
      </c>
      <c r="BK274" s="212">
        <f>ROUND(I274*H274,0)</f>
        <v>0</v>
      </c>
      <c r="BL274" s="14" t="s">
        <v>150</v>
      </c>
      <c r="BM274" s="14" t="s">
        <v>2684</v>
      </c>
    </row>
    <row r="275" s="1" customFormat="1" ht="16.5" customHeight="1">
      <c r="B275" s="35"/>
      <c r="C275" s="201" t="s">
        <v>2338</v>
      </c>
      <c r="D275" s="201" t="s">
        <v>152</v>
      </c>
      <c r="E275" s="202" t="s">
        <v>2685</v>
      </c>
      <c r="F275" s="203" t="s">
        <v>2686</v>
      </c>
      <c r="G275" s="204" t="s">
        <v>2687</v>
      </c>
      <c r="H275" s="205">
        <v>1</v>
      </c>
      <c r="I275" s="206"/>
      <c r="J275" s="207">
        <f>ROUND(I275*H275,0)</f>
        <v>0</v>
      </c>
      <c r="K275" s="203" t="s">
        <v>2688</v>
      </c>
      <c r="L275" s="40"/>
      <c r="M275" s="208" t="s">
        <v>1</v>
      </c>
      <c r="N275" s="209" t="s">
        <v>47</v>
      </c>
      <c r="O275" s="76"/>
      <c r="P275" s="210">
        <f>O275*H275</f>
        <v>0</v>
      </c>
      <c r="Q275" s="210">
        <v>0</v>
      </c>
      <c r="R275" s="210">
        <f>Q275*H275</f>
        <v>0</v>
      </c>
      <c r="S275" s="210">
        <v>0</v>
      </c>
      <c r="T275" s="211">
        <f>S275*H275</f>
        <v>0</v>
      </c>
      <c r="AR275" s="14" t="s">
        <v>150</v>
      </c>
      <c r="AT275" s="14" t="s">
        <v>152</v>
      </c>
      <c r="AU275" s="14" t="s">
        <v>8</v>
      </c>
      <c r="AY275" s="14" t="s">
        <v>151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14" t="s">
        <v>8</v>
      </c>
      <c r="BK275" s="212">
        <f>ROUND(I275*H275,0)</f>
        <v>0</v>
      </c>
      <c r="BL275" s="14" t="s">
        <v>150</v>
      </c>
      <c r="BM275" s="14" t="s">
        <v>2689</v>
      </c>
    </row>
    <row r="276" s="1" customFormat="1" ht="16.5" customHeight="1">
      <c r="B276" s="35"/>
      <c r="C276" s="201" t="s">
        <v>2690</v>
      </c>
      <c r="D276" s="201" t="s">
        <v>152</v>
      </c>
      <c r="E276" s="202" t="s">
        <v>2691</v>
      </c>
      <c r="F276" s="203" t="s">
        <v>2692</v>
      </c>
      <c r="G276" s="204" t="s">
        <v>2687</v>
      </c>
      <c r="H276" s="205">
        <v>1</v>
      </c>
      <c r="I276" s="206"/>
      <c r="J276" s="207">
        <f>ROUND(I276*H276,0)</f>
        <v>0</v>
      </c>
      <c r="K276" s="203" t="s">
        <v>2688</v>
      </c>
      <c r="L276" s="40"/>
      <c r="M276" s="208" t="s">
        <v>1</v>
      </c>
      <c r="N276" s="209" t="s">
        <v>47</v>
      </c>
      <c r="O276" s="76"/>
      <c r="P276" s="210">
        <f>O276*H276</f>
        <v>0</v>
      </c>
      <c r="Q276" s="210">
        <v>0</v>
      </c>
      <c r="R276" s="210">
        <f>Q276*H276</f>
        <v>0</v>
      </c>
      <c r="S276" s="210">
        <v>0</v>
      </c>
      <c r="T276" s="211">
        <f>S276*H276</f>
        <v>0</v>
      </c>
      <c r="AR276" s="14" t="s">
        <v>150</v>
      </c>
      <c r="AT276" s="14" t="s">
        <v>152</v>
      </c>
      <c r="AU276" s="14" t="s">
        <v>8</v>
      </c>
      <c r="AY276" s="14" t="s">
        <v>151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4" t="s">
        <v>8</v>
      </c>
      <c r="BK276" s="212">
        <f>ROUND(I276*H276,0)</f>
        <v>0</v>
      </c>
      <c r="BL276" s="14" t="s">
        <v>150</v>
      </c>
      <c r="BM276" s="14" t="s">
        <v>2693</v>
      </c>
    </row>
    <row r="277" s="1" customFormat="1" ht="16.5" customHeight="1">
      <c r="B277" s="35"/>
      <c r="C277" s="201" t="s">
        <v>2341</v>
      </c>
      <c r="D277" s="201" t="s">
        <v>152</v>
      </c>
      <c r="E277" s="202" t="s">
        <v>2694</v>
      </c>
      <c r="F277" s="203" t="s">
        <v>2695</v>
      </c>
      <c r="G277" s="204" t="s">
        <v>2687</v>
      </c>
      <c r="H277" s="205">
        <v>1</v>
      </c>
      <c r="I277" s="206"/>
      <c r="J277" s="207">
        <f>ROUND(I277*H277,0)</f>
        <v>0</v>
      </c>
      <c r="K277" s="203" t="s">
        <v>2688</v>
      </c>
      <c r="L277" s="40"/>
      <c r="M277" s="208" t="s">
        <v>1</v>
      </c>
      <c r="N277" s="209" t="s">
        <v>47</v>
      </c>
      <c r="O277" s="76"/>
      <c r="P277" s="210">
        <f>O277*H277</f>
        <v>0</v>
      </c>
      <c r="Q277" s="210">
        <v>0</v>
      </c>
      <c r="R277" s="210">
        <f>Q277*H277</f>
        <v>0</v>
      </c>
      <c r="S277" s="210">
        <v>0</v>
      </c>
      <c r="T277" s="211">
        <f>S277*H277</f>
        <v>0</v>
      </c>
      <c r="AR277" s="14" t="s">
        <v>150</v>
      </c>
      <c r="AT277" s="14" t="s">
        <v>152</v>
      </c>
      <c r="AU277" s="14" t="s">
        <v>8</v>
      </c>
      <c r="AY277" s="14" t="s">
        <v>151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4" t="s">
        <v>8</v>
      </c>
      <c r="BK277" s="212">
        <f>ROUND(I277*H277,0)</f>
        <v>0</v>
      </c>
      <c r="BL277" s="14" t="s">
        <v>150</v>
      </c>
      <c r="BM277" s="14" t="s">
        <v>2696</v>
      </c>
    </row>
    <row r="278" s="1" customFormat="1" ht="16.5" customHeight="1">
      <c r="B278" s="35"/>
      <c r="C278" s="201" t="s">
        <v>2697</v>
      </c>
      <c r="D278" s="201" t="s">
        <v>152</v>
      </c>
      <c r="E278" s="202" t="s">
        <v>2698</v>
      </c>
      <c r="F278" s="203" t="s">
        <v>2699</v>
      </c>
      <c r="G278" s="204" t="s">
        <v>2687</v>
      </c>
      <c r="H278" s="205">
        <v>1</v>
      </c>
      <c r="I278" s="206"/>
      <c r="J278" s="207">
        <f>ROUND(I278*H278,0)</f>
        <v>0</v>
      </c>
      <c r="K278" s="203" t="s">
        <v>2688</v>
      </c>
      <c r="L278" s="40"/>
      <c r="M278" s="208" t="s">
        <v>1</v>
      </c>
      <c r="N278" s="209" t="s">
        <v>47</v>
      </c>
      <c r="O278" s="76"/>
      <c r="P278" s="210">
        <f>O278*H278</f>
        <v>0</v>
      </c>
      <c r="Q278" s="210">
        <v>0</v>
      </c>
      <c r="R278" s="210">
        <f>Q278*H278</f>
        <v>0</v>
      </c>
      <c r="S278" s="210">
        <v>0</v>
      </c>
      <c r="T278" s="211">
        <f>S278*H278</f>
        <v>0</v>
      </c>
      <c r="AR278" s="14" t="s">
        <v>150</v>
      </c>
      <c r="AT278" s="14" t="s">
        <v>152</v>
      </c>
      <c r="AU278" s="14" t="s">
        <v>8</v>
      </c>
      <c r="AY278" s="14" t="s">
        <v>151</v>
      </c>
      <c r="BE278" s="212">
        <f>IF(N278="základní",J278,0)</f>
        <v>0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14" t="s">
        <v>8</v>
      </c>
      <c r="BK278" s="212">
        <f>ROUND(I278*H278,0)</f>
        <v>0</v>
      </c>
      <c r="BL278" s="14" t="s">
        <v>150</v>
      </c>
      <c r="BM278" s="14" t="s">
        <v>2700</v>
      </c>
    </row>
    <row r="279" s="1" customFormat="1" ht="16.5" customHeight="1">
      <c r="B279" s="35"/>
      <c r="C279" s="201" t="s">
        <v>2344</v>
      </c>
      <c r="D279" s="201" t="s">
        <v>152</v>
      </c>
      <c r="E279" s="202" t="s">
        <v>2701</v>
      </c>
      <c r="F279" s="203" t="s">
        <v>2702</v>
      </c>
      <c r="G279" s="204" t="s">
        <v>2687</v>
      </c>
      <c r="H279" s="205">
        <v>1</v>
      </c>
      <c r="I279" s="206"/>
      <c r="J279" s="207">
        <f>ROUND(I279*H279,0)</f>
        <v>0</v>
      </c>
      <c r="K279" s="203" t="s">
        <v>2688</v>
      </c>
      <c r="L279" s="40"/>
      <c r="M279" s="251" t="s">
        <v>1</v>
      </c>
      <c r="N279" s="252" t="s">
        <v>47</v>
      </c>
      <c r="O279" s="253"/>
      <c r="P279" s="254">
        <f>O279*H279</f>
        <v>0</v>
      </c>
      <c r="Q279" s="254">
        <v>0</v>
      </c>
      <c r="R279" s="254">
        <f>Q279*H279</f>
        <v>0</v>
      </c>
      <c r="S279" s="254">
        <v>0</v>
      </c>
      <c r="T279" s="255">
        <f>S279*H279</f>
        <v>0</v>
      </c>
      <c r="AR279" s="14" t="s">
        <v>150</v>
      </c>
      <c r="AT279" s="14" t="s">
        <v>152</v>
      </c>
      <c r="AU279" s="14" t="s">
        <v>8</v>
      </c>
      <c r="AY279" s="14" t="s">
        <v>151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4" t="s">
        <v>8</v>
      </c>
      <c r="BK279" s="212">
        <f>ROUND(I279*H279,0)</f>
        <v>0</v>
      </c>
      <c r="BL279" s="14" t="s">
        <v>150</v>
      </c>
      <c r="BM279" s="14" t="s">
        <v>2703</v>
      </c>
    </row>
    <row r="280" s="1" customFormat="1" ht="6.96" customHeight="1">
      <c r="B280" s="54"/>
      <c r="C280" s="55"/>
      <c r="D280" s="55"/>
      <c r="E280" s="55"/>
      <c r="F280" s="55"/>
      <c r="G280" s="55"/>
      <c r="H280" s="55"/>
      <c r="I280" s="152"/>
      <c r="J280" s="55"/>
      <c r="K280" s="55"/>
      <c r="L280" s="40"/>
    </row>
  </sheetData>
  <sheetProtection sheet="1" autoFilter="0" formatColumns="0" formatRows="0" objects="1" scenarios="1" spinCount="100000" saltValue="g2sL3SSiw+GKHKVNiQyTgGJznyTag2OaQN1s3adPnZBrejkLJeaHVRmUHhWC1Df3Jtho4KjnaZVkSKUSswExbg==" hashValue="4IDzK04pGRijuNqJN+D6+mckvEWZUfLUYTo1jzflzyj7npMbjp7IWKM53PKEmVAZPcKJRx52LArlkkc6J6Py2w==" algorithmName="SHA-512" password="CC65"/>
  <autoFilter ref="C89:K27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107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ht="24.96" customHeight="1">
      <c r="B4" s="17"/>
      <c r="D4" s="125" t="s">
        <v>108</v>
      </c>
      <c r="L4" s="17"/>
      <c r="M4" s="21" t="s">
        <v>11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18</v>
      </c>
      <c r="L6" s="17"/>
    </row>
    <row r="7" ht="16.5" customHeight="1">
      <c r="B7" s="17"/>
      <c r="E7" s="127" t="str">
        <f>'Rekapitulace stavby'!K6</f>
        <v>Ledečko ON - Oprava</v>
      </c>
      <c r="F7" s="126"/>
      <c r="G7" s="126"/>
      <c r="H7" s="126"/>
      <c r="L7" s="17"/>
    </row>
    <row r="8" s="1" customFormat="1" ht="12" customHeight="1">
      <c r="B8" s="40"/>
      <c r="D8" s="126" t="s">
        <v>109</v>
      </c>
      <c r="I8" s="128"/>
      <c r="L8" s="40"/>
    </row>
    <row r="9" s="1" customFormat="1" ht="36.96" customHeight="1">
      <c r="B9" s="40"/>
      <c r="E9" s="129" t="s">
        <v>2704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20</v>
      </c>
      <c r="F11" s="14" t="s">
        <v>1</v>
      </c>
      <c r="I11" s="130" t="s">
        <v>21</v>
      </c>
      <c r="J11" s="14" t="s">
        <v>1</v>
      </c>
      <c r="L11" s="40"/>
    </row>
    <row r="12" s="1" customFormat="1" ht="12" customHeight="1">
      <c r="B12" s="40"/>
      <c r="D12" s="126" t="s">
        <v>22</v>
      </c>
      <c r="F12" s="14" t="s">
        <v>23</v>
      </c>
      <c r="I12" s="130" t="s">
        <v>24</v>
      </c>
      <c r="J12" s="131" t="str">
        <f>'Rekapitulace stavby'!AN8</f>
        <v>16. 2. 2019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28</v>
      </c>
      <c r="I14" s="130" t="s">
        <v>29</v>
      </c>
      <c r="J14" s="14" t="s">
        <v>30</v>
      </c>
      <c r="L14" s="40"/>
    </row>
    <row r="15" s="1" customFormat="1" ht="18" customHeight="1">
      <c r="B15" s="40"/>
      <c r="E15" s="14" t="s">
        <v>31</v>
      </c>
      <c r="I15" s="130" t="s">
        <v>32</v>
      </c>
      <c r="J15" s="14" t="s">
        <v>33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34</v>
      </c>
      <c r="I17" s="130" t="s">
        <v>29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32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36</v>
      </c>
      <c r="I20" s="130" t="s">
        <v>29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30" t="s">
        <v>32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39</v>
      </c>
      <c r="I23" s="130" t="s">
        <v>29</v>
      </c>
      <c r="J23" s="14" t="s">
        <v>1</v>
      </c>
      <c r="L23" s="40"/>
    </row>
    <row r="24" s="1" customFormat="1" ht="18" customHeight="1">
      <c r="B24" s="40"/>
      <c r="E24" s="14" t="s">
        <v>40</v>
      </c>
      <c r="I24" s="130" t="s">
        <v>32</v>
      </c>
      <c r="J24" s="14" t="s">
        <v>1</v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41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42</v>
      </c>
      <c r="I30" s="128"/>
      <c r="J30" s="137">
        <f>ROUND(J83, 0)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44</v>
      </c>
      <c r="I32" s="139" t="s">
        <v>43</v>
      </c>
      <c r="J32" s="138" t="s">
        <v>45</v>
      </c>
      <c r="L32" s="40"/>
    </row>
    <row r="33" s="1" customFormat="1" ht="14.4" customHeight="1">
      <c r="B33" s="40"/>
      <c r="D33" s="126" t="s">
        <v>46</v>
      </c>
      <c r="E33" s="126" t="s">
        <v>47</v>
      </c>
      <c r="F33" s="140">
        <f>ROUND((SUM(BE83:BE92)),  0)</f>
        <v>0</v>
      </c>
      <c r="I33" s="141">
        <v>0.20999999999999999</v>
      </c>
      <c r="J33" s="140">
        <f>ROUND(((SUM(BE83:BE92))*I33),  0)</f>
        <v>0</v>
      </c>
      <c r="L33" s="40"/>
    </row>
    <row r="34" s="1" customFormat="1" ht="14.4" customHeight="1">
      <c r="B34" s="40"/>
      <c r="E34" s="126" t="s">
        <v>48</v>
      </c>
      <c r="F34" s="140">
        <f>ROUND((SUM(BF83:BF92)),  0)</f>
        <v>0</v>
      </c>
      <c r="I34" s="141">
        <v>0.14999999999999999</v>
      </c>
      <c r="J34" s="140">
        <f>ROUND(((SUM(BF83:BF92))*I34),  0)</f>
        <v>0</v>
      </c>
      <c r="L34" s="40"/>
    </row>
    <row r="35" hidden="1" s="1" customFormat="1" ht="14.4" customHeight="1">
      <c r="B35" s="40"/>
      <c r="E35" s="126" t="s">
        <v>49</v>
      </c>
      <c r="F35" s="140">
        <f>ROUND((SUM(BG83:BG92)),  0)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50</v>
      </c>
      <c r="F36" s="140">
        <f>ROUND((SUM(BH83:BH92)),  0)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51</v>
      </c>
      <c r="F37" s="140">
        <f>ROUND((SUM(BI83:BI92)),  0)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52</v>
      </c>
      <c r="E39" s="144"/>
      <c r="F39" s="144"/>
      <c r="G39" s="145" t="s">
        <v>53</v>
      </c>
      <c r="H39" s="146" t="s">
        <v>54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111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18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Ledečko ON - Oprava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109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008 - Vedlejší a ostatní náklady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>ŽST. Ledečko</v>
      </c>
      <c r="G52" s="36"/>
      <c r="H52" s="36"/>
      <c r="I52" s="130" t="s">
        <v>24</v>
      </c>
      <c r="J52" s="64" t="str">
        <f>IF(J12="","",J12)</f>
        <v>16. 2. 2019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28</v>
      </c>
      <c r="D54" s="36"/>
      <c r="E54" s="36"/>
      <c r="F54" s="24" t="str">
        <f>E15</f>
        <v>SŽDC, s.o.</v>
      </c>
      <c r="G54" s="36"/>
      <c r="H54" s="36"/>
      <c r="I54" s="130" t="s">
        <v>36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34</v>
      </c>
      <c r="D55" s="36"/>
      <c r="E55" s="36"/>
      <c r="F55" s="24" t="str">
        <f>IF(E18="","",E18)</f>
        <v>Vyplň údaj</v>
      </c>
      <c r="G55" s="36"/>
      <c r="H55" s="36"/>
      <c r="I55" s="130" t="s">
        <v>39</v>
      </c>
      <c r="J55" s="33" t="str">
        <f>E24</f>
        <v>L. Ulrich, DiS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112</v>
      </c>
      <c r="D57" s="158"/>
      <c r="E57" s="158"/>
      <c r="F57" s="158"/>
      <c r="G57" s="158"/>
      <c r="H57" s="158"/>
      <c r="I57" s="159"/>
      <c r="J57" s="160" t="s">
        <v>113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114</v>
      </c>
      <c r="D59" s="36"/>
      <c r="E59" s="36"/>
      <c r="F59" s="36"/>
      <c r="G59" s="36"/>
      <c r="H59" s="36"/>
      <c r="I59" s="128"/>
      <c r="J59" s="95">
        <f>J83</f>
        <v>0</v>
      </c>
      <c r="K59" s="36"/>
      <c r="L59" s="40"/>
      <c r="AU59" s="14" t="s">
        <v>115</v>
      </c>
    </row>
    <row r="60" s="7" customFormat="1" ht="24.96" customHeight="1">
      <c r="B60" s="162"/>
      <c r="C60" s="163"/>
      <c r="D60" s="164" t="s">
        <v>2705</v>
      </c>
      <c r="E60" s="165"/>
      <c r="F60" s="165"/>
      <c r="G60" s="165"/>
      <c r="H60" s="165"/>
      <c r="I60" s="166"/>
      <c r="J60" s="167">
        <f>J84</f>
        <v>0</v>
      </c>
      <c r="K60" s="163"/>
      <c r="L60" s="168"/>
    </row>
    <row r="61" s="8" customFormat="1" ht="19.92" customHeight="1">
      <c r="B61" s="169"/>
      <c r="C61" s="170"/>
      <c r="D61" s="171" t="s">
        <v>2706</v>
      </c>
      <c r="E61" s="172"/>
      <c r="F61" s="172"/>
      <c r="G61" s="172"/>
      <c r="H61" s="172"/>
      <c r="I61" s="173"/>
      <c r="J61" s="174">
        <f>J85</f>
        <v>0</v>
      </c>
      <c r="K61" s="170"/>
      <c r="L61" s="175"/>
    </row>
    <row r="62" s="8" customFormat="1" ht="19.92" customHeight="1">
      <c r="B62" s="169"/>
      <c r="C62" s="170"/>
      <c r="D62" s="171" t="s">
        <v>2707</v>
      </c>
      <c r="E62" s="172"/>
      <c r="F62" s="172"/>
      <c r="G62" s="172"/>
      <c r="H62" s="172"/>
      <c r="I62" s="173"/>
      <c r="J62" s="174">
        <f>J88</f>
        <v>0</v>
      </c>
      <c r="K62" s="170"/>
      <c r="L62" s="175"/>
    </row>
    <row r="63" s="8" customFormat="1" ht="19.92" customHeight="1">
      <c r="B63" s="169"/>
      <c r="C63" s="170"/>
      <c r="D63" s="171" t="s">
        <v>2708</v>
      </c>
      <c r="E63" s="172"/>
      <c r="F63" s="172"/>
      <c r="G63" s="172"/>
      <c r="H63" s="172"/>
      <c r="I63" s="173"/>
      <c r="J63" s="174">
        <f>J91</f>
        <v>0</v>
      </c>
      <c r="K63" s="170"/>
      <c r="L63" s="175"/>
    </row>
    <row r="64" s="1" customFormat="1" ht="21.84" customHeight="1">
      <c r="B64" s="35"/>
      <c r="C64" s="36"/>
      <c r="D64" s="36"/>
      <c r="E64" s="36"/>
      <c r="F64" s="36"/>
      <c r="G64" s="36"/>
      <c r="H64" s="36"/>
      <c r="I64" s="128"/>
      <c r="J64" s="36"/>
      <c r="K64" s="36"/>
      <c r="L64" s="40"/>
    </row>
    <row r="65" s="1" customFormat="1" ht="6.96" customHeight="1">
      <c r="B65" s="54"/>
      <c r="C65" s="55"/>
      <c r="D65" s="55"/>
      <c r="E65" s="55"/>
      <c r="F65" s="55"/>
      <c r="G65" s="55"/>
      <c r="H65" s="55"/>
      <c r="I65" s="152"/>
      <c r="J65" s="55"/>
      <c r="K65" s="55"/>
      <c r="L65" s="40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55"/>
      <c r="J69" s="57"/>
      <c r="K69" s="57"/>
      <c r="L69" s="40"/>
    </row>
    <row r="70" s="1" customFormat="1" ht="24.96" customHeight="1">
      <c r="B70" s="35"/>
      <c r="C70" s="20" t="s">
        <v>135</v>
      </c>
      <c r="D70" s="36"/>
      <c r="E70" s="36"/>
      <c r="F70" s="36"/>
      <c r="G70" s="36"/>
      <c r="H70" s="36"/>
      <c r="I70" s="128"/>
      <c r="J70" s="36"/>
      <c r="K70" s="36"/>
      <c r="L70" s="40"/>
    </row>
    <row r="71" s="1" customFormat="1" ht="6.96" customHeight="1">
      <c r="B71" s="35"/>
      <c r="C71" s="36"/>
      <c r="D71" s="36"/>
      <c r="E71" s="36"/>
      <c r="F71" s="36"/>
      <c r="G71" s="36"/>
      <c r="H71" s="36"/>
      <c r="I71" s="128"/>
      <c r="J71" s="36"/>
      <c r="K71" s="36"/>
      <c r="L71" s="40"/>
    </row>
    <row r="72" s="1" customFormat="1" ht="12" customHeight="1">
      <c r="B72" s="35"/>
      <c r="C72" s="29" t="s">
        <v>18</v>
      </c>
      <c r="D72" s="36"/>
      <c r="E72" s="36"/>
      <c r="F72" s="36"/>
      <c r="G72" s="36"/>
      <c r="H72" s="36"/>
      <c r="I72" s="128"/>
      <c r="J72" s="36"/>
      <c r="K72" s="36"/>
      <c r="L72" s="40"/>
    </row>
    <row r="73" s="1" customFormat="1" ht="16.5" customHeight="1">
      <c r="B73" s="35"/>
      <c r="C73" s="36"/>
      <c r="D73" s="36"/>
      <c r="E73" s="156" t="str">
        <f>E7</f>
        <v>Ledečko ON - Oprava</v>
      </c>
      <c r="F73" s="29"/>
      <c r="G73" s="29"/>
      <c r="H73" s="29"/>
      <c r="I73" s="128"/>
      <c r="J73" s="36"/>
      <c r="K73" s="36"/>
      <c r="L73" s="40"/>
    </row>
    <row r="74" s="1" customFormat="1" ht="12" customHeight="1">
      <c r="B74" s="35"/>
      <c r="C74" s="29" t="s">
        <v>109</v>
      </c>
      <c r="D74" s="36"/>
      <c r="E74" s="36"/>
      <c r="F74" s="36"/>
      <c r="G74" s="36"/>
      <c r="H74" s="36"/>
      <c r="I74" s="128"/>
      <c r="J74" s="36"/>
      <c r="K74" s="36"/>
      <c r="L74" s="40"/>
    </row>
    <row r="75" s="1" customFormat="1" ht="16.5" customHeight="1">
      <c r="B75" s="35"/>
      <c r="C75" s="36"/>
      <c r="D75" s="36"/>
      <c r="E75" s="61" t="str">
        <f>E9</f>
        <v>008 - Vedlejší a ostatní náklady</v>
      </c>
      <c r="F75" s="36"/>
      <c r="G75" s="36"/>
      <c r="H75" s="36"/>
      <c r="I75" s="128"/>
      <c r="J75" s="36"/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8"/>
      <c r="J76" s="36"/>
      <c r="K76" s="36"/>
      <c r="L76" s="40"/>
    </row>
    <row r="77" s="1" customFormat="1" ht="12" customHeight="1">
      <c r="B77" s="35"/>
      <c r="C77" s="29" t="s">
        <v>22</v>
      </c>
      <c r="D77" s="36"/>
      <c r="E77" s="36"/>
      <c r="F77" s="24" t="str">
        <f>F12</f>
        <v>ŽST. Ledečko</v>
      </c>
      <c r="G77" s="36"/>
      <c r="H77" s="36"/>
      <c r="I77" s="130" t="s">
        <v>24</v>
      </c>
      <c r="J77" s="64" t="str">
        <f>IF(J12="","",J12)</f>
        <v>16. 2. 2019</v>
      </c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28"/>
      <c r="J78" s="36"/>
      <c r="K78" s="36"/>
      <c r="L78" s="40"/>
    </row>
    <row r="79" s="1" customFormat="1" ht="13.65" customHeight="1">
      <c r="B79" s="35"/>
      <c r="C79" s="29" t="s">
        <v>28</v>
      </c>
      <c r="D79" s="36"/>
      <c r="E79" s="36"/>
      <c r="F79" s="24" t="str">
        <f>E15</f>
        <v>SŽDC, s.o.</v>
      </c>
      <c r="G79" s="36"/>
      <c r="H79" s="36"/>
      <c r="I79" s="130" t="s">
        <v>36</v>
      </c>
      <c r="J79" s="33" t="str">
        <f>E21</f>
        <v xml:space="preserve"> </v>
      </c>
      <c r="K79" s="36"/>
      <c r="L79" s="40"/>
    </row>
    <row r="80" s="1" customFormat="1" ht="13.65" customHeight="1">
      <c r="B80" s="35"/>
      <c r="C80" s="29" t="s">
        <v>34</v>
      </c>
      <c r="D80" s="36"/>
      <c r="E80" s="36"/>
      <c r="F80" s="24" t="str">
        <f>IF(E18="","",E18)</f>
        <v>Vyplň údaj</v>
      </c>
      <c r="G80" s="36"/>
      <c r="H80" s="36"/>
      <c r="I80" s="130" t="s">
        <v>39</v>
      </c>
      <c r="J80" s="33" t="str">
        <f>E24</f>
        <v>L. Ulrich, DiS</v>
      </c>
      <c r="K80" s="36"/>
      <c r="L80" s="40"/>
    </row>
    <row r="81" s="1" customFormat="1" ht="10.32" customHeight="1">
      <c r="B81" s="35"/>
      <c r="C81" s="36"/>
      <c r="D81" s="36"/>
      <c r="E81" s="36"/>
      <c r="F81" s="36"/>
      <c r="G81" s="36"/>
      <c r="H81" s="36"/>
      <c r="I81" s="128"/>
      <c r="J81" s="36"/>
      <c r="K81" s="36"/>
      <c r="L81" s="40"/>
    </row>
    <row r="82" s="9" customFormat="1" ht="29.28" customHeight="1">
      <c r="B82" s="176"/>
      <c r="C82" s="177" t="s">
        <v>136</v>
      </c>
      <c r="D82" s="178" t="s">
        <v>61</v>
      </c>
      <c r="E82" s="178" t="s">
        <v>57</v>
      </c>
      <c r="F82" s="178" t="s">
        <v>58</v>
      </c>
      <c r="G82" s="178" t="s">
        <v>137</v>
      </c>
      <c r="H82" s="178" t="s">
        <v>138</v>
      </c>
      <c r="I82" s="179" t="s">
        <v>139</v>
      </c>
      <c r="J82" s="180" t="s">
        <v>113</v>
      </c>
      <c r="K82" s="181" t="s">
        <v>140</v>
      </c>
      <c r="L82" s="182"/>
      <c r="M82" s="85" t="s">
        <v>1</v>
      </c>
      <c r="N82" s="86" t="s">
        <v>46</v>
      </c>
      <c r="O82" s="86" t="s">
        <v>141</v>
      </c>
      <c r="P82" s="86" t="s">
        <v>142</v>
      </c>
      <c r="Q82" s="86" t="s">
        <v>143</v>
      </c>
      <c r="R82" s="86" t="s">
        <v>144</v>
      </c>
      <c r="S82" s="86" t="s">
        <v>145</v>
      </c>
      <c r="T82" s="87" t="s">
        <v>146</v>
      </c>
    </row>
    <row r="83" s="1" customFormat="1" ht="22.8" customHeight="1">
      <c r="B83" s="35"/>
      <c r="C83" s="92" t="s">
        <v>147</v>
      </c>
      <c r="D83" s="36"/>
      <c r="E83" s="36"/>
      <c r="F83" s="36"/>
      <c r="G83" s="36"/>
      <c r="H83" s="36"/>
      <c r="I83" s="128"/>
      <c r="J83" s="183">
        <f>BK83</f>
        <v>0</v>
      </c>
      <c r="K83" s="36"/>
      <c r="L83" s="40"/>
      <c r="M83" s="88"/>
      <c r="N83" s="89"/>
      <c r="O83" s="89"/>
      <c r="P83" s="184">
        <f>P84</f>
        <v>0</v>
      </c>
      <c r="Q83" s="89"/>
      <c r="R83" s="184">
        <f>R84</f>
        <v>0</v>
      </c>
      <c r="S83" s="89"/>
      <c r="T83" s="185">
        <f>T84</f>
        <v>0</v>
      </c>
      <c r="AT83" s="14" t="s">
        <v>75</v>
      </c>
      <c r="AU83" s="14" t="s">
        <v>115</v>
      </c>
      <c r="BK83" s="186">
        <f>BK84</f>
        <v>0</v>
      </c>
    </row>
    <row r="84" s="10" customFormat="1" ht="25.92" customHeight="1">
      <c r="B84" s="187"/>
      <c r="C84" s="188"/>
      <c r="D84" s="189" t="s">
        <v>75</v>
      </c>
      <c r="E84" s="190" t="s">
        <v>2709</v>
      </c>
      <c r="F84" s="190" t="s">
        <v>2710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P85+P88+P91</f>
        <v>0</v>
      </c>
      <c r="Q84" s="195"/>
      <c r="R84" s="196">
        <f>R85+R88+R91</f>
        <v>0</v>
      </c>
      <c r="S84" s="195"/>
      <c r="T84" s="197">
        <f>T85+T88+T91</f>
        <v>0</v>
      </c>
      <c r="AR84" s="198" t="s">
        <v>185</v>
      </c>
      <c r="AT84" s="199" t="s">
        <v>75</v>
      </c>
      <c r="AU84" s="199" t="s">
        <v>76</v>
      </c>
      <c r="AY84" s="198" t="s">
        <v>151</v>
      </c>
      <c r="BK84" s="200">
        <f>BK85+BK88+BK91</f>
        <v>0</v>
      </c>
    </row>
    <row r="85" s="10" customFormat="1" ht="22.8" customHeight="1">
      <c r="B85" s="187"/>
      <c r="C85" s="188"/>
      <c r="D85" s="189" t="s">
        <v>75</v>
      </c>
      <c r="E85" s="213" t="s">
        <v>2711</v>
      </c>
      <c r="F85" s="213" t="s">
        <v>2712</v>
      </c>
      <c r="G85" s="188"/>
      <c r="H85" s="188"/>
      <c r="I85" s="191"/>
      <c r="J85" s="214">
        <f>BK85</f>
        <v>0</v>
      </c>
      <c r="K85" s="188"/>
      <c r="L85" s="193"/>
      <c r="M85" s="194"/>
      <c r="N85" s="195"/>
      <c r="O85" s="195"/>
      <c r="P85" s="196">
        <f>SUM(P86:P87)</f>
        <v>0</v>
      </c>
      <c r="Q85" s="195"/>
      <c r="R85" s="196">
        <f>SUM(R86:R87)</f>
        <v>0</v>
      </c>
      <c r="S85" s="195"/>
      <c r="T85" s="197">
        <f>SUM(T86:T87)</f>
        <v>0</v>
      </c>
      <c r="AR85" s="198" t="s">
        <v>185</v>
      </c>
      <c r="AT85" s="199" t="s">
        <v>75</v>
      </c>
      <c r="AU85" s="199" t="s">
        <v>8</v>
      </c>
      <c r="AY85" s="198" t="s">
        <v>151</v>
      </c>
      <c r="BK85" s="200">
        <f>SUM(BK86:BK87)</f>
        <v>0</v>
      </c>
    </row>
    <row r="86" s="1" customFormat="1" ht="16.5" customHeight="1">
      <c r="B86" s="35"/>
      <c r="C86" s="201" t="s">
        <v>8</v>
      </c>
      <c r="D86" s="201" t="s">
        <v>152</v>
      </c>
      <c r="E86" s="202" t="s">
        <v>2713</v>
      </c>
      <c r="F86" s="203" t="s">
        <v>2712</v>
      </c>
      <c r="G86" s="204" t="s">
        <v>2714</v>
      </c>
      <c r="H86" s="205">
        <v>1</v>
      </c>
      <c r="I86" s="206"/>
      <c r="J86" s="207">
        <f>ROUND(I86*H86,0)</f>
        <v>0</v>
      </c>
      <c r="K86" s="203" t="s">
        <v>594</v>
      </c>
      <c r="L86" s="40"/>
      <c r="M86" s="208" t="s">
        <v>1</v>
      </c>
      <c r="N86" s="209" t="s">
        <v>47</v>
      </c>
      <c r="O86" s="76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AR86" s="14" t="s">
        <v>2715</v>
      </c>
      <c r="AT86" s="14" t="s">
        <v>152</v>
      </c>
      <c r="AU86" s="14" t="s">
        <v>85</v>
      </c>
      <c r="AY86" s="14" t="s">
        <v>151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14" t="s">
        <v>8</v>
      </c>
      <c r="BK86" s="212">
        <f>ROUND(I86*H86,0)</f>
        <v>0</v>
      </c>
      <c r="BL86" s="14" t="s">
        <v>2715</v>
      </c>
      <c r="BM86" s="14" t="s">
        <v>2716</v>
      </c>
    </row>
    <row r="87" s="1" customFormat="1">
      <c r="B87" s="35"/>
      <c r="C87" s="36"/>
      <c r="D87" s="217" t="s">
        <v>170</v>
      </c>
      <c r="E87" s="36"/>
      <c r="F87" s="227" t="s">
        <v>2717</v>
      </c>
      <c r="G87" s="36"/>
      <c r="H87" s="36"/>
      <c r="I87" s="128"/>
      <c r="J87" s="36"/>
      <c r="K87" s="36"/>
      <c r="L87" s="40"/>
      <c r="M87" s="228"/>
      <c r="N87" s="76"/>
      <c r="O87" s="76"/>
      <c r="P87" s="76"/>
      <c r="Q87" s="76"/>
      <c r="R87" s="76"/>
      <c r="S87" s="76"/>
      <c r="T87" s="77"/>
      <c r="AT87" s="14" t="s">
        <v>170</v>
      </c>
      <c r="AU87" s="14" t="s">
        <v>85</v>
      </c>
    </row>
    <row r="88" s="10" customFormat="1" ht="22.8" customHeight="1">
      <c r="B88" s="187"/>
      <c r="C88" s="188"/>
      <c r="D88" s="189" t="s">
        <v>75</v>
      </c>
      <c r="E88" s="213" t="s">
        <v>2718</v>
      </c>
      <c r="F88" s="213" t="s">
        <v>2719</v>
      </c>
      <c r="G88" s="188"/>
      <c r="H88" s="188"/>
      <c r="I88" s="191"/>
      <c r="J88" s="214">
        <f>BK88</f>
        <v>0</v>
      </c>
      <c r="K88" s="188"/>
      <c r="L88" s="193"/>
      <c r="M88" s="194"/>
      <c r="N88" s="195"/>
      <c r="O88" s="195"/>
      <c r="P88" s="196">
        <f>SUM(P89:P90)</f>
        <v>0</v>
      </c>
      <c r="Q88" s="195"/>
      <c r="R88" s="196">
        <f>SUM(R89:R90)</f>
        <v>0</v>
      </c>
      <c r="S88" s="195"/>
      <c r="T88" s="197">
        <f>SUM(T89:T90)</f>
        <v>0</v>
      </c>
      <c r="AR88" s="198" t="s">
        <v>185</v>
      </c>
      <c r="AT88" s="199" t="s">
        <v>75</v>
      </c>
      <c r="AU88" s="199" t="s">
        <v>8</v>
      </c>
      <c r="AY88" s="198" t="s">
        <v>151</v>
      </c>
      <c r="BK88" s="200">
        <f>SUM(BK89:BK90)</f>
        <v>0</v>
      </c>
    </row>
    <row r="89" s="1" customFormat="1" ht="16.5" customHeight="1">
      <c r="B89" s="35"/>
      <c r="C89" s="201" t="s">
        <v>85</v>
      </c>
      <c r="D89" s="201" t="s">
        <v>152</v>
      </c>
      <c r="E89" s="202" t="s">
        <v>2720</v>
      </c>
      <c r="F89" s="203" t="s">
        <v>2721</v>
      </c>
      <c r="G89" s="204" t="s">
        <v>2714</v>
      </c>
      <c r="H89" s="205">
        <v>1</v>
      </c>
      <c r="I89" s="206"/>
      <c r="J89" s="207">
        <f>ROUND(I89*H89,0)</f>
        <v>0</v>
      </c>
      <c r="K89" s="203" t="s">
        <v>594</v>
      </c>
      <c r="L89" s="40"/>
      <c r="M89" s="208" t="s">
        <v>1</v>
      </c>
      <c r="N89" s="209" t="s">
        <v>47</v>
      </c>
      <c r="O89" s="76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AR89" s="14" t="s">
        <v>2715</v>
      </c>
      <c r="AT89" s="14" t="s">
        <v>152</v>
      </c>
      <c r="AU89" s="14" t="s">
        <v>85</v>
      </c>
      <c r="AY89" s="14" t="s">
        <v>151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4" t="s">
        <v>8</v>
      </c>
      <c r="BK89" s="212">
        <f>ROUND(I89*H89,0)</f>
        <v>0</v>
      </c>
      <c r="BL89" s="14" t="s">
        <v>2715</v>
      </c>
      <c r="BM89" s="14" t="s">
        <v>2722</v>
      </c>
    </row>
    <row r="90" s="1" customFormat="1">
      <c r="B90" s="35"/>
      <c r="C90" s="36"/>
      <c r="D90" s="217" t="s">
        <v>170</v>
      </c>
      <c r="E90" s="36"/>
      <c r="F90" s="227" t="s">
        <v>2723</v>
      </c>
      <c r="G90" s="36"/>
      <c r="H90" s="36"/>
      <c r="I90" s="128"/>
      <c r="J90" s="36"/>
      <c r="K90" s="36"/>
      <c r="L90" s="40"/>
      <c r="M90" s="228"/>
      <c r="N90" s="76"/>
      <c r="O90" s="76"/>
      <c r="P90" s="76"/>
      <c r="Q90" s="76"/>
      <c r="R90" s="76"/>
      <c r="S90" s="76"/>
      <c r="T90" s="77"/>
      <c r="AT90" s="14" t="s">
        <v>170</v>
      </c>
      <c r="AU90" s="14" t="s">
        <v>85</v>
      </c>
    </row>
    <row r="91" s="10" customFormat="1" ht="22.8" customHeight="1">
      <c r="B91" s="187"/>
      <c r="C91" s="188"/>
      <c r="D91" s="189" t="s">
        <v>75</v>
      </c>
      <c r="E91" s="213" t="s">
        <v>2724</v>
      </c>
      <c r="F91" s="213" t="s">
        <v>2725</v>
      </c>
      <c r="G91" s="188"/>
      <c r="H91" s="188"/>
      <c r="I91" s="191"/>
      <c r="J91" s="214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AR91" s="198" t="s">
        <v>185</v>
      </c>
      <c r="AT91" s="199" t="s">
        <v>75</v>
      </c>
      <c r="AU91" s="199" t="s">
        <v>8</v>
      </c>
      <c r="AY91" s="198" t="s">
        <v>151</v>
      </c>
      <c r="BK91" s="200">
        <f>BK92</f>
        <v>0</v>
      </c>
    </row>
    <row r="92" s="1" customFormat="1" ht="16.5" customHeight="1">
      <c r="B92" s="35"/>
      <c r="C92" s="201" t="s">
        <v>158</v>
      </c>
      <c r="D92" s="201" t="s">
        <v>152</v>
      </c>
      <c r="E92" s="202" t="s">
        <v>2726</v>
      </c>
      <c r="F92" s="203" t="s">
        <v>2727</v>
      </c>
      <c r="G92" s="204" t="s">
        <v>2714</v>
      </c>
      <c r="H92" s="205">
        <v>1</v>
      </c>
      <c r="I92" s="206"/>
      <c r="J92" s="207">
        <f>ROUND(I92*H92,0)</f>
        <v>0</v>
      </c>
      <c r="K92" s="203" t="s">
        <v>594</v>
      </c>
      <c r="L92" s="40"/>
      <c r="M92" s="251" t="s">
        <v>1</v>
      </c>
      <c r="N92" s="252" t="s">
        <v>47</v>
      </c>
      <c r="O92" s="253"/>
      <c r="P92" s="254">
        <f>O92*H92</f>
        <v>0</v>
      </c>
      <c r="Q92" s="254">
        <v>0</v>
      </c>
      <c r="R92" s="254">
        <f>Q92*H92</f>
        <v>0</v>
      </c>
      <c r="S92" s="254">
        <v>0</v>
      </c>
      <c r="T92" s="255">
        <f>S92*H92</f>
        <v>0</v>
      </c>
      <c r="AR92" s="14" t="s">
        <v>2715</v>
      </c>
      <c r="AT92" s="14" t="s">
        <v>152</v>
      </c>
      <c r="AU92" s="14" t="s">
        <v>85</v>
      </c>
      <c r="AY92" s="14" t="s">
        <v>151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8</v>
      </c>
      <c r="BK92" s="212">
        <f>ROUND(I92*H92,0)</f>
        <v>0</v>
      </c>
      <c r="BL92" s="14" t="s">
        <v>2715</v>
      </c>
      <c r="BM92" s="14" t="s">
        <v>2728</v>
      </c>
    </row>
    <row r="93" s="1" customFormat="1" ht="6.96" customHeight="1">
      <c r="B93" s="54"/>
      <c r="C93" s="55"/>
      <c r="D93" s="55"/>
      <c r="E93" s="55"/>
      <c r="F93" s="55"/>
      <c r="G93" s="55"/>
      <c r="H93" s="55"/>
      <c r="I93" s="152"/>
      <c r="J93" s="55"/>
      <c r="K93" s="55"/>
      <c r="L93" s="40"/>
    </row>
  </sheetData>
  <sheetProtection sheet="1" autoFilter="0" formatColumns="0" formatRows="0" objects="1" scenarios="1" spinCount="100000" saltValue="4L7fGlsRy59aCm9ycrRT2lQIgcivq4izouLHv2p4QRBVCXhyTsYKth+PW6nuS7AQ7ZP7fwO2LoY2YFupuweAdA==" hashValue="d01eLofe3ocyBNm7DDBSiuI5kpxfw53ZOVRZwwISkYUgnK5Mv002FFiEeS6jJzK18iD7UrSruB8+ElHQqdgTVQ==" algorithmName="SHA-512" password="CC65"/>
  <autoFilter ref="C82:K9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Ulrich Ladislav, DiS.</dc:creator>
  <cp:lastModifiedBy>Ulrich Ladislav, DiS.</cp:lastModifiedBy>
  <dcterms:created xsi:type="dcterms:W3CDTF">2019-02-25T06:10:51Z</dcterms:created>
  <dcterms:modified xsi:type="dcterms:W3CDTF">2019-02-25T06:11:01Z</dcterms:modified>
</cp:coreProperties>
</file>