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70" windowWidth="19305" windowHeight="10425"/>
  </bookViews>
  <sheets>
    <sheet name="Rekapitulace stavby" sheetId="1" r:id="rId1"/>
    <sheet name="SO 01 - Oprava výhybek č...." sheetId="2" r:id="rId2"/>
    <sheet name="SO 02 - Oprava SK č. 2 " sheetId="3" r:id="rId3"/>
    <sheet name="SO 03 - Oprava SK č. 8" sheetId="4" r:id="rId4"/>
    <sheet name="SO 04 - Práce pro SSZT - ..." sheetId="5" r:id="rId5"/>
    <sheet name="VON - Oprava staničních k..." sheetId="6" r:id="rId6"/>
  </sheets>
  <definedNames>
    <definedName name="_xlnm._FilterDatabase" localSheetId="1" hidden="1">'SO 01 - Oprava výhybek č....'!$C$81:$K$235</definedName>
    <definedName name="_xlnm._FilterDatabase" localSheetId="2" hidden="1">'SO 02 - Oprava SK č. 2 '!$C$81:$K$225</definedName>
    <definedName name="_xlnm._FilterDatabase" localSheetId="3" hidden="1">'SO 03 - Oprava SK č. 8'!$C$81:$K$233</definedName>
    <definedName name="_xlnm._FilterDatabase" localSheetId="4" hidden="1">'SO 04 - Práce pro SSZT - ...'!$C$82:$K$171</definedName>
    <definedName name="_xlnm._FilterDatabase" localSheetId="5" hidden="1">'VON - Oprava staničních k...'!$C$79:$K$99</definedName>
    <definedName name="_xlnm.Print_Titles" localSheetId="0">'Rekapitulace stavby'!$52:$52</definedName>
    <definedName name="_xlnm.Print_Titles" localSheetId="1">'SO 01 - Oprava výhybek č....'!$81:$81</definedName>
    <definedName name="_xlnm.Print_Titles" localSheetId="2">'SO 02 - Oprava SK č. 2 '!$81:$81</definedName>
    <definedName name="_xlnm.Print_Titles" localSheetId="3">'SO 03 - Oprava SK č. 8'!$81:$81</definedName>
    <definedName name="_xlnm.Print_Titles" localSheetId="4">'SO 04 - Práce pro SSZT - ...'!$82:$82</definedName>
    <definedName name="_xlnm.Print_Titles" localSheetId="5">'VON - Oprava staničních k...'!$79:$79</definedName>
    <definedName name="_xlnm.Print_Area" localSheetId="0">'Rekapitulace stavby'!$D$4:$AO$36,'Rekapitulace stavby'!$C$42:$AQ$60</definedName>
    <definedName name="_xlnm.Print_Area" localSheetId="1">'SO 01 - Oprava výhybek č....'!$C$4:$J$39,'SO 01 - Oprava výhybek č....'!$C$45:$J$63,'SO 01 - Oprava výhybek č....'!$C$69:$K$235</definedName>
    <definedName name="_xlnm.Print_Area" localSheetId="2">'SO 02 - Oprava SK č. 2 '!$C$4:$J$39,'SO 02 - Oprava SK č. 2 '!$C$45:$J$63,'SO 02 - Oprava SK č. 2 '!$C$69:$K$225</definedName>
    <definedName name="_xlnm.Print_Area" localSheetId="3">'SO 03 - Oprava SK č. 8'!$C$4:$J$39,'SO 03 - Oprava SK č. 8'!$C$45:$J$63,'SO 03 - Oprava SK č. 8'!$C$69:$K$233</definedName>
    <definedName name="_xlnm.Print_Area" localSheetId="4">'SO 04 - Práce pro SSZT - ...'!$C$4:$J$39,'SO 04 - Práce pro SSZT - ...'!$C$45:$J$64,'SO 04 - Práce pro SSZT - ...'!$C$70:$K$171</definedName>
    <definedName name="_xlnm.Print_Area" localSheetId="5">'VON - Oprava staničních k...'!$C$4:$J$39,'VON - Oprava staničních k...'!$C$45:$J$61,'VON - Oprava staničních k...'!$C$67:$K$99</definedName>
  </definedNames>
  <calcPr calcId="145621"/>
</workbook>
</file>

<file path=xl/calcChain.xml><?xml version="1.0" encoding="utf-8"?>
<calcChain xmlns="http://schemas.openxmlformats.org/spreadsheetml/2006/main">
  <c r="J37" i="6" l="1"/>
  <c r="J36" i="6"/>
  <c r="AY59" i="1" s="1"/>
  <c r="J35" i="6"/>
  <c r="AX59" i="1" s="1"/>
  <c r="BI97" i="6"/>
  <c r="BH97" i="6"/>
  <c r="BG97" i="6"/>
  <c r="BF97" i="6"/>
  <c r="T97" i="6"/>
  <c r="R97" i="6"/>
  <c r="P97" i="6"/>
  <c r="BK97" i="6"/>
  <c r="J97" i="6"/>
  <c r="BE97" i="6" s="1"/>
  <c r="BI94" i="6"/>
  <c r="BH94" i="6"/>
  <c r="BG94" i="6"/>
  <c r="BF94" i="6"/>
  <c r="T94" i="6"/>
  <c r="R94" i="6"/>
  <c r="P94" i="6"/>
  <c r="BK94" i="6"/>
  <c r="J94" i="6"/>
  <c r="BE94" i="6" s="1"/>
  <c r="BI92" i="6"/>
  <c r="BH92" i="6"/>
  <c r="BG92" i="6"/>
  <c r="BF92" i="6"/>
  <c r="T92" i="6"/>
  <c r="R92" i="6"/>
  <c r="P92" i="6"/>
  <c r="BK92" i="6"/>
  <c r="J92" i="6"/>
  <c r="BE92" i="6" s="1"/>
  <c r="BI89" i="6"/>
  <c r="BH89" i="6"/>
  <c r="BG89" i="6"/>
  <c r="BF89" i="6"/>
  <c r="T89" i="6"/>
  <c r="R89" i="6"/>
  <c r="P89" i="6"/>
  <c r="BK89" i="6"/>
  <c r="J89" i="6"/>
  <c r="BE89" i="6" s="1"/>
  <c r="BI86" i="6"/>
  <c r="BH86" i="6"/>
  <c r="BG86" i="6"/>
  <c r="BF86" i="6"/>
  <c r="T86" i="6"/>
  <c r="R86" i="6"/>
  <c r="P86" i="6"/>
  <c r="BK86" i="6"/>
  <c r="J86" i="6"/>
  <c r="BE86" i="6" s="1"/>
  <c r="BI84" i="6"/>
  <c r="BH84" i="6"/>
  <c r="F36" i="6" s="1"/>
  <c r="BC59" i="1" s="1"/>
  <c r="BG84" i="6"/>
  <c r="BF84" i="6"/>
  <c r="T84" i="6"/>
  <c r="R84" i="6"/>
  <c r="P84" i="6"/>
  <c r="BK84" i="6"/>
  <c r="J84" i="6"/>
  <c r="BE84" i="6" s="1"/>
  <c r="BI82" i="6"/>
  <c r="F37" i="6" s="1"/>
  <c r="BD59" i="1" s="1"/>
  <c r="BH82" i="6"/>
  <c r="BG82" i="6"/>
  <c r="BF82" i="6"/>
  <c r="J34" i="6"/>
  <c r="AW59" i="1" s="1"/>
  <c r="F34" i="6"/>
  <c r="BA59" i="1" s="1"/>
  <c r="T82" i="6"/>
  <c r="T81" i="6" s="1"/>
  <c r="T80" i="6" s="1"/>
  <c r="R82" i="6"/>
  <c r="R81" i="6"/>
  <c r="R80" i="6" s="1"/>
  <c r="P82" i="6"/>
  <c r="BK82" i="6"/>
  <c r="J82" i="6"/>
  <c r="BE82" i="6" s="1"/>
  <c r="F76" i="6"/>
  <c r="F74" i="6"/>
  <c r="E72" i="6"/>
  <c r="F54" i="6"/>
  <c r="F52" i="6"/>
  <c r="E50" i="6"/>
  <c r="J24" i="6"/>
  <c r="E24" i="6"/>
  <c r="J55" i="6" s="1"/>
  <c r="J77" i="6"/>
  <c r="J23" i="6"/>
  <c r="J21" i="6"/>
  <c r="E21" i="6"/>
  <c r="J76" i="6" s="1"/>
  <c r="J54" i="6"/>
  <c r="J20" i="6"/>
  <c r="J18" i="6"/>
  <c r="E18" i="6"/>
  <c r="F77" i="6"/>
  <c r="F55" i="6"/>
  <c r="J17" i="6"/>
  <c r="J12" i="6"/>
  <c r="J74" i="6"/>
  <c r="J52" i="6"/>
  <c r="E7" i="6"/>
  <c r="E70" i="6" s="1"/>
  <c r="E48" i="6"/>
  <c r="J37" i="5"/>
  <c r="J36" i="5"/>
  <c r="AY58" i="1" s="1"/>
  <c r="J35" i="5"/>
  <c r="AX58" i="1" s="1"/>
  <c r="BI170" i="5"/>
  <c r="BH170" i="5"/>
  <c r="BG170" i="5"/>
  <c r="BF170" i="5"/>
  <c r="T170" i="5"/>
  <c r="R170" i="5"/>
  <c r="P170" i="5"/>
  <c r="BK170" i="5"/>
  <c r="J170" i="5"/>
  <c r="BE170" i="5" s="1"/>
  <c r="BI168" i="5"/>
  <c r="BH168" i="5"/>
  <c r="BG168" i="5"/>
  <c r="BF168" i="5"/>
  <c r="T168" i="5"/>
  <c r="R168" i="5"/>
  <c r="P168" i="5"/>
  <c r="BK168" i="5"/>
  <c r="J168" i="5"/>
  <c r="BE168" i="5" s="1"/>
  <c r="BI166" i="5"/>
  <c r="BH166" i="5"/>
  <c r="BG166" i="5"/>
  <c r="BF166" i="5"/>
  <c r="T166" i="5"/>
  <c r="R166" i="5"/>
  <c r="P166" i="5"/>
  <c r="BK166" i="5"/>
  <c r="J166" i="5"/>
  <c r="BE166" i="5" s="1"/>
  <c r="BI164" i="5"/>
  <c r="BH164" i="5"/>
  <c r="BG164" i="5"/>
  <c r="BF164" i="5"/>
  <c r="T164" i="5"/>
  <c r="T163" i="5" s="1"/>
  <c r="R164" i="5"/>
  <c r="R163" i="5" s="1"/>
  <c r="P164" i="5"/>
  <c r="P163" i="5" s="1"/>
  <c r="BK164" i="5"/>
  <c r="BK163" i="5" s="1"/>
  <c r="J163" i="5" s="1"/>
  <c r="J63" i="5" s="1"/>
  <c r="J164" i="5"/>
  <c r="BE164" i="5"/>
  <c r="BI161" i="5"/>
  <c r="BH161" i="5"/>
  <c r="BG161" i="5"/>
  <c r="BF161" i="5"/>
  <c r="T161" i="5"/>
  <c r="R161" i="5"/>
  <c r="P161" i="5"/>
  <c r="BK161" i="5"/>
  <c r="J161" i="5"/>
  <c r="BE161" i="5" s="1"/>
  <c r="BI159" i="5"/>
  <c r="BH159" i="5"/>
  <c r="BG159" i="5"/>
  <c r="BF159" i="5"/>
  <c r="T159" i="5"/>
  <c r="R159" i="5"/>
  <c r="P159" i="5"/>
  <c r="BK159" i="5"/>
  <c r="J159" i="5"/>
  <c r="BE159" i="5" s="1"/>
  <c r="BI157" i="5"/>
  <c r="BH157" i="5"/>
  <c r="BG157" i="5"/>
  <c r="BF157" i="5"/>
  <c r="T157" i="5"/>
  <c r="R157" i="5"/>
  <c r="P157" i="5"/>
  <c r="BK157" i="5"/>
  <c r="J157" i="5"/>
  <c r="BE157" i="5" s="1"/>
  <c r="BI155" i="5"/>
  <c r="BH155" i="5"/>
  <c r="BG155" i="5"/>
  <c r="BF155" i="5"/>
  <c r="T155" i="5"/>
  <c r="R155" i="5"/>
  <c r="P155" i="5"/>
  <c r="BK155" i="5"/>
  <c r="J155" i="5"/>
  <c r="BE155" i="5" s="1"/>
  <c r="BI153" i="5"/>
  <c r="BH153" i="5"/>
  <c r="BG153" i="5"/>
  <c r="BF153" i="5"/>
  <c r="T153" i="5"/>
  <c r="T152" i="5" s="1"/>
  <c r="R153" i="5"/>
  <c r="R152" i="5" s="1"/>
  <c r="P153" i="5"/>
  <c r="P152" i="5" s="1"/>
  <c r="BK153" i="5"/>
  <c r="BK152" i="5" s="1"/>
  <c r="J152" i="5" s="1"/>
  <c r="J62" i="5" s="1"/>
  <c r="J153" i="5"/>
  <c r="BE153" i="5"/>
  <c r="BI150" i="5"/>
  <c r="BH150" i="5"/>
  <c r="BG150" i="5"/>
  <c r="BF150" i="5"/>
  <c r="T150" i="5"/>
  <c r="R150" i="5"/>
  <c r="P150" i="5"/>
  <c r="BK150" i="5"/>
  <c r="J150" i="5"/>
  <c r="BE150" i="5" s="1"/>
  <c r="BI148" i="5"/>
  <c r="BH148" i="5"/>
  <c r="BG148" i="5"/>
  <c r="BF148" i="5"/>
  <c r="T148" i="5"/>
  <c r="R148" i="5"/>
  <c r="P148" i="5"/>
  <c r="BK148" i="5"/>
  <c r="J148" i="5"/>
  <c r="BE148" i="5" s="1"/>
  <c r="BI146" i="5"/>
  <c r="BH146" i="5"/>
  <c r="BG146" i="5"/>
  <c r="BF146" i="5"/>
  <c r="T146" i="5"/>
  <c r="R146" i="5"/>
  <c r="P146" i="5"/>
  <c r="BK146" i="5"/>
  <c r="J146" i="5"/>
  <c r="BE146" i="5"/>
  <c r="BI144" i="5"/>
  <c r="BH144" i="5"/>
  <c r="BG144" i="5"/>
  <c r="BF144" i="5"/>
  <c r="T144" i="5"/>
  <c r="R144" i="5"/>
  <c r="P144" i="5"/>
  <c r="BK144" i="5"/>
  <c r="J144" i="5"/>
  <c r="BE144" i="5" s="1"/>
  <c r="BI142" i="5"/>
  <c r="BH142" i="5"/>
  <c r="BG142" i="5"/>
  <c r="BF142" i="5"/>
  <c r="T142" i="5"/>
  <c r="R142" i="5"/>
  <c r="P142" i="5"/>
  <c r="BK142" i="5"/>
  <c r="J142" i="5"/>
  <c r="BE142" i="5"/>
  <c r="BI140" i="5"/>
  <c r="BH140" i="5"/>
  <c r="BG140" i="5"/>
  <c r="BF140" i="5"/>
  <c r="T140" i="5"/>
  <c r="R140" i="5"/>
  <c r="P140" i="5"/>
  <c r="BK140" i="5"/>
  <c r="J140" i="5"/>
  <c r="BE140" i="5" s="1"/>
  <c r="BI138" i="5"/>
  <c r="BH138" i="5"/>
  <c r="BG138" i="5"/>
  <c r="BF138" i="5"/>
  <c r="T138" i="5"/>
  <c r="R138" i="5"/>
  <c r="P138" i="5"/>
  <c r="BK138" i="5"/>
  <c r="J138" i="5"/>
  <c r="BE138" i="5"/>
  <c r="BI136" i="5"/>
  <c r="BH136" i="5"/>
  <c r="BG136" i="5"/>
  <c r="BF136" i="5"/>
  <c r="T136" i="5"/>
  <c r="R136" i="5"/>
  <c r="P136" i="5"/>
  <c r="BK136" i="5"/>
  <c r="J136" i="5"/>
  <c r="BE136" i="5" s="1"/>
  <c r="BI134" i="5"/>
  <c r="BH134" i="5"/>
  <c r="BG134" i="5"/>
  <c r="BF134" i="5"/>
  <c r="T134" i="5"/>
  <c r="R134" i="5"/>
  <c r="P134" i="5"/>
  <c r="BK134" i="5"/>
  <c r="J134" i="5"/>
  <c r="BE134" i="5"/>
  <c r="BI132" i="5"/>
  <c r="BH132" i="5"/>
  <c r="BG132" i="5"/>
  <c r="BF132" i="5"/>
  <c r="T132" i="5"/>
  <c r="R132" i="5"/>
  <c r="P132" i="5"/>
  <c r="BK132" i="5"/>
  <c r="J132" i="5"/>
  <c r="BE132" i="5"/>
  <c r="BI130" i="5"/>
  <c r="BH130" i="5"/>
  <c r="BG130" i="5"/>
  <c r="BF130" i="5"/>
  <c r="T130" i="5"/>
  <c r="R130" i="5"/>
  <c r="P130" i="5"/>
  <c r="BK130" i="5"/>
  <c r="J130" i="5"/>
  <c r="BE130" i="5"/>
  <c r="BI128" i="5"/>
  <c r="BH128" i="5"/>
  <c r="BG128" i="5"/>
  <c r="BF128" i="5"/>
  <c r="T128" i="5"/>
  <c r="R128" i="5"/>
  <c r="P128" i="5"/>
  <c r="BK128" i="5"/>
  <c r="J128" i="5"/>
  <c r="BE128" i="5"/>
  <c r="BI126" i="5"/>
  <c r="BH126" i="5"/>
  <c r="BG126" i="5"/>
  <c r="BF126" i="5"/>
  <c r="T126" i="5"/>
  <c r="R126" i="5"/>
  <c r="P126" i="5"/>
  <c r="BK126" i="5"/>
  <c r="J126" i="5"/>
  <c r="BE126" i="5"/>
  <c r="BI124" i="5"/>
  <c r="BH124" i="5"/>
  <c r="BG124" i="5"/>
  <c r="BF124" i="5"/>
  <c r="T124" i="5"/>
  <c r="R124" i="5"/>
  <c r="P124" i="5"/>
  <c r="BK124" i="5"/>
  <c r="J124" i="5"/>
  <c r="BE124" i="5"/>
  <c r="BI122" i="5"/>
  <c r="BH122" i="5"/>
  <c r="BG122" i="5"/>
  <c r="BF122" i="5"/>
  <c r="T122" i="5"/>
  <c r="R122" i="5"/>
  <c r="P122" i="5"/>
  <c r="BK122" i="5"/>
  <c r="J122" i="5"/>
  <c r="BE122" i="5"/>
  <c r="BI120" i="5"/>
  <c r="BH120" i="5"/>
  <c r="BG120" i="5"/>
  <c r="BF120" i="5"/>
  <c r="T120" i="5"/>
  <c r="R120" i="5"/>
  <c r="P120" i="5"/>
  <c r="BK120" i="5"/>
  <c r="J120" i="5"/>
  <c r="BE120" i="5"/>
  <c r="BI118" i="5"/>
  <c r="BH118" i="5"/>
  <c r="BG118" i="5"/>
  <c r="BF118" i="5"/>
  <c r="T118" i="5"/>
  <c r="R118" i="5"/>
  <c r="P118" i="5"/>
  <c r="BK118" i="5"/>
  <c r="J118" i="5"/>
  <c r="BE118" i="5"/>
  <c r="BI116" i="5"/>
  <c r="BH116" i="5"/>
  <c r="BG116" i="5"/>
  <c r="BF116" i="5"/>
  <c r="T116" i="5"/>
  <c r="R116" i="5"/>
  <c r="P116" i="5"/>
  <c r="BK116" i="5"/>
  <c r="J116" i="5"/>
  <c r="BE116" i="5"/>
  <c r="BI114" i="5"/>
  <c r="BH114" i="5"/>
  <c r="BG114" i="5"/>
  <c r="BF114" i="5"/>
  <c r="T114" i="5"/>
  <c r="R114" i="5"/>
  <c r="P114" i="5"/>
  <c r="BK114" i="5"/>
  <c r="J114" i="5"/>
  <c r="BE114" i="5"/>
  <c r="BI112" i="5"/>
  <c r="BH112" i="5"/>
  <c r="BG112" i="5"/>
  <c r="BF112" i="5"/>
  <c r="T112" i="5"/>
  <c r="R112" i="5"/>
  <c r="P112" i="5"/>
  <c r="BK112" i="5"/>
  <c r="J112" i="5"/>
  <c r="BE112" i="5"/>
  <c r="BI110" i="5"/>
  <c r="BH110" i="5"/>
  <c r="BG110" i="5"/>
  <c r="BF110" i="5"/>
  <c r="T110" i="5"/>
  <c r="R110" i="5"/>
  <c r="P110" i="5"/>
  <c r="BK110" i="5"/>
  <c r="J110" i="5"/>
  <c r="BE110" i="5"/>
  <c r="BI108" i="5"/>
  <c r="BH108" i="5"/>
  <c r="BG108" i="5"/>
  <c r="BF108" i="5"/>
  <c r="T108" i="5"/>
  <c r="R108" i="5"/>
  <c r="P108" i="5"/>
  <c r="BK108" i="5"/>
  <c r="J108" i="5"/>
  <c r="BE108" i="5"/>
  <c r="BI106" i="5"/>
  <c r="BH106" i="5"/>
  <c r="BG106" i="5"/>
  <c r="BF106" i="5"/>
  <c r="T106" i="5"/>
  <c r="R106" i="5"/>
  <c r="P106" i="5"/>
  <c r="BK106" i="5"/>
  <c r="J106" i="5"/>
  <c r="BE106" i="5"/>
  <c r="BI104" i="5"/>
  <c r="BH104" i="5"/>
  <c r="BG104" i="5"/>
  <c r="BF104" i="5"/>
  <c r="T104" i="5"/>
  <c r="R104" i="5"/>
  <c r="P104" i="5"/>
  <c r="BK104" i="5"/>
  <c r="J104" i="5"/>
  <c r="BE104" i="5"/>
  <c r="BI102" i="5"/>
  <c r="BH102" i="5"/>
  <c r="BG102" i="5"/>
  <c r="BF102" i="5"/>
  <c r="T102" i="5"/>
  <c r="R102" i="5"/>
  <c r="P102" i="5"/>
  <c r="BK102" i="5"/>
  <c r="J102" i="5"/>
  <c r="BE102" i="5"/>
  <c r="BI100" i="5"/>
  <c r="BH100" i="5"/>
  <c r="BG100" i="5"/>
  <c r="BF100" i="5"/>
  <c r="T100" i="5"/>
  <c r="R100" i="5"/>
  <c r="P100" i="5"/>
  <c r="BK100" i="5"/>
  <c r="J100" i="5"/>
  <c r="BE100" i="5"/>
  <c r="BI98" i="5"/>
  <c r="BH98" i="5"/>
  <c r="BG98" i="5"/>
  <c r="BF98" i="5"/>
  <c r="T98" i="5"/>
  <c r="R98" i="5"/>
  <c r="P98" i="5"/>
  <c r="BK98" i="5"/>
  <c r="J98" i="5"/>
  <c r="BE98" i="5"/>
  <c r="BI96" i="5"/>
  <c r="BH96" i="5"/>
  <c r="BG96" i="5"/>
  <c r="BF96" i="5"/>
  <c r="T96" i="5"/>
  <c r="R96" i="5"/>
  <c r="P96" i="5"/>
  <c r="BK96" i="5"/>
  <c r="J96" i="5"/>
  <c r="BE96" i="5"/>
  <c r="BI94" i="5"/>
  <c r="BH94" i="5"/>
  <c r="BG94" i="5"/>
  <c r="BF94" i="5"/>
  <c r="T94" i="5"/>
  <c r="R94" i="5"/>
  <c r="P94" i="5"/>
  <c r="BK94" i="5"/>
  <c r="J94" i="5"/>
  <c r="BE94" i="5"/>
  <c r="BI92" i="5"/>
  <c r="BH92" i="5"/>
  <c r="BG92" i="5"/>
  <c r="BF92" i="5"/>
  <c r="T92" i="5"/>
  <c r="R92" i="5"/>
  <c r="P92" i="5"/>
  <c r="BK92" i="5"/>
  <c r="J92" i="5"/>
  <c r="BE92" i="5"/>
  <c r="BI90" i="5"/>
  <c r="BH90" i="5"/>
  <c r="BG90" i="5"/>
  <c r="BF90" i="5"/>
  <c r="T90" i="5"/>
  <c r="R90" i="5"/>
  <c r="P90" i="5"/>
  <c r="BK90" i="5"/>
  <c r="J90" i="5"/>
  <c r="BE90" i="5"/>
  <c r="BI88" i="5"/>
  <c r="BH88" i="5"/>
  <c r="BG88" i="5"/>
  <c r="BF88" i="5"/>
  <c r="T88" i="5"/>
  <c r="R88" i="5"/>
  <c r="P88" i="5"/>
  <c r="BK88" i="5"/>
  <c r="J88" i="5"/>
  <c r="BE88" i="5"/>
  <c r="BI86" i="5"/>
  <c r="F37" i="5"/>
  <c r="BD58" i="1" s="1"/>
  <c r="BH86" i="5"/>
  <c r="F36" i="5" s="1"/>
  <c r="BC58" i="1" s="1"/>
  <c r="BG86" i="5"/>
  <c r="F35" i="5"/>
  <c r="BB58" i="1" s="1"/>
  <c r="BF86" i="5"/>
  <c r="J34" i="5" s="1"/>
  <c r="AW58" i="1" s="1"/>
  <c r="T86" i="5"/>
  <c r="T85" i="5"/>
  <c r="T84" i="5" s="1"/>
  <c r="T83" i="5" s="1"/>
  <c r="R86" i="5"/>
  <c r="R85" i="5"/>
  <c r="R84" i="5" s="1"/>
  <c r="P86" i="5"/>
  <c r="P85" i="5"/>
  <c r="P84" i="5" s="1"/>
  <c r="P83" i="5" s="1"/>
  <c r="AU58" i="1" s="1"/>
  <c r="BK86" i="5"/>
  <c r="BK85" i="5" s="1"/>
  <c r="J86" i="5"/>
  <c r="BE86" i="5" s="1"/>
  <c r="J80" i="5"/>
  <c r="F79" i="5"/>
  <c r="F77" i="5"/>
  <c r="E75" i="5"/>
  <c r="J55" i="5"/>
  <c r="F54" i="5"/>
  <c r="F52" i="5"/>
  <c r="E50" i="5"/>
  <c r="J21" i="5"/>
  <c r="E21" i="5"/>
  <c r="J54" i="5" s="1"/>
  <c r="J20" i="5"/>
  <c r="J18" i="5"/>
  <c r="E18" i="5"/>
  <c r="F80" i="5"/>
  <c r="F55" i="5"/>
  <c r="J17" i="5"/>
  <c r="J12" i="5"/>
  <c r="J77" i="5"/>
  <c r="J52" i="5"/>
  <c r="E7" i="5"/>
  <c r="E48" i="5" s="1"/>
  <c r="J37" i="4"/>
  <c r="J36" i="4"/>
  <c r="AY57" i="1" s="1"/>
  <c r="J35" i="4"/>
  <c r="AX57" i="1" s="1"/>
  <c r="BI231" i="4"/>
  <c r="BH231" i="4"/>
  <c r="BG231" i="4"/>
  <c r="BF231" i="4"/>
  <c r="T231" i="4"/>
  <c r="R231" i="4"/>
  <c r="P231" i="4"/>
  <c r="BK231" i="4"/>
  <c r="J231" i="4"/>
  <c r="BE231" i="4" s="1"/>
  <c r="BI228" i="4"/>
  <c r="BH228" i="4"/>
  <c r="BG228" i="4"/>
  <c r="BF228" i="4"/>
  <c r="T228" i="4"/>
  <c r="R228" i="4"/>
  <c r="P228" i="4"/>
  <c r="BK228" i="4"/>
  <c r="J228" i="4"/>
  <c r="BE228" i="4" s="1"/>
  <c r="BI225" i="4"/>
  <c r="BH225" i="4"/>
  <c r="BG225" i="4"/>
  <c r="BF225" i="4"/>
  <c r="T225" i="4"/>
  <c r="R225" i="4"/>
  <c r="P225" i="4"/>
  <c r="BK225" i="4"/>
  <c r="J225" i="4"/>
  <c r="BE225" i="4" s="1"/>
  <c r="BI222" i="4"/>
  <c r="BH222" i="4"/>
  <c r="BG222" i="4"/>
  <c r="BF222" i="4"/>
  <c r="T222" i="4"/>
  <c r="R222" i="4"/>
  <c r="P222" i="4"/>
  <c r="BK222" i="4"/>
  <c r="J222" i="4"/>
  <c r="BE222" i="4"/>
  <c r="BI219" i="4"/>
  <c r="BH219" i="4"/>
  <c r="BG219" i="4"/>
  <c r="BF219" i="4"/>
  <c r="T219" i="4"/>
  <c r="R219" i="4"/>
  <c r="P219" i="4"/>
  <c r="BK219" i="4"/>
  <c r="J219" i="4"/>
  <c r="BE219" i="4" s="1"/>
  <c r="BI216" i="4"/>
  <c r="BH216" i="4"/>
  <c r="BG216" i="4"/>
  <c r="BF216" i="4"/>
  <c r="T216" i="4"/>
  <c r="R216" i="4"/>
  <c r="P216" i="4"/>
  <c r="BK216" i="4"/>
  <c r="J216" i="4"/>
  <c r="BE216" i="4"/>
  <c r="BI211" i="4"/>
  <c r="BH211" i="4"/>
  <c r="BG211" i="4"/>
  <c r="BF211" i="4"/>
  <c r="T211" i="4"/>
  <c r="R211" i="4"/>
  <c r="P211" i="4"/>
  <c r="BK211" i="4"/>
  <c r="J211" i="4"/>
  <c r="BE211" i="4" s="1"/>
  <c r="BI206" i="4"/>
  <c r="BH206" i="4"/>
  <c r="BG206" i="4"/>
  <c r="BF206" i="4"/>
  <c r="T206" i="4"/>
  <c r="R206" i="4"/>
  <c r="P206" i="4"/>
  <c r="BK206" i="4"/>
  <c r="J206" i="4"/>
  <c r="BE206" i="4"/>
  <c r="BI203" i="4"/>
  <c r="BH203" i="4"/>
  <c r="BG203" i="4"/>
  <c r="BF203" i="4"/>
  <c r="T203" i="4"/>
  <c r="R203" i="4"/>
  <c r="P203" i="4"/>
  <c r="BK203" i="4"/>
  <c r="J203" i="4"/>
  <c r="BE203" i="4" s="1"/>
  <c r="BI201" i="4"/>
  <c r="BH201" i="4"/>
  <c r="BG201" i="4"/>
  <c r="BF201" i="4"/>
  <c r="T201" i="4"/>
  <c r="R201" i="4"/>
  <c r="P201" i="4"/>
  <c r="BK201" i="4"/>
  <c r="J201" i="4"/>
  <c r="BE201" i="4"/>
  <c r="BI198" i="4"/>
  <c r="BH198" i="4"/>
  <c r="BG198" i="4"/>
  <c r="BF198" i="4"/>
  <c r="T198" i="4"/>
  <c r="R198" i="4"/>
  <c r="P198" i="4"/>
  <c r="BK198" i="4"/>
  <c r="J198" i="4"/>
  <c r="BE198" i="4"/>
  <c r="BI195" i="4"/>
  <c r="BH195" i="4"/>
  <c r="BG195" i="4"/>
  <c r="BF195" i="4"/>
  <c r="T195" i="4"/>
  <c r="T194" i="4"/>
  <c r="R195" i="4"/>
  <c r="R194" i="4"/>
  <c r="P195" i="4"/>
  <c r="P194" i="4"/>
  <c r="BK195" i="4"/>
  <c r="BK194" i="4"/>
  <c r="J194" i="4" s="1"/>
  <c r="J62" i="4" s="1"/>
  <c r="J195" i="4"/>
  <c r="BE195" i="4" s="1"/>
  <c r="BI190" i="4"/>
  <c r="BH190" i="4"/>
  <c r="BG190" i="4"/>
  <c r="BF190" i="4"/>
  <c r="T190" i="4"/>
  <c r="R190" i="4"/>
  <c r="P190" i="4"/>
  <c r="BK190" i="4"/>
  <c r="J190" i="4"/>
  <c r="BE190" i="4"/>
  <c r="BI186" i="4"/>
  <c r="BH186" i="4"/>
  <c r="BG186" i="4"/>
  <c r="BF186" i="4"/>
  <c r="T186" i="4"/>
  <c r="R186" i="4"/>
  <c r="P186" i="4"/>
  <c r="BK186" i="4"/>
  <c r="J186" i="4"/>
  <c r="BE186" i="4"/>
  <c r="BI183" i="4"/>
  <c r="BH183" i="4"/>
  <c r="BG183" i="4"/>
  <c r="BF183" i="4"/>
  <c r="T183" i="4"/>
  <c r="R183" i="4"/>
  <c r="P183" i="4"/>
  <c r="BK183" i="4"/>
  <c r="J183" i="4"/>
  <c r="BE183" i="4"/>
  <c r="BI180" i="4"/>
  <c r="BH180" i="4"/>
  <c r="BG180" i="4"/>
  <c r="BF180" i="4"/>
  <c r="T180" i="4"/>
  <c r="R180" i="4"/>
  <c r="P180" i="4"/>
  <c r="BK180" i="4"/>
  <c r="J180" i="4"/>
  <c r="BE180" i="4"/>
  <c r="BI178" i="4"/>
  <c r="BH178" i="4"/>
  <c r="BG178" i="4"/>
  <c r="BF178" i="4"/>
  <c r="T178" i="4"/>
  <c r="R178" i="4"/>
  <c r="P178" i="4"/>
  <c r="BK178" i="4"/>
  <c r="J178" i="4"/>
  <c r="BE178" i="4"/>
  <c r="BI176" i="4"/>
  <c r="BH176" i="4"/>
  <c r="BG176" i="4"/>
  <c r="BF176" i="4"/>
  <c r="T176" i="4"/>
  <c r="R176" i="4"/>
  <c r="P176" i="4"/>
  <c r="BK176" i="4"/>
  <c r="J176" i="4"/>
  <c r="BE176" i="4"/>
  <c r="BI174" i="4"/>
  <c r="BH174" i="4"/>
  <c r="BG174" i="4"/>
  <c r="BF174" i="4"/>
  <c r="T174" i="4"/>
  <c r="R174" i="4"/>
  <c r="P174" i="4"/>
  <c r="BK174" i="4"/>
  <c r="J174" i="4"/>
  <c r="BE174" i="4"/>
  <c r="BI172" i="4"/>
  <c r="BH172" i="4"/>
  <c r="BG172" i="4"/>
  <c r="BF172" i="4"/>
  <c r="T172" i="4"/>
  <c r="R172" i="4"/>
  <c r="P172" i="4"/>
  <c r="BK172" i="4"/>
  <c r="J172" i="4"/>
  <c r="BE172" i="4"/>
  <c r="BI170" i="4"/>
  <c r="BH170" i="4"/>
  <c r="BG170" i="4"/>
  <c r="BF170" i="4"/>
  <c r="T170" i="4"/>
  <c r="R170" i="4"/>
  <c r="P170" i="4"/>
  <c r="BK170" i="4"/>
  <c r="J170" i="4"/>
  <c r="BE170" i="4"/>
  <c r="BI168" i="4"/>
  <c r="BH168" i="4"/>
  <c r="BG168" i="4"/>
  <c r="BF168" i="4"/>
  <c r="T168" i="4"/>
  <c r="R168" i="4"/>
  <c r="P168" i="4"/>
  <c r="BK168" i="4"/>
  <c r="J168" i="4"/>
  <c r="BE168" i="4"/>
  <c r="BI166" i="4"/>
  <c r="BH166" i="4"/>
  <c r="BG166" i="4"/>
  <c r="BF166" i="4"/>
  <c r="T166" i="4"/>
  <c r="R166" i="4"/>
  <c r="P166" i="4"/>
  <c r="BK166" i="4"/>
  <c r="J166" i="4"/>
  <c r="BE166" i="4"/>
  <c r="BI164" i="4"/>
  <c r="BH164" i="4"/>
  <c r="BG164" i="4"/>
  <c r="BF164" i="4"/>
  <c r="T164" i="4"/>
  <c r="R164" i="4"/>
  <c r="P164" i="4"/>
  <c r="BK164" i="4"/>
  <c r="J164" i="4"/>
  <c r="BE164" i="4"/>
  <c r="BI162" i="4"/>
  <c r="BH162" i="4"/>
  <c r="BG162" i="4"/>
  <c r="BF162" i="4"/>
  <c r="T162" i="4"/>
  <c r="R162" i="4"/>
  <c r="P162" i="4"/>
  <c r="BK162" i="4"/>
  <c r="J162" i="4"/>
  <c r="BE162" i="4"/>
  <c r="BI160" i="4"/>
  <c r="BH160" i="4"/>
  <c r="BG160" i="4"/>
  <c r="BF160" i="4"/>
  <c r="T160" i="4"/>
  <c r="R160" i="4"/>
  <c r="P160" i="4"/>
  <c r="BK160" i="4"/>
  <c r="J160" i="4"/>
  <c r="BE160" i="4"/>
  <c r="BI158" i="4"/>
  <c r="BH158" i="4"/>
  <c r="BG158" i="4"/>
  <c r="BF158" i="4"/>
  <c r="T158" i="4"/>
  <c r="R158" i="4"/>
  <c r="P158" i="4"/>
  <c r="BK158" i="4"/>
  <c r="J158" i="4"/>
  <c r="BE158" i="4"/>
  <c r="BI156" i="4"/>
  <c r="BH156" i="4"/>
  <c r="BG156" i="4"/>
  <c r="BF156" i="4"/>
  <c r="T156" i="4"/>
  <c r="R156" i="4"/>
  <c r="P156" i="4"/>
  <c r="BK156" i="4"/>
  <c r="J156" i="4"/>
  <c r="BE156" i="4"/>
  <c r="BI154" i="4"/>
  <c r="BH154" i="4"/>
  <c r="BG154" i="4"/>
  <c r="BF154" i="4"/>
  <c r="T154" i="4"/>
  <c r="R154" i="4"/>
  <c r="P154" i="4"/>
  <c r="BK154" i="4"/>
  <c r="J154" i="4"/>
  <c r="BE154" i="4"/>
  <c r="BI152" i="4"/>
  <c r="BH152" i="4"/>
  <c r="BG152" i="4"/>
  <c r="BF152" i="4"/>
  <c r="T152" i="4"/>
  <c r="R152" i="4"/>
  <c r="P152" i="4"/>
  <c r="BK152" i="4"/>
  <c r="J152" i="4"/>
  <c r="BE152" i="4"/>
  <c r="BI150" i="4"/>
  <c r="BH150" i="4"/>
  <c r="BG150" i="4"/>
  <c r="BF150" i="4"/>
  <c r="T150" i="4"/>
  <c r="R150" i="4"/>
  <c r="P150" i="4"/>
  <c r="BK150" i="4"/>
  <c r="J150" i="4"/>
  <c r="BE150" i="4"/>
  <c r="BI148" i="4"/>
  <c r="BH148" i="4"/>
  <c r="BG148" i="4"/>
  <c r="BF148" i="4"/>
  <c r="T148" i="4"/>
  <c r="R148" i="4"/>
  <c r="P148" i="4"/>
  <c r="BK148" i="4"/>
  <c r="J148" i="4"/>
  <c r="BE148" i="4"/>
  <c r="BI146" i="4"/>
  <c r="BH146" i="4"/>
  <c r="BG146" i="4"/>
  <c r="BF146" i="4"/>
  <c r="T146" i="4"/>
  <c r="R146" i="4"/>
  <c r="P146" i="4"/>
  <c r="BK146" i="4"/>
  <c r="J146" i="4"/>
  <c r="BE146" i="4"/>
  <c r="BI143" i="4"/>
  <c r="BH143" i="4"/>
  <c r="BG143" i="4"/>
  <c r="BF143" i="4"/>
  <c r="T143" i="4"/>
  <c r="R143" i="4"/>
  <c r="P143" i="4"/>
  <c r="BK143" i="4"/>
  <c r="J143" i="4"/>
  <c r="BE143" i="4"/>
  <c r="BI140" i="4"/>
  <c r="BH140" i="4"/>
  <c r="BG140" i="4"/>
  <c r="BF140" i="4"/>
  <c r="T140" i="4"/>
  <c r="R140" i="4"/>
  <c r="P140" i="4"/>
  <c r="BK140" i="4"/>
  <c r="J140" i="4"/>
  <c r="BE140" i="4"/>
  <c r="BI137" i="4"/>
  <c r="BH137" i="4"/>
  <c r="BG137" i="4"/>
  <c r="BF137" i="4"/>
  <c r="T137" i="4"/>
  <c r="R137" i="4"/>
  <c r="P137" i="4"/>
  <c r="BK137" i="4"/>
  <c r="J137" i="4"/>
  <c r="BE137" i="4"/>
  <c r="BI135" i="4"/>
  <c r="BH135" i="4"/>
  <c r="BG135" i="4"/>
  <c r="BF135" i="4"/>
  <c r="T135" i="4"/>
  <c r="R135" i="4"/>
  <c r="P135" i="4"/>
  <c r="BK135" i="4"/>
  <c r="J135" i="4"/>
  <c r="BE135" i="4"/>
  <c r="BI132" i="4"/>
  <c r="BH132" i="4"/>
  <c r="BG132" i="4"/>
  <c r="BF132" i="4"/>
  <c r="T132" i="4"/>
  <c r="R132" i="4"/>
  <c r="P132" i="4"/>
  <c r="BK132" i="4"/>
  <c r="J132" i="4"/>
  <c r="BE132" i="4"/>
  <c r="BI129" i="4"/>
  <c r="BH129" i="4"/>
  <c r="BG129" i="4"/>
  <c r="BF129" i="4"/>
  <c r="T129" i="4"/>
  <c r="R129" i="4"/>
  <c r="P129" i="4"/>
  <c r="BK129" i="4"/>
  <c r="J129" i="4"/>
  <c r="BE129" i="4"/>
  <c r="BI127" i="4"/>
  <c r="BH127" i="4"/>
  <c r="BG127" i="4"/>
  <c r="BF127" i="4"/>
  <c r="T127" i="4"/>
  <c r="R127" i="4"/>
  <c r="P127" i="4"/>
  <c r="BK127" i="4"/>
  <c r="J127" i="4"/>
  <c r="BE127" i="4"/>
  <c r="BI125" i="4"/>
  <c r="BH125" i="4"/>
  <c r="BG125" i="4"/>
  <c r="BF125" i="4"/>
  <c r="T125" i="4"/>
  <c r="R125" i="4"/>
  <c r="P125" i="4"/>
  <c r="BK125" i="4"/>
  <c r="J125" i="4"/>
  <c r="BE125" i="4"/>
  <c r="BI123" i="4"/>
  <c r="BH123" i="4"/>
  <c r="BG123" i="4"/>
  <c r="BF123" i="4"/>
  <c r="T123" i="4"/>
  <c r="R123" i="4"/>
  <c r="P123" i="4"/>
  <c r="BK123" i="4"/>
  <c r="J123" i="4"/>
  <c r="BE123" i="4"/>
  <c r="BI121" i="4"/>
  <c r="BH121" i="4"/>
  <c r="BG121" i="4"/>
  <c r="BF121" i="4"/>
  <c r="T121" i="4"/>
  <c r="R121" i="4"/>
  <c r="P121" i="4"/>
  <c r="BK121" i="4"/>
  <c r="J121" i="4"/>
  <c r="BE121" i="4"/>
  <c r="BI119" i="4"/>
  <c r="BH119" i="4"/>
  <c r="BG119" i="4"/>
  <c r="BF119" i="4"/>
  <c r="T119" i="4"/>
  <c r="R119" i="4"/>
  <c r="P119" i="4"/>
  <c r="BK119" i="4"/>
  <c r="J119" i="4"/>
  <c r="BE119" i="4"/>
  <c r="BI117" i="4"/>
  <c r="BH117" i="4"/>
  <c r="BG117" i="4"/>
  <c r="BF117" i="4"/>
  <c r="T117" i="4"/>
  <c r="R117" i="4"/>
  <c r="P117" i="4"/>
  <c r="BK117" i="4"/>
  <c r="J117" i="4"/>
  <c r="BE117" i="4"/>
  <c r="BI114" i="4"/>
  <c r="BH114" i="4"/>
  <c r="BG114" i="4"/>
  <c r="BF114" i="4"/>
  <c r="T114" i="4"/>
  <c r="R114" i="4"/>
  <c r="P114" i="4"/>
  <c r="BK114" i="4"/>
  <c r="J114" i="4"/>
  <c r="BE114" i="4"/>
  <c r="BI112" i="4"/>
  <c r="BH112" i="4"/>
  <c r="BG112" i="4"/>
  <c r="BF112" i="4"/>
  <c r="T112" i="4"/>
  <c r="R112" i="4"/>
  <c r="P112" i="4"/>
  <c r="BK112" i="4"/>
  <c r="J112" i="4"/>
  <c r="BE112" i="4"/>
  <c r="BI110" i="4"/>
  <c r="BH110" i="4"/>
  <c r="BG110" i="4"/>
  <c r="BF110" i="4"/>
  <c r="T110" i="4"/>
  <c r="R110" i="4"/>
  <c r="P110" i="4"/>
  <c r="BK110" i="4"/>
  <c r="J110" i="4"/>
  <c r="BE110" i="4"/>
  <c r="BI108" i="4"/>
  <c r="BH108" i="4"/>
  <c r="BG108" i="4"/>
  <c r="BF108" i="4"/>
  <c r="T108" i="4"/>
  <c r="R108" i="4"/>
  <c r="P108" i="4"/>
  <c r="BK108" i="4"/>
  <c r="J108" i="4"/>
  <c r="BE108" i="4"/>
  <c r="BI106" i="4"/>
  <c r="BH106" i="4"/>
  <c r="BG106" i="4"/>
  <c r="BF106" i="4"/>
  <c r="T106" i="4"/>
  <c r="R106" i="4"/>
  <c r="P106" i="4"/>
  <c r="BK106" i="4"/>
  <c r="J106" i="4"/>
  <c r="BE106" i="4"/>
  <c r="BI104" i="4"/>
  <c r="BH104" i="4"/>
  <c r="BG104" i="4"/>
  <c r="BF104" i="4"/>
  <c r="T104" i="4"/>
  <c r="R104" i="4"/>
  <c r="P104" i="4"/>
  <c r="BK104" i="4"/>
  <c r="J104" i="4"/>
  <c r="BE104" i="4"/>
  <c r="BI101" i="4"/>
  <c r="BH101" i="4"/>
  <c r="BG101" i="4"/>
  <c r="BF101" i="4"/>
  <c r="T101" i="4"/>
  <c r="R101" i="4"/>
  <c r="P101" i="4"/>
  <c r="BK101" i="4"/>
  <c r="J101" i="4"/>
  <c r="BE101" i="4"/>
  <c r="BI98" i="4"/>
  <c r="BH98" i="4"/>
  <c r="BG98" i="4"/>
  <c r="BF98" i="4"/>
  <c r="T98" i="4"/>
  <c r="R98" i="4"/>
  <c r="P98" i="4"/>
  <c r="BK98" i="4"/>
  <c r="J98" i="4"/>
  <c r="BE98" i="4"/>
  <c r="BI95" i="4"/>
  <c r="BH95" i="4"/>
  <c r="BG95" i="4"/>
  <c r="BF95" i="4"/>
  <c r="T95" i="4"/>
  <c r="R95" i="4"/>
  <c r="P95" i="4"/>
  <c r="BK95" i="4"/>
  <c r="J95" i="4"/>
  <c r="BE95" i="4"/>
  <c r="BI92" i="4"/>
  <c r="BH92" i="4"/>
  <c r="BG92" i="4"/>
  <c r="BF92" i="4"/>
  <c r="T92" i="4"/>
  <c r="R92" i="4"/>
  <c r="P92" i="4"/>
  <c r="BK92" i="4"/>
  <c r="J92" i="4"/>
  <c r="BE92" i="4"/>
  <c r="BI89" i="4"/>
  <c r="BH89" i="4"/>
  <c r="BG89" i="4"/>
  <c r="BF89" i="4"/>
  <c r="T89" i="4"/>
  <c r="R89" i="4"/>
  <c r="P89" i="4"/>
  <c r="BK89" i="4"/>
  <c r="J89" i="4"/>
  <c r="BE89" i="4"/>
  <c r="BI87" i="4"/>
  <c r="BH87" i="4"/>
  <c r="BG87" i="4"/>
  <c r="BF87" i="4"/>
  <c r="T87" i="4"/>
  <c r="R87" i="4"/>
  <c r="P87" i="4"/>
  <c r="BK87" i="4"/>
  <c r="J87" i="4"/>
  <c r="BE87" i="4"/>
  <c r="BI85" i="4"/>
  <c r="F37" i="4"/>
  <c r="BD57" i="1" s="1"/>
  <c r="BH85" i="4"/>
  <c r="F36" i="4" s="1"/>
  <c r="BC57" i="1" s="1"/>
  <c r="BG85" i="4"/>
  <c r="F35" i="4"/>
  <c r="BB57" i="1" s="1"/>
  <c r="BF85" i="4"/>
  <c r="J34" i="4" s="1"/>
  <c r="AW57" i="1" s="1"/>
  <c r="T85" i="4"/>
  <c r="T84" i="4"/>
  <c r="T83" i="4" s="1"/>
  <c r="T82" i="4" s="1"/>
  <c r="R85" i="4"/>
  <c r="R84" i="4"/>
  <c r="R83" i="4" s="1"/>
  <c r="R82" i="4" s="1"/>
  <c r="P85" i="4"/>
  <c r="P84" i="4"/>
  <c r="P83" i="4" s="1"/>
  <c r="P82" i="4" s="1"/>
  <c r="AU57" i="1" s="1"/>
  <c r="BK85" i="4"/>
  <c r="BK84" i="4" s="1"/>
  <c r="J85" i="4"/>
  <c r="BE85" i="4" s="1"/>
  <c r="F78" i="4"/>
  <c r="F76" i="4"/>
  <c r="E74" i="4"/>
  <c r="F54" i="4"/>
  <c r="F52" i="4"/>
  <c r="E50" i="4"/>
  <c r="J24" i="4"/>
  <c r="E24" i="4"/>
  <c r="J79" i="4" s="1"/>
  <c r="J55" i="4"/>
  <c r="J23" i="4"/>
  <c r="J21" i="4"/>
  <c r="E21" i="4"/>
  <c r="J54" i="4" s="1"/>
  <c r="J78" i="4"/>
  <c r="J20" i="4"/>
  <c r="J18" i="4"/>
  <c r="E18" i="4"/>
  <c r="F79" i="4" s="1"/>
  <c r="J17" i="4"/>
  <c r="J12" i="4"/>
  <c r="J76" i="4" s="1"/>
  <c r="E7" i="4"/>
  <c r="E48" i="4" s="1"/>
  <c r="E72" i="4"/>
  <c r="J37" i="3"/>
  <c r="J36" i="3"/>
  <c r="AY56" i="1"/>
  <c r="J35" i="3"/>
  <c r="AX56" i="1"/>
  <c r="BI223" i="3"/>
  <c r="BH223" i="3"/>
  <c r="BG223" i="3"/>
  <c r="BF223" i="3"/>
  <c r="T223" i="3"/>
  <c r="R223" i="3"/>
  <c r="P223" i="3"/>
  <c r="BK223" i="3"/>
  <c r="J223" i="3"/>
  <c r="BE223" i="3"/>
  <c r="BI220" i="3"/>
  <c r="BH220" i="3"/>
  <c r="BG220" i="3"/>
  <c r="BF220" i="3"/>
  <c r="T220" i="3"/>
  <c r="R220" i="3"/>
  <c r="P220" i="3"/>
  <c r="BK220" i="3"/>
  <c r="J220" i="3"/>
  <c r="BE220" i="3"/>
  <c r="BI217" i="3"/>
  <c r="BH217" i="3"/>
  <c r="BG217" i="3"/>
  <c r="BF217" i="3"/>
  <c r="T217" i="3"/>
  <c r="R217" i="3"/>
  <c r="P217" i="3"/>
  <c r="BK217" i="3"/>
  <c r="J217" i="3"/>
  <c r="BE217" i="3"/>
  <c r="BI214" i="3"/>
  <c r="BH214" i="3"/>
  <c r="BG214" i="3"/>
  <c r="BF214" i="3"/>
  <c r="T214" i="3"/>
  <c r="R214" i="3"/>
  <c r="P214" i="3"/>
  <c r="BK214" i="3"/>
  <c r="J214" i="3"/>
  <c r="BE214" i="3"/>
  <c r="BI211" i="3"/>
  <c r="BH211" i="3"/>
  <c r="BG211" i="3"/>
  <c r="BF211" i="3"/>
  <c r="T211" i="3"/>
  <c r="R211" i="3"/>
  <c r="P211" i="3"/>
  <c r="BK211" i="3"/>
  <c r="J211" i="3"/>
  <c r="BE211" i="3"/>
  <c r="BI206" i="3"/>
  <c r="BH206" i="3"/>
  <c r="BG206" i="3"/>
  <c r="BF206" i="3"/>
  <c r="T206" i="3"/>
  <c r="R206" i="3"/>
  <c r="P206" i="3"/>
  <c r="BK206" i="3"/>
  <c r="J206" i="3"/>
  <c r="BE206" i="3"/>
  <c r="BI201" i="3"/>
  <c r="BH201" i="3"/>
  <c r="BG201" i="3"/>
  <c r="BF201" i="3"/>
  <c r="T201" i="3"/>
  <c r="R201" i="3"/>
  <c r="P201" i="3"/>
  <c r="BK201" i="3"/>
  <c r="J201" i="3"/>
  <c r="BE201" i="3"/>
  <c r="BI198" i="3"/>
  <c r="BH198" i="3"/>
  <c r="BG198" i="3"/>
  <c r="BF198" i="3"/>
  <c r="T198" i="3"/>
  <c r="R198" i="3"/>
  <c r="P198" i="3"/>
  <c r="BK198" i="3"/>
  <c r="J198" i="3"/>
  <c r="BE198" i="3"/>
  <c r="BI196" i="3"/>
  <c r="BH196" i="3"/>
  <c r="BG196" i="3"/>
  <c r="BF196" i="3"/>
  <c r="T196" i="3"/>
  <c r="R196" i="3"/>
  <c r="R189" i="3" s="1"/>
  <c r="P196" i="3"/>
  <c r="BK196" i="3"/>
  <c r="J196" i="3"/>
  <c r="BE196" i="3"/>
  <c r="BI193" i="3"/>
  <c r="BH193" i="3"/>
  <c r="BG193" i="3"/>
  <c r="BF193" i="3"/>
  <c r="T193" i="3"/>
  <c r="R193" i="3"/>
  <c r="P193" i="3"/>
  <c r="BK193" i="3"/>
  <c r="BK189" i="3" s="1"/>
  <c r="J189" i="3" s="1"/>
  <c r="J62" i="3" s="1"/>
  <c r="J193" i="3"/>
  <c r="BE193" i="3"/>
  <c r="BI190" i="3"/>
  <c r="BH190" i="3"/>
  <c r="BG190" i="3"/>
  <c r="BF190" i="3"/>
  <c r="T190" i="3"/>
  <c r="T189" i="3"/>
  <c r="R190" i="3"/>
  <c r="P190" i="3"/>
  <c r="P189" i="3"/>
  <c r="BK190" i="3"/>
  <c r="J190" i="3"/>
  <c r="BE190" i="3" s="1"/>
  <c r="BI187" i="3"/>
  <c r="BH187" i="3"/>
  <c r="BG187" i="3"/>
  <c r="BF187" i="3"/>
  <c r="T187" i="3"/>
  <c r="R187" i="3"/>
  <c r="P187" i="3"/>
  <c r="BK187" i="3"/>
  <c r="J187" i="3"/>
  <c r="BE187" i="3"/>
  <c r="BI184" i="3"/>
  <c r="BH184" i="3"/>
  <c r="BG184" i="3"/>
  <c r="BF184" i="3"/>
  <c r="T184" i="3"/>
  <c r="R184" i="3"/>
  <c r="P184" i="3"/>
  <c r="BK184" i="3"/>
  <c r="J184" i="3"/>
  <c r="BE184" i="3"/>
  <c r="BI181" i="3"/>
  <c r="BH181" i="3"/>
  <c r="BG181" i="3"/>
  <c r="BF181" i="3"/>
  <c r="T181" i="3"/>
  <c r="R181" i="3"/>
  <c r="P181" i="3"/>
  <c r="BK181" i="3"/>
  <c r="J181" i="3"/>
  <c r="BE181" i="3"/>
  <c r="BI179" i="3"/>
  <c r="BH179" i="3"/>
  <c r="BG179" i="3"/>
  <c r="BF179" i="3"/>
  <c r="T179" i="3"/>
  <c r="R179" i="3"/>
  <c r="P179" i="3"/>
  <c r="BK179" i="3"/>
  <c r="J179" i="3"/>
  <c r="BE179" i="3"/>
  <c r="BI177" i="3"/>
  <c r="BH177" i="3"/>
  <c r="BG177" i="3"/>
  <c r="BF177" i="3"/>
  <c r="T177" i="3"/>
  <c r="R177" i="3"/>
  <c r="P177" i="3"/>
  <c r="BK177" i="3"/>
  <c r="J177" i="3"/>
  <c r="BE177" i="3"/>
  <c r="BI175" i="3"/>
  <c r="BH175" i="3"/>
  <c r="BG175" i="3"/>
  <c r="BF175" i="3"/>
  <c r="T175" i="3"/>
  <c r="R175" i="3"/>
  <c r="P175" i="3"/>
  <c r="BK175" i="3"/>
  <c r="J175" i="3"/>
  <c r="BE175" i="3"/>
  <c r="BI173" i="3"/>
  <c r="BH173" i="3"/>
  <c r="BG173" i="3"/>
  <c r="BF173" i="3"/>
  <c r="T173" i="3"/>
  <c r="R173" i="3"/>
  <c r="P173" i="3"/>
  <c r="BK173" i="3"/>
  <c r="J173" i="3"/>
  <c r="BE173" i="3"/>
  <c r="BI171" i="3"/>
  <c r="BH171" i="3"/>
  <c r="BG171" i="3"/>
  <c r="BF171" i="3"/>
  <c r="T171" i="3"/>
  <c r="R171" i="3"/>
  <c r="P171" i="3"/>
  <c r="BK171" i="3"/>
  <c r="J171" i="3"/>
  <c r="BE171" i="3"/>
  <c r="BI169" i="3"/>
  <c r="BH169" i="3"/>
  <c r="BG169" i="3"/>
  <c r="BF169" i="3"/>
  <c r="T169" i="3"/>
  <c r="R169" i="3"/>
  <c r="P169" i="3"/>
  <c r="BK169" i="3"/>
  <c r="J169" i="3"/>
  <c r="BE169" i="3"/>
  <c r="BI167" i="3"/>
  <c r="BH167" i="3"/>
  <c r="BG167" i="3"/>
  <c r="BF167" i="3"/>
  <c r="T167" i="3"/>
  <c r="R167" i="3"/>
  <c r="P167" i="3"/>
  <c r="BK167" i="3"/>
  <c r="J167" i="3"/>
  <c r="BE167" i="3"/>
  <c r="BI165" i="3"/>
  <c r="BH165" i="3"/>
  <c r="BG165" i="3"/>
  <c r="BF165" i="3"/>
  <c r="T165" i="3"/>
  <c r="R165" i="3"/>
  <c r="P165" i="3"/>
  <c r="BK165" i="3"/>
  <c r="J165" i="3"/>
  <c r="BE165" i="3"/>
  <c r="BI163" i="3"/>
  <c r="BH163" i="3"/>
  <c r="BG163" i="3"/>
  <c r="BF163" i="3"/>
  <c r="T163" i="3"/>
  <c r="R163" i="3"/>
  <c r="P163" i="3"/>
  <c r="BK163" i="3"/>
  <c r="J163" i="3"/>
  <c r="BE163" i="3"/>
  <c r="BI161" i="3"/>
  <c r="BH161" i="3"/>
  <c r="BG161" i="3"/>
  <c r="BF161" i="3"/>
  <c r="T161" i="3"/>
  <c r="R161" i="3"/>
  <c r="P161" i="3"/>
  <c r="BK161" i="3"/>
  <c r="J161" i="3"/>
  <c r="BE161" i="3"/>
  <c r="BI159" i="3"/>
  <c r="BH159" i="3"/>
  <c r="BG159" i="3"/>
  <c r="BF159" i="3"/>
  <c r="T159" i="3"/>
  <c r="R159" i="3"/>
  <c r="P159" i="3"/>
  <c r="BK159" i="3"/>
  <c r="J159" i="3"/>
  <c r="BE159" i="3"/>
  <c r="BI157" i="3"/>
  <c r="BH157" i="3"/>
  <c r="BG157" i="3"/>
  <c r="BF157" i="3"/>
  <c r="T157" i="3"/>
  <c r="R157" i="3"/>
  <c r="P157" i="3"/>
  <c r="BK157" i="3"/>
  <c r="J157" i="3"/>
  <c r="BE157" i="3"/>
  <c r="BI155" i="3"/>
  <c r="BH155" i="3"/>
  <c r="BG155" i="3"/>
  <c r="BF155" i="3"/>
  <c r="T155" i="3"/>
  <c r="R155" i="3"/>
  <c r="P155" i="3"/>
  <c r="BK155" i="3"/>
  <c r="J155" i="3"/>
  <c r="BE155" i="3"/>
  <c r="BI153" i="3"/>
  <c r="BH153" i="3"/>
  <c r="BG153" i="3"/>
  <c r="BF153" i="3"/>
  <c r="T153" i="3"/>
  <c r="R153" i="3"/>
  <c r="P153" i="3"/>
  <c r="BK153" i="3"/>
  <c r="J153" i="3"/>
  <c r="BE153" i="3"/>
  <c r="BI151" i="3"/>
  <c r="BH151" i="3"/>
  <c r="BG151" i="3"/>
  <c r="BF151" i="3"/>
  <c r="T151" i="3"/>
  <c r="R151" i="3"/>
  <c r="P151" i="3"/>
  <c r="BK151" i="3"/>
  <c r="J151" i="3"/>
  <c r="BE151" i="3"/>
  <c r="BI149" i="3"/>
  <c r="BH149" i="3"/>
  <c r="BG149" i="3"/>
  <c r="BF149" i="3"/>
  <c r="T149" i="3"/>
  <c r="R149" i="3"/>
  <c r="P149" i="3"/>
  <c r="BK149" i="3"/>
  <c r="J149" i="3"/>
  <c r="BE149" i="3"/>
  <c r="BI147" i="3"/>
  <c r="BH147" i="3"/>
  <c r="BG147" i="3"/>
  <c r="BF147" i="3"/>
  <c r="T147" i="3"/>
  <c r="R147" i="3"/>
  <c r="P147" i="3"/>
  <c r="BK147" i="3"/>
  <c r="J147" i="3"/>
  <c r="BE147" i="3"/>
  <c r="BI144" i="3"/>
  <c r="BH144" i="3"/>
  <c r="BG144" i="3"/>
  <c r="BF144" i="3"/>
  <c r="T144" i="3"/>
  <c r="R144" i="3"/>
  <c r="P144" i="3"/>
  <c r="BK144" i="3"/>
  <c r="J144" i="3"/>
  <c r="BE144" i="3"/>
  <c r="BI141" i="3"/>
  <c r="BH141" i="3"/>
  <c r="BG141" i="3"/>
  <c r="BF141" i="3"/>
  <c r="T141" i="3"/>
  <c r="R141" i="3"/>
  <c r="P141" i="3"/>
  <c r="BK141" i="3"/>
  <c r="J141" i="3"/>
  <c r="BE141" i="3"/>
  <c r="BI138" i="3"/>
  <c r="BH138" i="3"/>
  <c r="BG138" i="3"/>
  <c r="BF138" i="3"/>
  <c r="T138" i="3"/>
  <c r="R138" i="3"/>
  <c r="P138" i="3"/>
  <c r="BK138" i="3"/>
  <c r="J138" i="3"/>
  <c r="BE138" i="3"/>
  <c r="BI135" i="3"/>
  <c r="BH135" i="3"/>
  <c r="BG135" i="3"/>
  <c r="BF135" i="3"/>
  <c r="T135" i="3"/>
  <c r="R135" i="3"/>
  <c r="P135" i="3"/>
  <c r="BK135" i="3"/>
  <c r="J135" i="3"/>
  <c r="BE135" i="3"/>
  <c r="BI132" i="3"/>
  <c r="BH132" i="3"/>
  <c r="BG132" i="3"/>
  <c r="BF132" i="3"/>
  <c r="T132" i="3"/>
  <c r="R132" i="3"/>
  <c r="P132" i="3"/>
  <c r="BK132" i="3"/>
  <c r="J132" i="3"/>
  <c r="BE132" i="3"/>
  <c r="BI130" i="3"/>
  <c r="BH130" i="3"/>
  <c r="BG130" i="3"/>
  <c r="BF130" i="3"/>
  <c r="T130" i="3"/>
  <c r="R130" i="3"/>
  <c r="P130" i="3"/>
  <c r="BK130" i="3"/>
  <c r="J130" i="3"/>
  <c r="BE130" i="3"/>
  <c r="BI128" i="3"/>
  <c r="BH128" i="3"/>
  <c r="BG128" i="3"/>
  <c r="BF128" i="3"/>
  <c r="T128" i="3"/>
  <c r="R128" i="3"/>
  <c r="P128" i="3"/>
  <c r="BK128" i="3"/>
  <c r="J128" i="3"/>
  <c r="BE128" i="3"/>
  <c r="BI126" i="3"/>
  <c r="BH126" i="3"/>
  <c r="BG126" i="3"/>
  <c r="BF126" i="3"/>
  <c r="T126" i="3"/>
  <c r="R126" i="3"/>
  <c r="P126" i="3"/>
  <c r="BK126" i="3"/>
  <c r="J126" i="3"/>
  <c r="BE126" i="3"/>
  <c r="BI124" i="3"/>
  <c r="BH124" i="3"/>
  <c r="BG124" i="3"/>
  <c r="BF124" i="3"/>
  <c r="T124" i="3"/>
  <c r="R124" i="3"/>
  <c r="P124" i="3"/>
  <c r="BK124" i="3"/>
  <c r="J124" i="3"/>
  <c r="BE124" i="3"/>
  <c r="BI121" i="3"/>
  <c r="BH121" i="3"/>
  <c r="BG121" i="3"/>
  <c r="BF121" i="3"/>
  <c r="T121" i="3"/>
  <c r="R121" i="3"/>
  <c r="P121" i="3"/>
  <c r="BK121" i="3"/>
  <c r="J121" i="3"/>
  <c r="BE121" i="3"/>
  <c r="BI119" i="3"/>
  <c r="BH119" i="3"/>
  <c r="BG119" i="3"/>
  <c r="BF119" i="3"/>
  <c r="T119" i="3"/>
  <c r="R119" i="3"/>
  <c r="P119" i="3"/>
  <c r="BK119" i="3"/>
  <c r="J119" i="3"/>
  <c r="BE119" i="3"/>
  <c r="BI117" i="3"/>
  <c r="BH117" i="3"/>
  <c r="BG117" i="3"/>
  <c r="BF117" i="3"/>
  <c r="T117" i="3"/>
  <c r="R117" i="3"/>
  <c r="P117" i="3"/>
  <c r="BK117" i="3"/>
  <c r="J117" i="3"/>
  <c r="BE117" i="3"/>
  <c r="BI115" i="3"/>
  <c r="BH115" i="3"/>
  <c r="BG115" i="3"/>
  <c r="BF115" i="3"/>
  <c r="T115" i="3"/>
  <c r="R115" i="3"/>
  <c r="P115" i="3"/>
  <c r="BK115" i="3"/>
  <c r="J115" i="3"/>
  <c r="BE115" i="3"/>
  <c r="BI112" i="3"/>
  <c r="BH112" i="3"/>
  <c r="BG112" i="3"/>
  <c r="BF112" i="3"/>
  <c r="T112" i="3"/>
  <c r="R112" i="3"/>
  <c r="P112" i="3"/>
  <c r="BK112" i="3"/>
  <c r="J112" i="3"/>
  <c r="BE112" i="3"/>
  <c r="BI110" i="3"/>
  <c r="BH110" i="3"/>
  <c r="BG110" i="3"/>
  <c r="BF110" i="3"/>
  <c r="T110" i="3"/>
  <c r="R110" i="3"/>
  <c r="P110" i="3"/>
  <c r="BK110" i="3"/>
  <c r="J110" i="3"/>
  <c r="BE110" i="3"/>
  <c r="BI107" i="3"/>
  <c r="BH107" i="3"/>
  <c r="BG107" i="3"/>
  <c r="BF107" i="3"/>
  <c r="T107" i="3"/>
  <c r="R107" i="3"/>
  <c r="P107" i="3"/>
  <c r="BK107" i="3"/>
  <c r="J107" i="3"/>
  <c r="BE107" i="3"/>
  <c r="BI105" i="3"/>
  <c r="BH105" i="3"/>
  <c r="BG105" i="3"/>
  <c r="BF105" i="3"/>
  <c r="T105" i="3"/>
  <c r="R105" i="3"/>
  <c r="P105" i="3"/>
  <c r="BK105" i="3"/>
  <c r="J105" i="3"/>
  <c r="BE105" i="3"/>
  <c r="BI103" i="3"/>
  <c r="BH103" i="3"/>
  <c r="BG103" i="3"/>
  <c r="BF103" i="3"/>
  <c r="T103" i="3"/>
  <c r="R103" i="3"/>
  <c r="P103" i="3"/>
  <c r="BK103" i="3"/>
  <c r="J103" i="3"/>
  <c r="BE103" i="3"/>
  <c r="BI100" i="3"/>
  <c r="BH100" i="3"/>
  <c r="BG100" i="3"/>
  <c r="BF100" i="3"/>
  <c r="T100" i="3"/>
  <c r="R100" i="3"/>
  <c r="P100" i="3"/>
  <c r="BK100" i="3"/>
  <c r="J100" i="3"/>
  <c r="BE100" i="3"/>
  <c r="BI97" i="3"/>
  <c r="BH97" i="3"/>
  <c r="BG97" i="3"/>
  <c r="BF97" i="3"/>
  <c r="T97" i="3"/>
  <c r="R97" i="3"/>
  <c r="P97" i="3"/>
  <c r="BK97" i="3"/>
  <c r="J97" i="3"/>
  <c r="BE97" i="3"/>
  <c r="BI94" i="3"/>
  <c r="BH94" i="3"/>
  <c r="BG94" i="3"/>
  <c r="BF94" i="3"/>
  <c r="T94" i="3"/>
  <c r="R94" i="3"/>
  <c r="P94" i="3"/>
  <c r="BK94" i="3"/>
  <c r="J94" i="3"/>
  <c r="BE94" i="3"/>
  <c r="BI91" i="3"/>
  <c r="BH91" i="3"/>
  <c r="BG91" i="3"/>
  <c r="BF91" i="3"/>
  <c r="T91" i="3"/>
  <c r="R91" i="3"/>
  <c r="P91" i="3"/>
  <c r="BK91" i="3"/>
  <c r="J91" i="3"/>
  <c r="BE91" i="3"/>
  <c r="BI89" i="3"/>
  <c r="BH89" i="3"/>
  <c r="BG89" i="3"/>
  <c r="BF89" i="3"/>
  <c r="T89" i="3"/>
  <c r="R89" i="3"/>
  <c r="P89" i="3"/>
  <c r="BK89" i="3"/>
  <c r="J89" i="3"/>
  <c r="BE89" i="3"/>
  <c r="BI87" i="3"/>
  <c r="BH87" i="3"/>
  <c r="BG87" i="3"/>
  <c r="BF87" i="3"/>
  <c r="T87" i="3"/>
  <c r="R87" i="3"/>
  <c r="P87" i="3"/>
  <c r="BK87" i="3"/>
  <c r="J87" i="3"/>
  <c r="BE87" i="3"/>
  <c r="BI85" i="3"/>
  <c r="F37" i="3"/>
  <c r="BD56" i="1" s="1"/>
  <c r="BH85" i="3"/>
  <c r="F36" i="3" s="1"/>
  <c r="BC56" i="1" s="1"/>
  <c r="BG85" i="3"/>
  <c r="F35" i="3"/>
  <c r="BB56" i="1" s="1"/>
  <c r="BF85" i="3"/>
  <c r="F34" i="3" s="1"/>
  <c r="BA56" i="1" s="1"/>
  <c r="T85" i="3"/>
  <c r="T84" i="3"/>
  <c r="T83" i="3" s="1"/>
  <c r="T82" i="3" s="1"/>
  <c r="R85" i="3"/>
  <c r="R84" i="3"/>
  <c r="R83" i="3" s="1"/>
  <c r="R82" i="3" s="1"/>
  <c r="P85" i="3"/>
  <c r="P84" i="3"/>
  <c r="P83" i="3" s="1"/>
  <c r="P82" i="3" s="1"/>
  <c r="AU56" i="1" s="1"/>
  <c r="BK85" i="3"/>
  <c r="BK84" i="3" s="1"/>
  <c r="J85" i="3"/>
  <c r="BE85" i="3" s="1"/>
  <c r="F78" i="3"/>
  <c r="F76" i="3"/>
  <c r="E74" i="3"/>
  <c r="F54" i="3"/>
  <c r="F52" i="3"/>
  <c r="E50" i="3"/>
  <c r="J24" i="3"/>
  <c r="E24" i="3"/>
  <c r="J79" i="3" s="1"/>
  <c r="J55" i="3"/>
  <c r="J23" i="3"/>
  <c r="J21" i="3"/>
  <c r="E21" i="3"/>
  <c r="J54" i="3" s="1"/>
  <c r="J78" i="3"/>
  <c r="J20" i="3"/>
  <c r="J18" i="3"/>
  <c r="E18" i="3"/>
  <c r="F79" i="3" s="1"/>
  <c r="J17" i="3"/>
  <c r="J12" i="3"/>
  <c r="J76" i="3" s="1"/>
  <c r="E7" i="3"/>
  <c r="E48" i="3" s="1"/>
  <c r="E72" i="3"/>
  <c r="J37" i="2"/>
  <c r="J36" i="2"/>
  <c r="AY55" i="1"/>
  <c r="J35" i="2"/>
  <c r="AX55" i="1"/>
  <c r="BI233" i="2"/>
  <c r="BH233" i="2"/>
  <c r="BG233" i="2"/>
  <c r="BF233" i="2"/>
  <c r="T233" i="2"/>
  <c r="R233" i="2"/>
  <c r="P233" i="2"/>
  <c r="BK233" i="2"/>
  <c r="J233" i="2"/>
  <c r="BE233" i="2"/>
  <c r="BI230" i="2"/>
  <c r="BH230" i="2"/>
  <c r="BG230" i="2"/>
  <c r="BF230" i="2"/>
  <c r="T230" i="2"/>
  <c r="R230" i="2"/>
  <c r="P230" i="2"/>
  <c r="BK230" i="2"/>
  <c r="J230" i="2"/>
  <c r="BE230" i="2"/>
  <c r="BI227" i="2"/>
  <c r="BH227" i="2"/>
  <c r="BG227" i="2"/>
  <c r="BF227" i="2"/>
  <c r="T227" i="2"/>
  <c r="R227" i="2"/>
  <c r="P227" i="2"/>
  <c r="BK227" i="2"/>
  <c r="J227" i="2"/>
  <c r="BE227" i="2"/>
  <c r="BI224" i="2"/>
  <c r="BH224" i="2"/>
  <c r="BG224" i="2"/>
  <c r="BF224" i="2"/>
  <c r="T224" i="2"/>
  <c r="R224" i="2"/>
  <c r="P224" i="2"/>
  <c r="BK224" i="2"/>
  <c r="J224" i="2"/>
  <c r="BE224" i="2"/>
  <c r="BI221" i="2"/>
  <c r="BH221" i="2"/>
  <c r="BG221" i="2"/>
  <c r="BF221" i="2"/>
  <c r="T221" i="2"/>
  <c r="R221" i="2"/>
  <c r="P221" i="2"/>
  <c r="BK221" i="2"/>
  <c r="J221" i="2"/>
  <c r="BE221" i="2"/>
  <c r="BI218" i="2"/>
  <c r="BH218" i="2"/>
  <c r="BG218" i="2"/>
  <c r="BF218" i="2"/>
  <c r="T218" i="2"/>
  <c r="R218" i="2"/>
  <c r="P218" i="2"/>
  <c r="BK218" i="2"/>
  <c r="J218" i="2"/>
  <c r="BE218" i="2"/>
  <c r="BI215" i="2"/>
  <c r="BH215" i="2"/>
  <c r="BG215" i="2"/>
  <c r="BF215" i="2"/>
  <c r="T215" i="2"/>
  <c r="R215" i="2"/>
  <c r="P215" i="2"/>
  <c r="BK215" i="2"/>
  <c r="J215" i="2"/>
  <c r="BE215" i="2"/>
  <c r="BI213" i="2"/>
  <c r="BH213" i="2"/>
  <c r="BG213" i="2"/>
  <c r="BF213" i="2"/>
  <c r="T213" i="2"/>
  <c r="T212" i="2"/>
  <c r="R213" i="2"/>
  <c r="R212" i="2"/>
  <c r="P213" i="2"/>
  <c r="P212" i="2"/>
  <c r="BK213" i="2"/>
  <c r="BK212" i="2"/>
  <c r="J212" i="2" s="1"/>
  <c r="J62" i="2" s="1"/>
  <c r="J213" i="2"/>
  <c r="BE213" i="2" s="1"/>
  <c r="BI210" i="2"/>
  <c r="BH210" i="2"/>
  <c r="BG210" i="2"/>
  <c r="BF210" i="2"/>
  <c r="T210" i="2"/>
  <c r="R210" i="2"/>
  <c r="P210" i="2"/>
  <c r="BK210" i="2"/>
  <c r="J210" i="2"/>
  <c r="BE210" i="2"/>
  <c r="BI208" i="2"/>
  <c r="BH208" i="2"/>
  <c r="BG208" i="2"/>
  <c r="BF208" i="2"/>
  <c r="T208" i="2"/>
  <c r="R208" i="2"/>
  <c r="P208" i="2"/>
  <c r="BK208" i="2"/>
  <c r="J208" i="2"/>
  <c r="BE208" i="2"/>
  <c r="BI205" i="2"/>
  <c r="BH205" i="2"/>
  <c r="BG205" i="2"/>
  <c r="BF205" i="2"/>
  <c r="T205" i="2"/>
  <c r="R205" i="2"/>
  <c r="P205" i="2"/>
  <c r="BK205" i="2"/>
  <c r="J205" i="2"/>
  <c r="BE205" i="2"/>
  <c r="BI202" i="2"/>
  <c r="BH202" i="2"/>
  <c r="BG202" i="2"/>
  <c r="BF202" i="2"/>
  <c r="T202" i="2"/>
  <c r="R202" i="2"/>
  <c r="P202" i="2"/>
  <c r="BK202" i="2"/>
  <c r="J202" i="2"/>
  <c r="BE202" i="2" s="1"/>
  <c r="BI200" i="2"/>
  <c r="BH200" i="2"/>
  <c r="BG200" i="2"/>
  <c r="BF200" i="2"/>
  <c r="T200" i="2"/>
  <c r="R200" i="2"/>
  <c r="P200" i="2"/>
  <c r="BK200" i="2"/>
  <c r="J200" i="2"/>
  <c r="BE200" i="2"/>
  <c r="BI198" i="2"/>
  <c r="BH198" i="2"/>
  <c r="BG198" i="2"/>
  <c r="BF198" i="2"/>
  <c r="T198" i="2"/>
  <c r="R198" i="2"/>
  <c r="P198" i="2"/>
  <c r="BK198" i="2"/>
  <c r="J198" i="2"/>
  <c r="BE198" i="2" s="1"/>
  <c r="BI196" i="2"/>
  <c r="BH196" i="2"/>
  <c r="BG196" i="2"/>
  <c r="BF196" i="2"/>
  <c r="T196" i="2"/>
  <c r="R196" i="2"/>
  <c r="P196" i="2"/>
  <c r="BK196" i="2"/>
  <c r="J196" i="2"/>
  <c r="BE196" i="2"/>
  <c r="BI194" i="2"/>
  <c r="BH194" i="2"/>
  <c r="BG194" i="2"/>
  <c r="BF194" i="2"/>
  <c r="T194" i="2"/>
  <c r="R194" i="2"/>
  <c r="P194" i="2"/>
  <c r="BK194" i="2"/>
  <c r="J194" i="2"/>
  <c r="BE194" i="2" s="1"/>
  <c r="BI192" i="2"/>
  <c r="BH192" i="2"/>
  <c r="BG192" i="2"/>
  <c r="BF192" i="2"/>
  <c r="T192" i="2"/>
  <c r="R192" i="2"/>
  <c r="P192" i="2"/>
  <c r="BK192" i="2"/>
  <c r="J192" i="2"/>
  <c r="BE192" i="2"/>
  <c r="BI190" i="2"/>
  <c r="BH190" i="2"/>
  <c r="BG190" i="2"/>
  <c r="BF190" i="2"/>
  <c r="T190" i="2"/>
  <c r="R190" i="2"/>
  <c r="P190" i="2"/>
  <c r="BK190" i="2"/>
  <c r="J190" i="2"/>
  <c r="BE190" i="2" s="1"/>
  <c r="BI188" i="2"/>
  <c r="BH188" i="2"/>
  <c r="BG188" i="2"/>
  <c r="BF188" i="2"/>
  <c r="T188" i="2"/>
  <c r="R188" i="2"/>
  <c r="P188" i="2"/>
  <c r="BK188" i="2"/>
  <c r="J188" i="2"/>
  <c r="BE188" i="2"/>
  <c r="BI186" i="2"/>
  <c r="BH186" i="2"/>
  <c r="BG186" i="2"/>
  <c r="BF186" i="2"/>
  <c r="T186" i="2"/>
  <c r="R186" i="2"/>
  <c r="P186" i="2"/>
  <c r="BK186" i="2"/>
  <c r="J186" i="2"/>
  <c r="BE186" i="2" s="1"/>
  <c r="BI184" i="2"/>
  <c r="BH184" i="2"/>
  <c r="BG184" i="2"/>
  <c r="BF184" i="2"/>
  <c r="T184" i="2"/>
  <c r="R184" i="2"/>
  <c r="P184" i="2"/>
  <c r="BK184" i="2"/>
  <c r="J184" i="2"/>
  <c r="BE184" i="2"/>
  <c r="BI182" i="2"/>
  <c r="BH182" i="2"/>
  <c r="BG182" i="2"/>
  <c r="BF182" i="2"/>
  <c r="T182" i="2"/>
  <c r="R182" i="2"/>
  <c r="P182" i="2"/>
  <c r="BK182" i="2"/>
  <c r="J182" i="2"/>
  <c r="BE182" i="2" s="1"/>
  <c r="BI180" i="2"/>
  <c r="BH180" i="2"/>
  <c r="BG180" i="2"/>
  <c r="BF180" i="2"/>
  <c r="T180" i="2"/>
  <c r="R180" i="2"/>
  <c r="P180" i="2"/>
  <c r="BK180" i="2"/>
  <c r="J180" i="2"/>
  <c r="BE180" i="2"/>
  <c r="BI178" i="2"/>
  <c r="BH178" i="2"/>
  <c r="BG178" i="2"/>
  <c r="BF178" i="2"/>
  <c r="T178" i="2"/>
  <c r="R178" i="2"/>
  <c r="P178" i="2"/>
  <c r="BK178" i="2"/>
  <c r="J178" i="2"/>
  <c r="BE178" i="2" s="1"/>
  <c r="BI176" i="2"/>
  <c r="BH176" i="2"/>
  <c r="BG176" i="2"/>
  <c r="BF176" i="2"/>
  <c r="T176" i="2"/>
  <c r="R176" i="2"/>
  <c r="P176" i="2"/>
  <c r="BK176" i="2"/>
  <c r="J176" i="2"/>
  <c r="BE176" i="2"/>
  <c r="BI174" i="2"/>
  <c r="BH174" i="2"/>
  <c r="BG174" i="2"/>
  <c r="BF174" i="2"/>
  <c r="T174" i="2"/>
  <c r="R174" i="2"/>
  <c r="P174" i="2"/>
  <c r="BK174" i="2"/>
  <c r="J174" i="2"/>
  <c r="BE174" i="2" s="1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R170" i="2"/>
  <c r="P170" i="2"/>
  <c r="BK170" i="2"/>
  <c r="J170" i="2"/>
  <c r="BE170" i="2" s="1"/>
  <c r="BI168" i="2"/>
  <c r="BH168" i="2"/>
  <c r="BG168" i="2"/>
  <c r="BF168" i="2"/>
  <c r="T168" i="2"/>
  <c r="R168" i="2"/>
  <c r="P168" i="2"/>
  <c r="BK168" i="2"/>
  <c r="J168" i="2"/>
  <c r="BE168" i="2"/>
  <c r="BI165" i="2"/>
  <c r="BH165" i="2"/>
  <c r="BG165" i="2"/>
  <c r="BF165" i="2"/>
  <c r="T165" i="2"/>
  <c r="R165" i="2"/>
  <c r="P165" i="2"/>
  <c r="BK165" i="2"/>
  <c r="J165" i="2"/>
  <c r="BE165" i="2" s="1"/>
  <c r="BI162" i="2"/>
  <c r="BH162" i="2"/>
  <c r="BG162" i="2"/>
  <c r="BF162" i="2"/>
  <c r="T162" i="2"/>
  <c r="R162" i="2"/>
  <c r="P162" i="2"/>
  <c r="BK162" i="2"/>
  <c r="J162" i="2"/>
  <c r="BE162" i="2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R157" i="2"/>
  <c r="P157" i="2"/>
  <c r="BK157" i="2"/>
  <c r="J157" i="2"/>
  <c r="BE157" i="2"/>
  <c r="BI154" i="2"/>
  <c r="BH154" i="2"/>
  <c r="BG154" i="2"/>
  <c r="BF154" i="2"/>
  <c r="T154" i="2"/>
  <c r="R154" i="2"/>
  <c r="P154" i="2"/>
  <c r="BK154" i="2"/>
  <c r="J154" i="2"/>
  <c r="BE154" i="2" s="1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J149" i="2"/>
  <c r="BE149" i="2" s="1"/>
  <c r="BI147" i="2"/>
  <c r="BH147" i="2"/>
  <c r="BG147" i="2"/>
  <c r="BF147" i="2"/>
  <c r="T147" i="2"/>
  <c r="R147" i="2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BG143" i="2"/>
  <c r="BF143" i="2"/>
  <c r="T143" i="2"/>
  <c r="R143" i="2"/>
  <c r="P143" i="2"/>
  <c r="BK143" i="2"/>
  <c r="J143" i="2"/>
  <c r="BE143" i="2"/>
  <c r="BI140" i="2"/>
  <c r="BH140" i="2"/>
  <c r="BG140" i="2"/>
  <c r="BF140" i="2"/>
  <c r="T140" i="2"/>
  <c r="R140" i="2"/>
  <c r="P140" i="2"/>
  <c r="BK140" i="2"/>
  <c r="J140" i="2"/>
  <c r="BE140" i="2" s="1"/>
  <c r="BI138" i="2"/>
  <c r="BH138" i="2"/>
  <c r="BG138" i="2"/>
  <c r="BF138" i="2"/>
  <c r="T138" i="2"/>
  <c r="R138" i="2"/>
  <c r="P138" i="2"/>
  <c r="BK138" i="2"/>
  <c r="J138" i="2"/>
  <c r="BE138" i="2"/>
  <c r="BI135" i="2"/>
  <c r="BH135" i="2"/>
  <c r="BG135" i="2"/>
  <c r="BF135" i="2"/>
  <c r="T135" i="2"/>
  <c r="R135" i="2"/>
  <c r="P135" i="2"/>
  <c r="BK135" i="2"/>
  <c r="J135" i="2"/>
  <c r="BE135" i="2" s="1"/>
  <c r="BI133" i="2"/>
  <c r="BH133" i="2"/>
  <c r="BG133" i="2"/>
  <c r="BF133" i="2"/>
  <c r="T133" i="2"/>
  <c r="R133" i="2"/>
  <c r="P133" i="2"/>
  <c r="BK133" i="2"/>
  <c r="J133" i="2"/>
  <c r="BE133" i="2"/>
  <c r="BI131" i="2"/>
  <c r="BH131" i="2"/>
  <c r="BG131" i="2"/>
  <c r="BF131" i="2"/>
  <c r="T131" i="2"/>
  <c r="R131" i="2"/>
  <c r="P131" i="2"/>
  <c r="BK131" i="2"/>
  <c r="J131" i="2"/>
  <c r="BE131" i="2" s="1"/>
  <c r="BI129" i="2"/>
  <c r="BH129" i="2"/>
  <c r="BG129" i="2"/>
  <c r="BF129" i="2"/>
  <c r="T129" i="2"/>
  <c r="R129" i="2"/>
  <c r="P129" i="2"/>
  <c r="BK129" i="2"/>
  <c r="J129" i="2"/>
  <c r="BE129" i="2"/>
  <c r="BI124" i="2"/>
  <c r="BH124" i="2"/>
  <c r="BG124" i="2"/>
  <c r="BF124" i="2"/>
  <c r="T124" i="2"/>
  <c r="R124" i="2"/>
  <c r="P124" i="2"/>
  <c r="BK124" i="2"/>
  <c r="J124" i="2"/>
  <c r="BE124" i="2" s="1"/>
  <c r="BI121" i="2"/>
  <c r="BH121" i="2"/>
  <c r="BG121" i="2"/>
  <c r="BF121" i="2"/>
  <c r="T121" i="2"/>
  <c r="R121" i="2"/>
  <c r="P121" i="2"/>
  <c r="BK121" i="2"/>
  <c r="J121" i="2"/>
  <c r="BE121" i="2"/>
  <c r="BI118" i="2"/>
  <c r="BH118" i="2"/>
  <c r="BG118" i="2"/>
  <c r="BF118" i="2"/>
  <c r="T118" i="2"/>
  <c r="R118" i="2"/>
  <c r="P118" i="2"/>
  <c r="BK118" i="2"/>
  <c r="J118" i="2"/>
  <c r="BE118" i="2" s="1"/>
  <c r="BI115" i="2"/>
  <c r="BH115" i="2"/>
  <c r="BG115" i="2"/>
  <c r="BF115" i="2"/>
  <c r="T115" i="2"/>
  <c r="R115" i="2"/>
  <c r="P115" i="2"/>
  <c r="BK115" i="2"/>
  <c r="J115" i="2"/>
  <c r="BE115" i="2"/>
  <c r="BI112" i="2"/>
  <c r="BH112" i="2"/>
  <c r="BG112" i="2"/>
  <c r="BF112" i="2"/>
  <c r="T112" i="2"/>
  <c r="R112" i="2"/>
  <c r="P112" i="2"/>
  <c r="BK112" i="2"/>
  <c r="J112" i="2"/>
  <c r="BE112" i="2" s="1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BG105" i="2"/>
  <c r="BF105" i="2"/>
  <c r="T105" i="2"/>
  <c r="R105" i="2"/>
  <c r="P105" i="2"/>
  <c r="BK105" i="2"/>
  <c r="J105" i="2"/>
  <c r="BE105" i="2" s="1"/>
  <c r="BI103" i="2"/>
  <c r="BH103" i="2"/>
  <c r="BG103" i="2"/>
  <c r="BF103" i="2"/>
  <c r="T103" i="2"/>
  <c r="R103" i="2"/>
  <c r="P103" i="2"/>
  <c r="BK103" i="2"/>
  <c r="J103" i="2"/>
  <c r="BE103" i="2"/>
  <c r="BI100" i="2"/>
  <c r="BH100" i="2"/>
  <c r="BG100" i="2"/>
  <c r="BF100" i="2"/>
  <c r="T100" i="2"/>
  <c r="R100" i="2"/>
  <c r="P100" i="2"/>
  <c r="BK100" i="2"/>
  <c r="J100" i="2"/>
  <c r="BE100" i="2" s="1"/>
  <c r="BI97" i="2"/>
  <c r="BH97" i="2"/>
  <c r="BG97" i="2"/>
  <c r="BF97" i="2"/>
  <c r="T97" i="2"/>
  <c r="R97" i="2"/>
  <c r="P97" i="2"/>
  <c r="BK97" i="2"/>
  <c r="J97" i="2"/>
  <c r="BE97" i="2"/>
  <c r="BI94" i="2"/>
  <c r="BH94" i="2"/>
  <c r="BG94" i="2"/>
  <c r="BF94" i="2"/>
  <c r="T94" i="2"/>
  <c r="R94" i="2"/>
  <c r="P94" i="2"/>
  <c r="BK94" i="2"/>
  <c r="J94" i="2"/>
  <c r="BE94" i="2"/>
  <c r="BI91" i="2"/>
  <c r="BH91" i="2"/>
  <c r="BG91" i="2"/>
  <c r="BF91" i="2"/>
  <c r="T91" i="2"/>
  <c r="R91" i="2"/>
  <c r="P91" i="2"/>
  <c r="BK91" i="2"/>
  <c r="J91" i="2"/>
  <c r="BE91" i="2"/>
  <c r="BI88" i="2"/>
  <c r="BH88" i="2"/>
  <c r="BG88" i="2"/>
  <c r="BF88" i="2"/>
  <c r="T88" i="2"/>
  <c r="R88" i="2"/>
  <c r="P88" i="2"/>
  <c r="BK88" i="2"/>
  <c r="J88" i="2"/>
  <c r="BE88" i="2"/>
  <c r="BI85" i="2"/>
  <c r="F37" i="2"/>
  <c r="BD55" i="1" s="1"/>
  <c r="BD54" i="1" s="1"/>
  <c r="W33" i="1" s="1"/>
  <c r="BH85" i="2"/>
  <c r="F36" i="2" s="1"/>
  <c r="BC55" i="1" s="1"/>
  <c r="BG85" i="2"/>
  <c r="F35" i="2"/>
  <c r="BB55" i="1" s="1"/>
  <c r="BF85" i="2"/>
  <c r="F34" i="2" s="1"/>
  <c r="BA55" i="1" s="1"/>
  <c r="T85" i="2"/>
  <c r="T84" i="2"/>
  <c r="T83" i="2" s="1"/>
  <c r="T82" i="2" s="1"/>
  <c r="R85" i="2"/>
  <c r="R84" i="2"/>
  <c r="R83" i="2" s="1"/>
  <c r="R82" i="2" s="1"/>
  <c r="P85" i="2"/>
  <c r="P84" i="2"/>
  <c r="P83" i="2" s="1"/>
  <c r="P82" i="2" s="1"/>
  <c r="AU55" i="1" s="1"/>
  <c r="BK85" i="2"/>
  <c r="BK84" i="2" s="1"/>
  <c r="J85" i="2"/>
  <c r="BE85" i="2" s="1"/>
  <c r="F78" i="2"/>
  <c r="F76" i="2"/>
  <c r="E74" i="2"/>
  <c r="F54" i="2"/>
  <c r="F52" i="2"/>
  <c r="E50" i="2"/>
  <c r="J24" i="2"/>
  <c r="E24" i="2"/>
  <c r="J79" i="2" s="1"/>
  <c r="J55" i="2"/>
  <c r="J23" i="2"/>
  <c r="J21" i="2"/>
  <c r="E21" i="2"/>
  <c r="J54" i="2" s="1"/>
  <c r="J78" i="2"/>
  <c r="J20" i="2"/>
  <c r="J18" i="2"/>
  <c r="E18" i="2"/>
  <c r="F79" i="2" s="1"/>
  <c r="J17" i="2"/>
  <c r="J12" i="2"/>
  <c r="J76" i="2" s="1"/>
  <c r="E7" i="2"/>
  <c r="E48" i="2" s="1"/>
  <c r="E72" i="2"/>
  <c r="AS54" i="1"/>
  <c r="L50" i="1"/>
  <c r="AM50" i="1"/>
  <c r="AM49" i="1"/>
  <c r="L49" i="1"/>
  <c r="AM47" i="1"/>
  <c r="L47" i="1"/>
  <c r="L45" i="1"/>
  <c r="L44" i="1"/>
  <c r="BK81" i="6" l="1"/>
  <c r="BK80" i="6" s="1"/>
  <c r="J80" i="6" s="1"/>
  <c r="F35" i="6"/>
  <c r="BB59" i="1" s="1"/>
  <c r="BB54" i="1"/>
  <c r="W31" i="1" s="1"/>
  <c r="P81" i="6"/>
  <c r="P80" i="6" s="1"/>
  <c r="AU59" i="1" s="1"/>
  <c r="AU54" i="1"/>
  <c r="F33" i="2"/>
  <c r="AZ55" i="1" s="1"/>
  <c r="J33" i="2"/>
  <c r="AV55" i="1" s="1"/>
  <c r="BC54" i="1"/>
  <c r="BK83" i="4"/>
  <c r="J84" i="4"/>
  <c r="J61" i="4" s="1"/>
  <c r="J85" i="5"/>
  <c r="J61" i="5" s="1"/>
  <c r="BK84" i="5"/>
  <c r="F33" i="3"/>
  <c r="AZ56" i="1" s="1"/>
  <c r="J33" i="3"/>
  <c r="AV56" i="1" s="1"/>
  <c r="AT56" i="1" s="1"/>
  <c r="J84" i="3"/>
  <c r="J61" i="3" s="1"/>
  <c r="BK83" i="3"/>
  <c r="F33" i="6"/>
  <c r="AZ59" i="1" s="1"/>
  <c r="J33" i="6"/>
  <c r="AV59" i="1" s="1"/>
  <c r="AT59" i="1" s="1"/>
  <c r="J84" i="2"/>
  <c r="J61" i="2" s="1"/>
  <c r="BK83" i="2"/>
  <c r="J33" i="4"/>
  <c r="AV57" i="1" s="1"/>
  <c r="AT57" i="1" s="1"/>
  <c r="F33" i="4"/>
  <c r="AZ57" i="1" s="1"/>
  <c r="F33" i="5"/>
  <c r="AZ58" i="1" s="1"/>
  <c r="J33" i="5"/>
  <c r="AV58" i="1" s="1"/>
  <c r="AT58" i="1" s="1"/>
  <c r="R83" i="5"/>
  <c r="J81" i="6"/>
  <c r="J60" i="6" s="1"/>
  <c r="J52" i="4"/>
  <c r="F55" i="4"/>
  <c r="E73" i="5"/>
  <c r="J79" i="5"/>
  <c r="F34" i="5"/>
  <c r="BA58" i="1" s="1"/>
  <c r="J34" i="2"/>
  <c r="AW55" i="1" s="1"/>
  <c r="J34" i="3"/>
  <c r="AW56" i="1" s="1"/>
  <c r="F34" i="4"/>
  <c r="BA57" i="1" s="1"/>
  <c r="BA54" i="1" s="1"/>
  <c r="J52" i="2"/>
  <c r="F55" i="2"/>
  <c r="J52" i="3"/>
  <c r="F55" i="3"/>
  <c r="AX54" i="1" l="1"/>
  <c r="W30" i="1"/>
  <c r="AW54" i="1"/>
  <c r="AK30" i="1" s="1"/>
  <c r="J83" i="4"/>
  <c r="J60" i="4" s="1"/>
  <c r="BK82" i="4"/>
  <c r="J82" i="4" s="1"/>
  <c r="BK82" i="3"/>
  <c r="J82" i="3" s="1"/>
  <c r="J83" i="3"/>
  <c r="J60" i="3" s="1"/>
  <c r="J84" i="5"/>
  <c r="J60" i="5" s="1"/>
  <c r="BK83" i="5"/>
  <c r="J83" i="5" s="1"/>
  <c r="W32" i="1"/>
  <c r="AY54" i="1"/>
  <c r="AZ54" i="1"/>
  <c r="J59" i="6"/>
  <c r="J30" i="6"/>
  <c r="AT55" i="1"/>
  <c r="BK82" i="2"/>
  <c r="J82" i="2" s="1"/>
  <c r="J83" i="2"/>
  <c r="J60" i="2" s="1"/>
  <c r="AV54" i="1" l="1"/>
  <c r="W29" i="1"/>
  <c r="J59" i="3"/>
  <c r="J30" i="3"/>
  <c r="J59" i="5"/>
  <c r="J30" i="5"/>
  <c r="J59" i="4"/>
  <c r="J30" i="4"/>
  <c r="J59" i="2"/>
  <c r="J30" i="2"/>
  <c r="AG59" i="1"/>
  <c r="AN59" i="1" s="1"/>
  <c r="J39" i="6"/>
  <c r="AG55" i="1" l="1"/>
  <c r="J39" i="2"/>
  <c r="J39" i="5"/>
  <c r="AG58" i="1"/>
  <c r="AN58" i="1" s="1"/>
  <c r="AK29" i="1"/>
  <c r="AT54" i="1"/>
  <c r="J39" i="4"/>
  <c r="AG57" i="1"/>
  <c r="AN57" i="1" s="1"/>
  <c r="AG56" i="1"/>
  <c r="AN56" i="1" s="1"/>
  <c r="J39" i="3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<sst xmlns="http://schemas.openxmlformats.org/spreadsheetml/2006/main" count="5786" uniqueCount="860">
  <si>
    <t>Export Komplet</t>
  </si>
  <si>
    <t/>
  </si>
  <si>
    <t>2.0</t>
  </si>
  <si>
    <t>ZAMOK</t>
  </si>
  <si>
    <t>False</t>
  </si>
  <si>
    <t>{3802d967-0ee5-4db1-b7a6-ed7622375c52}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</si>
  <si>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</si>
  <si>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</si>
  <si>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</si>
  <si>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</si>
  <si>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</si>
  <si>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</si>
  <si>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</si>
  <si>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</si>
  <si>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63519061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</si>
  <si>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</si>
  <si>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</si>
  <si>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staničních kolejí č. 2,6,8 v žst. Krnov</t>
  </si>
  <si>
    <t>KSO:</t>
  </si>
  <si>
    <t>CC-CZ:</t>
  </si>
  <si>
    <t>Místo:</t>
  </si>
  <si>
    <t>PS Krnov</t>
  </si>
  <si>
    <t>Datum:</t>
  </si>
  <si>
    <t>28. 3. 2019</t>
  </si>
  <si>
    <t>Zadavatel:</t>
  </si>
  <si>
    <t>IČ:</t>
  </si>
  <si>
    <t>70994234</t>
  </si>
  <si>
    <t>SŽDC s.o.,OŘ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</si>
  <si>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</si>
  <si>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</si>
  <si>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</si>
  <si>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</si>
  <si>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</si>
  <si>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</si>
  <si>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</si>
  <si>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</si>
  <si>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</si>
  <si>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</si>
  <si>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</si>
  <si>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</si>
  <si>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</si>
  <si>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</si>
  <si>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</si>
  <si>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</si>
  <si>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</si>
  <si>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</si>
  <si>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</si>
  <si>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</si>
  <si>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</si>
  <si>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</si>
  <si>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</si>
  <si>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</si>
  <si>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</si>
  <si>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</si>
  <si>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</si>
  <si>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</si>
  <si>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</si>
  <si>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</si>
  <si>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</si>
  <si>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</si>
  <si>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</si>
  <si>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</si>
  <si>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</si>
  <si>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</si>
  <si>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</si>
  <si>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</si>
  <si>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</si>
  <si>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</si>
  <si>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</si>
  <si>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</si>
  <si>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</si>
  <si>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</si>
  <si>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</si>
  <si>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</si>
  <si>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</si>
  <si>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</si>
  <si>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</si>
  <si>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 xml:space="preserve">Oprava výhybek č. 49,52 </t>
  </si>
  <si>
    <t>STA</t>
  </si>
  <si>
    <t>1</t>
  </si>
  <si>
    <t>{2fad88a6-d104-4157-b0ab-c88195f0773c}</t>
  </si>
  <si>
    <t>2</t>
  </si>
  <si>
    <t>SO 02</t>
  </si>
  <si>
    <t xml:space="preserve">Oprava SK č. 2 </t>
  </si>
  <si>
    <t>{75c7022e-6606-44b1-ad57-8edfa8f3f18e}</t>
  </si>
  <si>
    <t>SO 03</t>
  </si>
  <si>
    <t>Oprava SK č. 8</t>
  </si>
  <si>
    <t>{f18b04de-e4d3-4eca-bdd1-422ea39b1d49}</t>
  </si>
  <si>
    <t>SO 04</t>
  </si>
  <si>
    <t>Práce pro SSZT - výhybky, přestavníky</t>
  </si>
  <si>
    <t>PRO</t>
  </si>
  <si>
    <t>{8a4f89dc-1ed2-4a12-a316-4ed634971f76}</t>
  </si>
  <si>
    <t>824</t>
  </si>
  <si>
    <t>VON</t>
  </si>
  <si>
    <t>{6c1d9af6-3474-4477-b4b5-d1846303b6e5}</t>
  </si>
  <si>
    <t>KRYCÍ LIST SOUPISU PRACÍ</t>
  </si>
  <si>
    <t>Objekt:</t>
  </si>
  <si>
    <t xml:space="preserve">SO 01 - Oprava výhybek č. 49,52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</si>
  <si>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</si>
  <si>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</si>
  <si>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</si>
  <si>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</si>
  <si>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</si>
  <si>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</si>
  <si>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</si>
  <si>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</si>
  <si>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</si>
  <si>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</si>
  <si>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</si>
  <si>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</si>
  <si>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</si>
  <si>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</si>
  <si>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</si>
  <si>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</si>
  <si>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</si>
  <si>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</si>
  <si>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</si>
  <si>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</si>
  <si>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</si>
  <si>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</si>
  <si>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</si>
  <si>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</si>
  <si>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</si>
  <si>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</si>
  <si>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</si>
  <si>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5911655040</t>
  </si>
  <si>
    <t>Demontáž jednoduché výhybky na úložišti dřevěné pražce soustavy S49</t>
  </si>
  <si>
    <t>m</t>
  </si>
  <si>
    <t>Sborník UOŽI 01 2019</t>
  </si>
  <si>
    <t>4</t>
  </si>
  <si>
    <t>-141880653</t>
  </si>
  <si>
    <t>PP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</si>
  <si>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</si>
  <si>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VV</t>
  </si>
  <si>
    <t>49,85+49,85</t>
  </si>
  <si>
    <t>5911629040</t>
  </si>
  <si>
    <t>Montáž jednoduché výhybky na úložišti dřevěné pražce soustavy S49</t>
  </si>
  <si>
    <t>2077355675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</si>
  <si>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</si>
  <si>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3</t>
  </si>
  <si>
    <t>5911060030</t>
  </si>
  <si>
    <t>Výměna výhybkové kolejnice přímé tv. S49</t>
  </si>
  <si>
    <t>836650755</t>
  </si>
  <si>
    <t>Výměna výhybkové kolejnice přímé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</si>
  <si>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4*12,50</t>
  </si>
  <si>
    <t>5911060130</t>
  </si>
  <si>
    <t>Výměna výhybkové kolejnice ohnuté tv. S49</t>
  </si>
  <si>
    <t>-1344123341</t>
  </si>
  <si>
    <t>Výměna výhybkové kolejnice ohnuté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</si>
  <si>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5911117030</t>
  </si>
  <si>
    <t>Výměna přídržnice srdcovky jednoduché typ Kn60 přímé soustavy S49</t>
  </si>
  <si>
    <t>376165757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</si>
  <si>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</si>
  <si>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2*4,50</t>
  </si>
  <si>
    <t>6</t>
  </si>
  <si>
    <t>5911117130</t>
  </si>
  <si>
    <t>Výměna přídržnice srdcovky jednoduché typ Kn60 ohnuté soustavy S49</t>
  </si>
  <si>
    <t>1841885265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</si>
  <si>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</si>
  <si>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7</t>
  </si>
  <si>
    <t>5910090070</t>
  </si>
  <si>
    <t>Navaření srdcovky jednoduché montované z kolejnic úhel odbočení 5°-7,9° (1:7,5 až 1:9) hloubky přes 20 do 35 mm</t>
  </si>
  <si>
    <t>kus</t>
  </si>
  <si>
    <t>-1432890404</t>
  </si>
  <si>
    <t>Navaření srdcovky jednoduché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</si>
  <si>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8</t>
  </si>
  <si>
    <t>5907050120</t>
  </si>
  <si>
    <t>Dělení kolejnic kyslíkem tv. S49</t>
  </si>
  <si>
    <t>-28451651</t>
  </si>
  <si>
    <t>Dělení kolejnic kyslíkem tv. S49. Poznámka: 1. V cenách jsou započteny náklady na manipulaci podložení, označení a provedení řezu kolejnice.</t>
  </si>
  <si>
    <t>9</t>
  </si>
  <si>
    <t>5999010010</t>
  </si>
  <si>
    <t>Vyjmutí a snesení konstrukcí nebo dílů hmotnosti do 10 t</t>
  </si>
  <si>
    <t>t</t>
  </si>
  <si>
    <t>743147809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</si>
  <si>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</si>
  <si>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2*14,660</t>
  </si>
  <si>
    <t>35,00*0,296418</t>
  </si>
  <si>
    <t>Součet</t>
  </si>
  <si>
    <t>10</t>
  </si>
  <si>
    <t>5905055020</t>
  </si>
  <si>
    <t>Odstranění stávajícího kolejového lože odtěžením ve výhybce</t>
  </si>
  <si>
    <t>m3</t>
  </si>
  <si>
    <t>2056058635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</si>
  <si>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</si>
  <si>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2*33,00</t>
  </si>
  <si>
    <t>11</t>
  </si>
  <si>
    <t>5905055010</t>
  </si>
  <si>
    <t>Odstranění stávajícího kolejového lože odtěžením v koleji</t>
  </si>
  <si>
    <t>-20471357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</si>
  <si>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</si>
  <si>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35,00*0,779</t>
  </si>
  <si>
    <t>12</t>
  </si>
  <si>
    <t>5905060020</t>
  </si>
  <si>
    <t>Zřízení nového kolejového lože ve výhybce</t>
  </si>
  <si>
    <t>-1283820487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</si>
  <si>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</si>
  <si>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2*33,000</t>
  </si>
  <si>
    <t>13</t>
  </si>
  <si>
    <t>5905060010</t>
  </si>
  <si>
    <t>Zřízení nového kolejového lože v koleji</t>
  </si>
  <si>
    <t>-562937472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</si>
  <si>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</si>
  <si>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30,00*0,779</t>
  </si>
  <si>
    <t>14</t>
  </si>
  <si>
    <t>5999015010</t>
  </si>
  <si>
    <t>Vložení konstrukcí nebo dílů hmotnosti do 10 t</t>
  </si>
  <si>
    <t>-1596245560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</si>
  <si>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</si>
  <si>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30,00*0,296418</t>
  </si>
  <si>
    <t>5906130070</t>
  </si>
  <si>
    <t>Montáž kolejového roštu v ose koleje pražce dřevěné nevystrojené tv. S49 rozdělení "c"</t>
  </si>
  <si>
    <t>km</t>
  </si>
  <si>
    <t>-989118921</t>
  </si>
  <si>
    <t>Montáž kolejového roštu v ose koleje pražce dřevěné nevystrojené tv. S49 rozdělení "c". Poznámka: 1. V cenách jsou započteny náklady na vrtání pražců dřevěných nevystrojených, manipulaci a montáž KR. 2. V cenách nejsou obsaženy náklady na dodávku materiálu.</t>
  </si>
  <si>
    <t>16</t>
  </si>
  <si>
    <t>5908010130</t>
  </si>
  <si>
    <t>Zřízení kolejnicového styku s rozřezem a vrtáním - 4 otvory tv. S49</t>
  </si>
  <si>
    <t>styk</t>
  </si>
  <si>
    <t>2142626117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</si>
  <si>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</si>
  <si>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17</t>
  </si>
  <si>
    <t>5910020030</t>
  </si>
  <si>
    <t>Svařování kolejnic termitem plný předehřev standardní spára svar sériový tv. S49</t>
  </si>
  <si>
    <t>svar</t>
  </si>
  <si>
    <t>1352966913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</si>
  <si>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</si>
  <si>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18</t>
  </si>
  <si>
    <t>5909042010</t>
  </si>
  <si>
    <t>Přesná úprava GPK výhybky směrové a výškové uspořádání pražce dřevěné nebo ocelové</t>
  </si>
  <si>
    <t>118570717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</si>
  <si>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</si>
  <si>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49,85+49,85+49,85+49,85+49,85+72,97</t>
  </si>
  <si>
    <t>19</t>
  </si>
  <si>
    <t>5909032010</t>
  </si>
  <si>
    <t>Přesná úprava GPK koleje směrové a výškové uspořádání pražce dřevěné nebo ocelové</t>
  </si>
  <si>
    <t>1232521935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</si>
  <si>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</si>
  <si>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20</t>
  </si>
  <si>
    <t>5909040010</t>
  </si>
  <si>
    <t>Následná úprava GPK výhybky směrové a výškové uspořádání pražce dřevěné nebo ocelové</t>
  </si>
  <si>
    <t>-1208700258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</si>
  <si>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</si>
  <si>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5909030010</t>
  </si>
  <si>
    <t>Následná úprava GPK koleje směrové a výškové uspořádání pražce dřevěné nebo ocelové</t>
  </si>
  <si>
    <t>1801503880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</si>
  <si>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</si>
  <si>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22</t>
  </si>
  <si>
    <t>5905105040</t>
  </si>
  <si>
    <t>Doplnění KL kamenivem souvisle strojně ve výhybce</t>
  </si>
  <si>
    <t>237080977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</si>
  <si>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</si>
  <si>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23</t>
  </si>
  <si>
    <t>5905105030</t>
  </si>
  <si>
    <t>Doplnění KL kamenivem souvisle strojně v koleji</t>
  </si>
  <si>
    <t>-1387081582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</si>
  <si>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</si>
  <si>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24</t>
  </si>
  <si>
    <t>5905110020</t>
  </si>
  <si>
    <t>Snížení KL pod patou kolejnice ve výhybce</t>
  </si>
  <si>
    <t>2135855926</t>
  </si>
  <si>
    <t>Snížení KL pod patou kolejnice ve výhybce. Poznámka: 1. V cenách jsou započteny náklady na snížení KL pod patou kolejnice ručně vidlemi. 2. V cenách nejsou obsaženy náklady na doplnění a dodávku kameniva.</t>
  </si>
  <si>
    <t>25</t>
  </si>
  <si>
    <t>5905110010</t>
  </si>
  <si>
    <t>Snížení KL pod patou kolejnice v koleji</t>
  </si>
  <si>
    <t>1517292204</t>
  </si>
  <si>
    <t>Snížení KL pod patou kolejnice v koleji. Poznámka: 1. V cenách jsou započteny náklady na snížení KL pod patou kolejnice ručně vidlemi. 2. V cenách nejsou obsaženy náklady na doplnění a dodávku kameniva.</t>
  </si>
  <si>
    <t>26</t>
  </si>
  <si>
    <t>5905025110</t>
  </si>
  <si>
    <t>Doplnění stezky štěrkodrtí souvislé</t>
  </si>
  <si>
    <t>723909828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</si>
  <si>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</si>
  <si>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2*(33,00*2,00*0,05)+30,00*2,00*0,05</t>
  </si>
  <si>
    <t>27</t>
  </si>
  <si>
    <t>5905023020</t>
  </si>
  <si>
    <t>Úprava povrchu stezky rozprostřením štěrkodrtě přes 3 do 5 cm</t>
  </si>
  <si>
    <t>m2</t>
  </si>
  <si>
    <t>-165958855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</si>
  <si>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</si>
  <si>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2*(33,00*2,00)+30,00*2,00</t>
  </si>
  <si>
    <t>28</t>
  </si>
  <si>
    <t>5906135100</t>
  </si>
  <si>
    <t>Demontáž kolejového roštu koleje na úložišti pražce dřevěné tv. T nebo A rozdělení "c"</t>
  </si>
  <si>
    <t>1277256307</t>
  </si>
  <si>
    <t>Demontáž kolejového roštu koleje na úložišti pražce dřevěné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</si>
  <si>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29</t>
  </si>
  <si>
    <t>5911655050</t>
  </si>
  <si>
    <t>Demontáž jednoduché výhybky na úložišti dřevěné pražce soustavy T</t>
  </si>
  <si>
    <t>-1444666603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</si>
  <si>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</si>
  <si>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48,20+48,20</t>
  </si>
  <si>
    <t>30</t>
  </si>
  <si>
    <t>M</t>
  </si>
  <si>
    <t>5956116005</t>
  </si>
  <si>
    <t>Pražce dřevěné výhybkové dub skupina 4 150x260</t>
  </si>
  <si>
    <t>-1295020334</t>
  </si>
  <si>
    <t>2*7,299</t>
  </si>
  <si>
    <t>31</t>
  </si>
  <si>
    <t>5956122110</t>
  </si>
  <si>
    <t>Pražec dřevěný výhybkový dub skupina 4 4400x260x150</t>
  </si>
  <si>
    <t>-1386735526</t>
  </si>
  <si>
    <t>32</t>
  </si>
  <si>
    <t>5956122115</t>
  </si>
  <si>
    <t>Pražec dřevěný výhybkový dub skupina 4 4500x260x150</t>
  </si>
  <si>
    <t>906671222</t>
  </si>
  <si>
    <t>33</t>
  </si>
  <si>
    <t>5956122120</t>
  </si>
  <si>
    <t>Pražec dřevěný výhybkový dub skupina 4 4600x260x150</t>
  </si>
  <si>
    <t>1389858933</t>
  </si>
  <si>
    <t>34</t>
  </si>
  <si>
    <t>5956101005</t>
  </si>
  <si>
    <t>Pražec dřevěný příčný nevystrojený dub 2600x260x150 mm</t>
  </si>
  <si>
    <t>-240329691</t>
  </si>
  <si>
    <t>35</t>
  </si>
  <si>
    <t>5958134075</t>
  </si>
  <si>
    <t>Součásti upevňovací vrtule R1(145)</t>
  </si>
  <si>
    <t>-581170790</t>
  </si>
  <si>
    <t>36</t>
  </si>
  <si>
    <t>5958134080</t>
  </si>
  <si>
    <t>Součásti upevňovací vrtule R2 (160)</t>
  </si>
  <si>
    <t>-890174049</t>
  </si>
  <si>
    <t>37</t>
  </si>
  <si>
    <t>5958134040</t>
  </si>
  <si>
    <t>Součásti upevňovací kroužek pružný dvojitý Fe 6</t>
  </si>
  <si>
    <t>-671331766</t>
  </si>
  <si>
    <t>38</t>
  </si>
  <si>
    <t>5958140005</t>
  </si>
  <si>
    <t>Podkladnice žebrová tv. S4pl</t>
  </si>
  <si>
    <t>621771266</t>
  </si>
  <si>
    <t>39</t>
  </si>
  <si>
    <t>5958140000.1</t>
  </si>
  <si>
    <t>Podkladnice žebrová tv. S4 přechodová 1:40</t>
  </si>
  <si>
    <t>1231863386</t>
  </si>
  <si>
    <t xml:space="preserve">Podkladnice žebrová tv. S4 přechodová 1:40
</t>
  </si>
  <si>
    <t>40</t>
  </si>
  <si>
    <t>5958128010</t>
  </si>
  <si>
    <t>Komplety ŽS 4 (šroub RS 1, matice M 24, podložka Fe6, svěrka ŽS4)</t>
  </si>
  <si>
    <t>922124676</t>
  </si>
  <si>
    <t>41</t>
  </si>
  <si>
    <t>5958158005</t>
  </si>
  <si>
    <t>Podložka pryžová pod patu kolejnice S49  183/126/6</t>
  </si>
  <si>
    <t>613026694</t>
  </si>
  <si>
    <t>42</t>
  </si>
  <si>
    <t>5958158070</t>
  </si>
  <si>
    <t>Podložka polyetylenová pod podkladnici 380/160/2 (S4, R4)</t>
  </si>
  <si>
    <t>202927901</t>
  </si>
  <si>
    <t>43</t>
  </si>
  <si>
    <t>5958173000</t>
  </si>
  <si>
    <t>Polyetylenové pásy v kotoučích</t>
  </si>
  <si>
    <t>-912569313</t>
  </si>
  <si>
    <t>44</t>
  </si>
  <si>
    <t>5958101000</t>
  </si>
  <si>
    <t>Součásti spojovací kolejnicové spojky tv. T4 730 mm</t>
  </si>
  <si>
    <t>-2035266471</t>
  </si>
  <si>
    <t>45</t>
  </si>
  <si>
    <t>5958107000</t>
  </si>
  <si>
    <t>Šroub spojkový M24 x 120 mm</t>
  </si>
  <si>
    <t>111138729</t>
  </si>
  <si>
    <t>46</t>
  </si>
  <si>
    <t>5958116000</t>
  </si>
  <si>
    <t>Matice M24</t>
  </si>
  <si>
    <t>656007175</t>
  </si>
  <si>
    <t>47</t>
  </si>
  <si>
    <t>-302070222</t>
  </si>
  <si>
    <t>48</t>
  </si>
  <si>
    <t>5955101000</t>
  </si>
  <si>
    <t>Kamenivo drcené štěrk frakce 31,5/63 třídy BI</t>
  </si>
  <si>
    <t>2002789927</t>
  </si>
  <si>
    <t>66,000*1,70+23,370*1,70</t>
  </si>
  <si>
    <t>49</t>
  </si>
  <si>
    <t>5955101030</t>
  </si>
  <si>
    <t>Kamenivo drcené drť frakce 8/16</t>
  </si>
  <si>
    <t>449734261</t>
  </si>
  <si>
    <t>9,600*1,60</t>
  </si>
  <si>
    <t>50</t>
  </si>
  <si>
    <t>5961149045</t>
  </si>
  <si>
    <t>Přídržnice Kn60 výhybky jednoduché JS49 1:9-300  4500 mm přímá</t>
  </si>
  <si>
    <t>-588130160</t>
  </si>
  <si>
    <t>51</t>
  </si>
  <si>
    <t>5961149050</t>
  </si>
  <si>
    <t>Přídržnice Kn60 výhybky jednoduché JS49 1:9-300  4500 mm ohnutá</t>
  </si>
  <si>
    <t>-1421233481</t>
  </si>
  <si>
    <t>OST</t>
  </si>
  <si>
    <t>Ostatní</t>
  </si>
  <si>
    <t>52</t>
  </si>
  <si>
    <t>9909000400</t>
  </si>
  <si>
    <t>Poplatek za likvidaci plastových součástí</t>
  </si>
  <si>
    <t>512</t>
  </si>
  <si>
    <t>1629348054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</si>
  <si>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</si>
  <si>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53</t>
  </si>
  <si>
    <t>9901000200</t>
  </si>
  <si>
    <t>Doprava dodávek zhotovitele, dodávek objednatele nebo výzisku mechanizací o nosnosti do 3,5 t do 20 km</t>
  </si>
  <si>
    <t>-1613988033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</si>
  <si>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</si>
  <si>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1"pryž. a PE podložky - 0,180 t - odpad</t>
  </si>
  <si>
    <t>54</t>
  </si>
  <si>
    <t>9909000100</t>
  </si>
  <si>
    <t>Poplatek za uložení suti nebo hmot na oficiální skládku</t>
  </si>
  <si>
    <t>1793305617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</si>
  <si>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</si>
  <si>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(66,000+27,265)*1,80"štěrkové lože - odpad</t>
  </si>
  <si>
    <t>55</t>
  </si>
  <si>
    <t>9902100600</t>
  </si>
  <si>
    <t>Doprava dodávek zhotovitele, dodávek objednatele nebo výzisku mechanizací přes 3,5 t sypanin  do 80 km</t>
  </si>
  <si>
    <t>-46723406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</si>
  <si>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</si>
  <si>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56</t>
  </si>
  <si>
    <t>9902200600</t>
  </si>
  <si>
    <t>Doprava dodávek zhotovitele, dodávek objednatele nebo výzisku mechanizací přes 3,5 t objemnějšího kusového materiálu do 80 km</t>
  </si>
  <si>
    <t>-433779668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</si>
  <si>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</si>
  <si>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19,164"dřevěné pražce</t>
  </si>
  <si>
    <t>57</t>
  </si>
  <si>
    <t>331223504</t>
  </si>
  <si>
    <t>2,725+0,552"svrškový materiál, přídržnice KN</t>
  </si>
  <si>
    <t>58</t>
  </si>
  <si>
    <t>9902100400</t>
  </si>
  <si>
    <t>Doprava dodávek zhotovitele, dodávek objednatele nebo výzisku mechanizací přes 3,5 t sypanin  do 40 km</t>
  </si>
  <si>
    <t>-1112487633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</si>
  <si>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</si>
  <si>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151,929+15,360"štěrk, drť</t>
  </si>
  <si>
    <t>59</t>
  </si>
  <si>
    <t>9903200100</t>
  </si>
  <si>
    <t>Přeprava mechanizace na místo prováděných prací o hmotnosti přes 12 t přes 50 do 100 km</t>
  </si>
  <si>
    <t>-1343976076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</si>
  <si>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</si>
  <si>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8"ASP, PUŠL,MHS, KOLEJ.JEŘÁB, 2xJEŘÁB, ASP, PUŠL</t>
  </si>
  <si>
    <t xml:space="preserve">SO 02 - Oprava SK č. 2 </t>
  </si>
  <si>
    <t>-841801664</t>
  </si>
  <si>
    <t>5908005430</t>
  </si>
  <si>
    <t>Oprava kolejnicového styku demontáž spojek tv. S49</t>
  </si>
  <si>
    <t>-1017483936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</si>
  <si>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</si>
  <si>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5913035010</t>
  </si>
  <si>
    <t>Demontáž celopryžové přejezdové konstrukce málo zatížené v koleji část vnější a vnitřní bez závěrných zídek</t>
  </si>
  <si>
    <t>819307136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</si>
  <si>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</si>
  <si>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1742525953</t>
  </si>
  <si>
    <t>55,00*0,295298</t>
  </si>
  <si>
    <t>5999010020</t>
  </si>
  <si>
    <t>Vyjmutí a snesení konstrukcí nebo dílů hmotnosti přes 10 do 20 t</t>
  </si>
  <si>
    <t>-813873586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</si>
  <si>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</si>
  <si>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542,00*0,501618</t>
  </si>
  <si>
    <t>-1432492180</t>
  </si>
  <si>
    <t>542,00*0,643+55,00*0,779</t>
  </si>
  <si>
    <t>1333840442</t>
  </si>
  <si>
    <t>578,00*0,655+19,00*0,779</t>
  </si>
  <si>
    <t>1452946906</t>
  </si>
  <si>
    <t>5906125360</t>
  </si>
  <si>
    <t>Montáž kolejového roštu na úložišti pražce betonové vystrojené tv. S49 rozdělení "c"</t>
  </si>
  <si>
    <t>1245412440</t>
  </si>
  <si>
    <t>Montáž kolejového roštu na úložišti pražce betonové vystrojené tv. S49 rozdělení "c". Poznámka: 1. V cenách jsou započteny náklady na úpravu plochy pro montáž, vrtání pražců dřevěných nevystrojených, manipulaci a montáž KR. 2. V cenách nejsou obsaženy náklady na dodávku materiálu.</t>
  </si>
  <si>
    <t>5999015020</t>
  </si>
  <si>
    <t>Vložení konstrukcí nebo dílů hmotnosti přes 10 do 20 t</t>
  </si>
  <si>
    <t>2147208775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</si>
  <si>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</si>
  <si>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578,00*0,550220</t>
  </si>
  <si>
    <t>5909032020</t>
  </si>
  <si>
    <t>Přesná úprava GPK koleje směrové a výškové uspořádání pražce betonové</t>
  </si>
  <si>
    <t>1457351601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</si>
  <si>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</si>
  <si>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-1084147147</t>
  </si>
  <si>
    <t>37,83+37,83</t>
  </si>
  <si>
    <t>5909030020</t>
  </si>
  <si>
    <t>Následná úprava GPK koleje směrové a výškové uspořádání pražce betonové</t>
  </si>
  <si>
    <t>42326572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</si>
  <si>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</si>
  <si>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1244800659</t>
  </si>
  <si>
    <t>-82638684</t>
  </si>
  <si>
    <t>-1771989593</t>
  </si>
  <si>
    <t>1479895509</t>
  </si>
  <si>
    <t>5910020130</t>
  </si>
  <si>
    <t>Svařování kolejnic termitem plný předehřev standardní spára svar jednotlivý tv. S49</t>
  </si>
  <si>
    <t>-2108775201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</si>
  <si>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</si>
  <si>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5910015020</t>
  </si>
  <si>
    <t>Odtavovací stykové svařování mobilní svářečkou kolejnic nových délky do 150 m tv. S49</t>
  </si>
  <si>
    <t>2067294475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</si>
  <si>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</si>
  <si>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5910015120</t>
  </si>
  <si>
    <t>Odtavovací stykové svařování mobilní svářečkou kolejnic nových délky přes 150 m tv. S49</t>
  </si>
  <si>
    <t>1546236853</t>
  </si>
  <si>
    <t>Odtavovací stykové svařování mobilní svářečkou kolejnic nových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</si>
  <si>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5910040310</t>
  </si>
  <si>
    <t>Umožnění volné dilatace kolejnice demontáž upevňovadel s osazením kluzných podložek rozdělení pražců "c"</t>
  </si>
  <si>
    <t>-1229868380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</si>
  <si>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</si>
  <si>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537,00*2</t>
  </si>
  <si>
    <t>5910040410</t>
  </si>
  <si>
    <t>Umožnění volné dilatace kolejnice montáž upevňovadel s odstraněním kluzných podložek rozdělení pražců "c"</t>
  </si>
  <si>
    <t>1910514899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</si>
  <si>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</si>
  <si>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5905020010</t>
  </si>
  <si>
    <t>Oprava stezky strojně s odstraněním drnu a nánosu do 10 cm</t>
  </si>
  <si>
    <t>1456599504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</si>
  <si>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</si>
  <si>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500,00*1,50+500,00*1,50</t>
  </si>
  <si>
    <t>-35306659</t>
  </si>
  <si>
    <t>500,00*1,50*0,05+500,00*1,50*0,05</t>
  </si>
  <si>
    <t>858601201</t>
  </si>
  <si>
    <t>5913040010</t>
  </si>
  <si>
    <t>Montáž celopryžové přejezdové konstrukce málo zatížené v koleji část vnější a vnitřní bez závěrných zídek</t>
  </si>
  <si>
    <t>1581860397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</si>
  <si>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</si>
  <si>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502979287</t>
  </si>
  <si>
    <t>5906135220</t>
  </si>
  <si>
    <t>Demontáž kolejového roštu koleje na úložišti pražce betonové tv. T nebo A rozdělení "c"</t>
  </si>
  <si>
    <t>-1193982031</t>
  </si>
  <si>
    <t>Demontáž kolejového roštu koleje na úložišti pražce betonové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</si>
  <si>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5957101050</t>
  </si>
  <si>
    <t>Kolejnice třídy R260 tv. 49 E1 délky 25,000 m</t>
  </si>
  <si>
    <t>1247601974</t>
  </si>
  <si>
    <t>1857387636</t>
  </si>
  <si>
    <t>1342855323</t>
  </si>
  <si>
    <t>47694635</t>
  </si>
  <si>
    <t>5958140000</t>
  </si>
  <si>
    <t>Podkladnice žebrová tv. S4</t>
  </si>
  <si>
    <t>-2060126818</t>
  </si>
  <si>
    <t>639609029</t>
  </si>
  <si>
    <t>-226229304</t>
  </si>
  <si>
    <t>-1491056427</t>
  </si>
  <si>
    <t>1338385345</t>
  </si>
  <si>
    <t>-2004175885</t>
  </si>
  <si>
    <t>-757021170</t>
  </si>
  <si>
    <t>691483579</t>
  </si>
  <si>
    <t>1354617622</t>
  </si>
  <si>
    <t>-1009298442</t>
  </si>
  <si>
    <t>2009396815</t>
  </si>
  <si>
    <t>393,391*1,70+70,00*1,70</t>
  </si>
  <si>
    <t>1191067629</t>
  </si>
  <si>
    <t>75,000*1,60</t>
  </si>
  <si>
    <t>5963101010</t>
  </si>
  <si>
    <t>Přejezd celopryžový pro staniční komunikace</t>
  </si>
  <si>
    <t>1012376912</t>
  </si>
  <si>
    <t>9902900200</t>
  </si>
  <si>
    <t>Naložení  objemnějšího kusového materiálu, vybouraných hmot</t>
  </si>
  <si>
    <t>-116916057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</si>
  <si>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</si>
  <si>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578,00*0,550220"KP užité</t>
  </si>
  <si>
    <t>9902200100</t>
  </si>
  <si>
    <t>Doprava dodávek zhotovitele, dodávek objednatele nebo výzisku mechanizací přes 3,5 t objemnějšího kusového materiálu do 10 km</t>
  </si>
  <si>
    <t>-1042367813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</si>
  <si>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</si>
  <si>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-1016372378</t>
  </si>
  <si>
    <t>1994577457</t>
  </si>
  <si>
    <t>1"pryž. a PE podložky - 0,490 t - odpad</t>
  </si>
  <si>
    <t>-1108185863</t>
  </si>
  <si>
    <t>391,351*1,80"štěrkové lože - odpad</t>
  </si>
  <si>
    <t>150,000*2,00"zemina - odpad</t>
  </si>
  <si>
    <t>-2126531435</t>
  </si>
  <si>
    <t>9902200800</t>
  </si>
  <si>
    <t>Doprava dodávek zhotovitele, dodávek objednatele nebo výzisku mechanizací přes 3,5 t objemnějšího kusového materiálu do 150 km</t>
  </si>
  <si>
    <t>293844742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</si>
  <si>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</si>
  <si>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39,512"kolejnice</t>
  </si>
  <si>
    <t>-96378698</t>
  </si>
  <si>
    <t>2,716+0,954"dřevěné pražce, svrškový materiál</t>
  </si>
  <si>
    <t>-868138670</t>
  </si>
  <si>
    <t>787,765+120,000"štěrk, drť</t>
  </si>
  <si>
    <t>9901000900</t>
  </si>
  <si>
    <t>Doprava dodávek zhotovitele, dodávek objednatele nebo výzisku mechanizací o nosnosti do 3,5 t do 200 km</t>
  </si>
  <si>
    <t>-2045700224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</si>
  <si>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</si>
  <si>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1"přejezdová konstrukce - 2,000 t</t>
  </si>
  <si>
    <t>-868965357</t>
  </si>
  <si>
    <t>SO 03 - Oprava SK č. 8</t>
  </si>
  <si>
    <t>1934710909</t>
  </si>
  <si>
    <t>-500168794</t>
  </si>
  <si>
    <t>5905010010</t>
  </si>
  <si>
    <t>Odstranění nánosu nad horní plochou pražce</t>
  </si>
  <si>
    <t>-1429384034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</si>
  <si>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</si>
  <si>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396,00*1,40</t>
  </si>
  <si>
    <t>-701361184</t>
  </si>
  <si>
    <t>397,00*0,237000+25,00*0,295298</t>
  </si>
  <si>
    <t>-106361573</t>
  </si>
  <si>
    <t>25,00*0,969+397,00*1,307</t>
  </si>
  <si>
    <t>1757492938</t>
  </si>
  <si>
    <t>383,00*0,987+25,00*0,969</t>
  </si>
  <si>
    <t>712364833</t>
  </si>
  <si>
    <t>357,00*0,581929"KP užité</t>
  </si>
  <si>
    <t>5906125340</t>
  </si>
  <si>
    <t>Montáž kolejového roštu na úložišti pražce betonové vystrojené tv. R65 rozdělení "c"</t>
  </si>
  <si>
    <t>-226028925</t>
  </si>
  <si>
    <t>Montáž kolejového roštu na úložišti pražce betonové vystrojené tv. R65 rozdělení "c". Poznámka: 1. V cenách jsou započteny náklady na úpravu plochy pro montáž, vrtání pražců dřevěných nevystrojených, manipulaci a montáž KR. 2. V cenách nejsou obsaženy náklady na dodávku materiálu.</t>
  </si>
  <si>
    <t>1370838614</t>
  </si>
  <si>
    <t>5906130380</t>
  </si>
  <si>
    <t>Montáž kolejového roštu v ose koleje pražce betonové vystrojené tv. S49 rozdělení "c"</t>
  </si>
  <si>
    <t>-1211688471</t>
  </si>
  <si>
    <t>Montáž kolejového roštu v ose koleje pražce betonové vystrojené tv. S49 rozdělení "c". Poznámka: 1. V cenách jsou započteny náklady na vrtání pražců dřevěných nevystrojených, manipulaci a montáž KR. 2. V cenách nejsou obsaženy náklady na dodávku materiálu.</t>
  </si>
  <si>
    <t>5906130350</t>
  </si>
  <si>
    <t>Montáž kolejového roštu v ose koleje pražce betonové vystrojené tv. R65 rozdělení "c"</t>
  </si>
  <si>
    <t>-137871657</t>
  </si>
  <si>
    <t>Montáž kolejového roštu v ose koleje pražce betonové vystrojené tv. R65 rozdělení "c". Poznámka: 1. V cenách jsou započteny náklady na vrtání pražců dřevěných nevystrojených, manipulaci a montáž KR. 2. V cenách nejsou obsaženy náklady na dodávku materiálu.</t>
  </si>
  <si>
    <t>1721589605</t>
  </si>
  <si>
    <t>-1445737740</t>
  </si>
  <si>
    <t>37,83+49,85</t>
  </si>
  <si>
    <t>-1623940455</t>
  </si>
  <si>
    <t>-557042475</t>
  </si>
  <si>
    <t>1361549504</t>
  </si>
  <si>
    <t>-429825678</t>
  </si>
  <si>
    <t>-210704841</t>
  </si>
  <si>
    <t>5910020120</t>
  </si>
  <si>
    <t>Svařování kolejnic termitem plný předehřev standardní spára svar jednotlivý tv. R65</t>
  </si>
  <si>
    <t>-360247325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</si>
  <si>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</si>
  <si>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-1177045837</t>
  </si>
  <si>
    <t>400,00*2</t>
  </si>
  <si>
    <t>1416213050</t>
  </si>
  <si>
    <t>5908045025</t>
  </si>
  <si>
    <t>Výměna podkladnice čtyři vrtule pražce dřevěné</t>
  </si>
  <si>
    <t>2035740614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</si>
  <si>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</si>
  <si>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5905020020</t>
  </si>
  <si>
    <t>Oprava stezky strojně s odstraněním drnu a nánosu přes 10 cm do 20 cm</t>
  </si>
  <si>
    <t>-1030307909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</si>
  <si>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</si>
  <si>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455,00*2,00</t>
  </si>
  <si>
    <t>1512822782</t>
  </si>
  <si>
    <t>455,00*2,00*0,05</t>
  </si>
  <si>
    <t>1416084253</t>
  </si>
  <si>
    <t>116089528</t>
  </si>
  <si>
    <t>5906135250</t>
  </si>
  <si>
    <t>Demontáž kolejového roštu koleje na úložišti pražce ocelové válcované tv. T nebo A válcované rozdělení "c"</t>
  </si>
  <si>
    <t>637187547</t>
  </si>
  <si>
    <t>Demontáž kolejového roštu koleje na úložišti pražce ocelové válcované tv. T nebo A válcované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</si>
  <si>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5956140045</t>
  </si>
  <si>
    <t>Pražec betonový příčný vystrojený včetně kompletů tv. SB 8 P upevnění tuhé-ŽS4</t>
  </si>
  <si>
    <t>913106468</t>
  </si>
  <si>
    <t>1624254212</t>
  </si>
  <si>
    <t>-1207821857</t>
  </si>
  <si>
    <t>-1305880379</t>
  </si>
  <si>
    <t>1063053466</t>
  </si>
  <si>
    <t>-1532023292</t>
  </si>
  <si>
    <t>862590385</t>
  </si>
  <si>
    <t>413502180</t>
  </si>
  <si>
    <t>5958158020</t>
  </si>
  <si>
    <t>Podložka pryžová pod patu kolejnice R65 183/151/6</t>
  </si>
  <si>
    <t>1695317616</t>
  </si>
  <si>
    <t>707007702</t>
  </si>
  <si>
    <t>-1358339271</t>
  </si>
  <si>
    <t>-1844650750</t>
  </si>
  <si>
    <t>849977233</t>
  </si>
  <si>
    <t>-911966678</t>
  </si>
  <si>
    <t>1937990374</t>
  </si>
  <si>
    <t>-242798633</t>
  </si>
  <si>
    <t>402,246*1,70+70,00*1,70</t>
  </si>
  <si>
    <t>1868652836</t>
  </si>
  <si>
    <t>45,500*1,60</t>
  </si>
  <si>
    <t>5957113005</t>
  </si>
  <si>
    <t>Kolejnice přechodové tv. R65/49 levá</t>
  </si>
  <si>
    <t>-778736053</t>
  </si>
  <si>
    <t>P</t>
  </si>
  <si>
    <t>Poznámka k položce:_x000D_
R65-7,50m/S49-12,50m</t>
  </si>
  <si>
    <t>2*20,00</t>
  </si>
  <si>
    <t>5957113010</t>
  </si>
  <si>
    <t>Kolejnice přechodové tv. R65/49 pravá</t>
  </si>
  <si>
    <t>2101871674</t>
  </si>
  <si>
    <t>-2102380390</t>
  </si>
  <si>
    <t>861628470</t>
  </si>
  <si>
    <t>194689862</t>
  </si>
  <si>
    <t>-851783970</t>
  </si>
  <si>
    <t>1"pryž. a PE podložky - 0,300 t - odpad</t>
  </si>
  <si>
    <t>-1869917159</t>
  </si>
  <si>
    <t>543,104*1,80"štěrkové lože - odpad</t>
  </si>
  <si>
    <t>27,720*2,00+136,000*2,00"zemina - odpad</t>
  </si>
  <si>
    <t>548635709</t>
  </si>
  <si>
    <t>1993013836</t>
  </si>
  <si>
    <t>5,891"betonové pražce SB8</t>
  </si>
  <si>
    <t>1521204923</t>
  </si>
  <si>
    <t>5,626"dřevěné pražce</t>
  </si>
  <si>
    <t>-1972500518</t>
  </si>
  <si>
    <t>1941276036</t>
  </si>
  <si>
    <t>802,818+72,800"štěrk, drť</t>
  </si>
  <si>
    <t>62014145</t>
  </si>
  <si>
    <t>4,388"přechodové kolejnice</t>
  </si>
  <si>
    <t>1654827309</t>
  </si>
  <si>
    <t>SO 04 - Práce pro SSZT - výhybky, přestavníky</t>
  </si>
  <si>
    <t>Ing. Hodulová Michaela</t>
  </si>
  <si>
    <t xml:space="preserve">    1 - Zemní práce</t>
  </si>
  <si>
    <t xml:space="preserve">    2 - Počítače náprav</t>
  </si>
  <si>
    <t>Zemní práce</t>
  </si>
  <si>
    <t>1320010001-R</t>
  </si>
  <si>
    <t>Výkop a odkop zeminy ke stávajícím kabelům ručně, zabezpečení výkopu</t>
  </si>
  <si>
    <t>-941278809</t>
  </si>
  <si>
    <t>1320010011-R</t>
  </si>
  <si>
    <t>Ochrana štěrkového lože kolejí při souběžné trase s kolejemi</t>
  </si>
  <si>
    <t>-1521647190</t>
  </si>
  <si>
    <t>1320010021-R</t>
  </si>
  <si>
    <t>Opětovné zřízení kabelového lože z prosáté zeminy ve stávající kabelové trase</t>
  </si>
  <si>
    <t>2067145885</t>
  </si>
  <si>
    <t>1320010031-R</t>
  </si>
  <si>
    <t>Pokládka výstražné folie ve stávající kabelové trase</t>
  </si>
  <si>
    <t>-312998109</t>
  </si>
  <si>
    <t>1320010035-R</t>
  </si>
  <si>
    <t>Odstranění výstražné folie ve stávající kabelové trase</t>
  </si>
  <si>
    <t>-1867847280</t>
  </si>
  <si>
    <t>1320010041-R</t>
  </si>
  <si>
    <t>Zához osazené kabelové trasy ručně včetně hutnění</t>
  </si>
  <si>
    <t>-1457031772</t>
  </si>
  <si>
    <t>1320010051-R</t>
  </si>
  <si>
    <t>Povrchová úprava po záhozu ve stávající kabelové trase</t>
  </si>
  <si>
    <t>1804616524</t>
  </si>
  <si>
    <t>460510274-R</t>
  </si>
  <si>
    <t>Kanály do rýhy ze žlabů plastových šířky do 20 cm</t>
  </si>
  <si>
    <t>915159380</t>
  </si>
  <si>
    <t>Kabelové prostupy, kanály a multikanály  kanály ze žlabů plastových včetně utěsnění, vyspárování a zakrytí víkem do rýhy, bez výkopových prací, vnější šířky přes 10 do 20 cm</t>
  </si>
  <si>
    <t>7593500090</t>
  </si>
  <si>
    <t>Trasy kabelového vedení Kabelové žlaby (100x100) spodní + vrchní díl plast</t>
  </si>
  <si>
    <t>128</t>
  </si>
  <si>
    <t>1709296516</t>
  </si>
  <si>
    <t>7590525230</t>
  </si>
  <si>
    <t>Montáž kabelu návěstního volně uloženého s jádrem 1 mm Cu TCEKEZE, TCEKFE, TCEKPFLEY, TCEKPFLEZE do 7 P</t>
  </si>
  <si>
    <t>-1960636786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</si>
  <si>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</si>
  <si>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7590525231</t>
  </si>
  <si>
    <t>Montáž kabelu návěstního volně uloženého s jádrem 1 mm Cu TCEKEZE, TCEKFE, TCEKPFLEY, TCEKPFLEZE do 16 P</t>
  </si>
  <si>
    <t>-1780377971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</si>
  <si>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</si>
  <si>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7590521529</t>
  </si>
  <si>
    <t>Venkovní vedení kabelová - metalické sítě Plněné, párované s ochr. vodičem TCEKPFLEY 7 P 1,0 D</t>
  </si>
  <si>
    <t>-1498497602</t>
  </si>
  <si>
    <t>7590521534</t>
  </si>
  <si>
    <t>Venkovní vedení kabelová - metalické sítě Plněné, párované s ochr. vodičem TCEKPFLEY 12 P 1,0 D</t>
  </si>
  <si>
    <t>1420202342</t>
  </si>
  <si>
    <t>7590525559</t>
  </si>
  <si>
    <t>Montáž smršťovací spojky Raychem bez pancíře na dvouplášťovém celoplastovém kabelu do 20 žil</t>
  </si>
  <si>
    <t>-1794517864</t>
  </si>
  <si>
    <t>Montáž smršťovací spojky Raychem bez pancíře na dvouplášťovém celoplastovém kabelu do 20 žil - nasazení manžety, spojení žil, převlečení manžety, nahřátí pro její tepelné smrštění, uložení spojky v jámě</t>
  </si>
  <si>
    <t>7590525560</t>
  </si>
  <si>
    <t>Montáž smršťovací spojky Raychem bez pancíře na dvouplášťovém celoplastovém kabelu do 32 žil</t>
  </si>
  <si>
    <t>765712156</t>
  </si>
  <si>
    <t>Montáž smršťovací spojky Raychem bez pancíře na dvouplášťovém celoplastovém kabelu do 32 žil - nasazení manžety, spojení žil, převlečení manžety, nahřátí pro její tepelné smrštění, uložení spojky v jámě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</si>
  <si>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</si>
  <si>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</si>
  <si>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-410392974</t>
  </si>
  <si>
    <t>7590525712</t>
  </si>
  <si>
    <t>Montáž ukončení celoplastového kabelu v závěru nebo rozvaděči se svorkovnicemi WAGO bez pancíře 7p</t>
  </si>
  <si>
    <t>1037827797</t>
  </si>
  <si>
    <t>Montáž ukončení celoplastového kabelu v závěru nebo rozvaděči se svorkovnicemi WAGO bez pancíře 7p - odstranění pláště kabelu, odizolování konců vodičů, vyformování, připojení vodičů na svorkovnici, přezkoušení izolačního stavu kabelových žil</t>
  </si>
  <si>
    <t>7590525713</t>
  </si>
  <si>
    <t>Montáž ukončení celoplastového kabelu v závěru nebo rozvaděči se svorkovnicemi WAGO bez pancíře 12p</t>
  </si>
  <si>
    <t>965689868</t>
  </si>
  <si>
    <t>Montáž ukončení celoplastového kabelu v závěru nebo rozvaděči se svorkovnicemiWAGO bez pancíře 12p - odstranění pláště kabelu, odizolování konců vodičů, vyformování, připojení vodičů na svorkovnici, přezkoušení izolačního stavu kabelových žil</t>
  </si>
  <si>
    <t>7593505270</t>
  </si>
  <si>
    <t>Montáž kabelového označníku Ball Marker</t>
  </si>
  <si>
    <t>-434866972</t>
  </si>
  <si>
    <t>Montáž kabelového označníku Ball Marker - upevnění kabelového označníku na plášť kabelu upevňovacími prvky</t>
  </si>
  <si>
    <t>7590105426-R</t>
  </si>
  <si>
    <t xml:space="preserve">Ball Marker - kabelový označník </t>
  </si>
  <si>
    <t>-1568444156</t>
  </si>
  <si>
    <t>7591017030</t>
  </si>
  <si>
    <t>Demontáž elektromotorického přestavníku z výhybky s kontrolou jazyků</t>
  </si>
  <si>
    <t>904177884</t>
  </si>
  <si>
    <t>7591015034</t>
  </si>
  <si>
    <t>Montáž elektromotorického přestavníku na výhybce s kontrolou jazyků s upevněním kloubovým na koleji</t>
  </si>
  <si>
    <t>1927734645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</si>
  <si>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</si>
  <si>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7591095010</t>
  </si>
  <si>
    <t>Dodatečná montáž ohrazení pro elekromotorický přestavník s plastovou ohrádkou</t>
  </si>
  <si>
    <t>2083815565</t>
  </si>
  <si>
    <t>7591090110</t>
  </si>
  <si>
    <t>Díly pro zemní montáž přestavníků Ohrádka přestavníku POP KPS (HM0321859992206)</t>
  </si>
  <si>
    <t>278400917</t>
  </si>
  <si>
    <t>5914125010</t>
  </si>
  <si>
    <t xml:space="preserve">Montáž desek </t>
  </si>
  <si>
    <t>1212662786</t>
  </si>
  <si>
    <t>Montáž desek. Poznámka: 1. V cenách jsou započteny náklady na manipulaci a montáž desek podle vzorového listu. 2. V cenách nejsou obsaženy náklady na dodávku materiálu.</t>
  </si>
  <si>
    <t>7591090010</t>
  </si>
  <si>
    <t>Díly pro zemní montáž přestavníků Deska základ.pod přestav. 700x460  (HM0592139997046)</t>
  </si>
  <si>
    <t>-721849990</t>
  </si>
  <si>
    <t>7590147040</t>
  </si>
  <si>
    <t>Demontáž závěru kabelového zabezpečovacího na zemní podpěru UKM 12</t>
  </si>
  <si>
    <t>2015168585</t>
  </si>
  <si>
    <t>7590147042</t>
  </si>
  <si>
    <t>Demontáž závěru kabelového zabezpečovacího na zemní podpěru UPM 24</t>
  </si>
  <si>
    <t>1683623657</t>
  </si>
  <si>
    <t>7590145046</t>
  </si>
  <si>
    <t>Montáž závěru kabelového zabezpečovacího na zemní podpěru UPMP</t>
  </si>
  <si>
    <t>-1798640533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</si>
  <si>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</si>
  <si>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7590145044</t>
  </si>
  <si>
    <t>Montáž závěru kabelového zabezpečovacího na zemní podpěru UKMP</t>
  </si>
  <si>
    <t>-2086637642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</si>
  <si>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</si>
  <si>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7590140150</t>
  </si>
  <si>
    <t>Závěry Závěr kabelový UPMP-WM I. (CV736709001)</t>
  </si>
  <si>
    <t>1752367857</t>
  </si>
  <si>
    <t>7590140190</t>
  </si>
  <si>
    <t>Závěry Závěr kabelový UKMP-WM (CV736719001)</t>
  </si>
  <si>
    <t>-212436271</t>
  </si>
  <si>
    <t>7598095070</t>
  </si>
  <si>
    <t>Přezkoušení a regulace elektromotorového přestavníku</t>
  </si>
  <si>
    <t>-1967982060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</si>
  <si>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</si>
  <si>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Počítače náprav</t>
  </si>
  <si>
    <t>7592007050</t>
  </si>
  <si>
    <t>Demontáž počítacího bodu (senzoru) RSR 180</t>
  </si>
  <si>
    <t>1106055320</t>
  </si>
  <si>
    <t>7592005050</t>
  </si>
  <si>
    <t>Montáž počítacího bodu (senzoru) RSR 180</t>
  </si>
  <si>
    <t>973643984</t>
  </si>
  <si>
    <t>Montáž počítacího bodu (senzoru) RSR 180 - uložení a připevnění na určené místo, seřízení polohy, přezkoušení</t>
  </si>
  <si>
    <t>7590525710</t>
  </si>
  <si>
    <t>Montáž ukončení celoplastového kabelu v závěru nebo rozvaděči se svorkovnicemi Sv12 bez pancíře 3p</t>
  </si>
  <si>
    <t>1253535446</t>
  </si>
  <si>
    <t>Montáž ukončení celoplastového kabelu v závěru nebo rozvaděči se svorkovnicemi Sv12 bez pancíře 3p - odstranění pláště kabelu, odizolování konců vodičů, vyformování, přišroubování vodičů na svorkovnici, přezkoušení izolačního stavu kabelových žil</t>
  </si>
  <si>
    <t>7598095085</t>
  </si>
  <si>
    <t>Přezkoušení a regulace senzoru počítacího bodu</t>
  </si>
  <si>
    <t>1297150055</t>
  </si>
  <si>
    <t>Přezkoušení a regulace senzoru počítacího bodu - kontrola (nastavení) mechanických parametrů polohy, regulace napájení, kalibrace, kontrola funkce a započítávání, kontrola indikace</t>
  </si>
  <si>
    <t>7598095090</t>
  </si>
  <si>
    <t>Přezkoušení a regulace počítače náprav včetně vyhotovení protokolu za 1 úsek</t>
  </si>
  <si>
    <t>-333590947</t>
  </si>
  <si>
    <t>Přezkoušení a regulace počítače náprav včetně vyhotovení protokolu za 1 úsek - provedení příslušných měření, nastavení zařízení, přezkoušení funkce a vyhotovení protokolu</t>
  </si>
  <si>
    <t>1087272152</t>
  </si>
  <si>
    <t>9902900100</t>
  </si>
  <si>
    <t>Naložení  sypanin, drobného kusového materiálu, suti</t>
  </si>
  <si>
    <t>-1068168233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</si>
  <si>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</si>
  <si>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1857130347</t>
  </si>
  <si>
    <t>9909000500</t>
  </si>
  <si>
    <t>Poplatek uložení odpadu betonových prefabrikátů</t>
  </si>
  <si>
    <t>663540244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</si>
  <si>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</si>
  <si>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VON - Oprava staničních kolejí č. 2,6,8 v žst. Krnov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</si>
  <si>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</si>
  <si>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</si>
  <si>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</si>
  <si>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</si>
  <si>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</si>
  <si>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hod</t>
  </si>
  <si>
    <t>104731704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</si>
  <si>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</si>
  <si>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</si>
  <si>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</si>
  <si>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</si>
  <si>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-20273149</t>
  </si>
  <si>
    <t>022101001</t>
  </si>
  <si>
    <t>Geodetické práce Geodetické práce před opravou</t>
  </si>
  <si>
    <t>-459620029</t>
  </si>
  <si>
    <t>5*0,033+0,037+0,200+2*0,025+0,600+0,025+0,033+0,455</t>
  </si>
  <si>
    <t>022101021</t>
  </si>
  <si>
    <t>Geodetické práce Geodetické práce po ukončení opravy</t>
  </si>
  <si>
    <t>-135508327</t>
  </si>
  <si>
    <t>024101001</t>
  </si>
  <si>
    <t>Inženýrská činnost střežení pracovní skupiny zaměstnanců</t>
  </si>
  <si>
    <t>-1368999881</t>
  </si>
  <si>
    <t>033131001</t>
  </si>
  <si>
    <t>Provozní vlivy Organizační zajištění prací při zřizování a udržování BK kolejí a výhybek</t>
  </si>
  <si>
    <t>1259984320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</si>
  <si>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</si>
  <si>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537,00+400,00</t>
  </si>
  <si>
    <t>033121001</t>
  </si>
  <si>
    <t>Provozní vlivy Rušení prací železničním provozem širá trať nebo dopravny s kolejovým rozvětvením s počtem vlaků za směnu 8,5 hod. do 25</t>
  </si>
  <si>
    <t>1024</t>
  </si>
  <si>
    <t>-220676977</t>
  </si>
  <si>
    <t>Poznámka k položce:_x000D_
SO 01 - pol.č. 3 - 27_x000D_
SO 02 - pol.č. 1 - 26_x000D_
SO 02 - pol.č. 1 - 25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</si>
</sst>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8" t="s">
        <v>14</v>
      </c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19"/>
      <c r="AQ5" s="19"/>
      <c r="AR5" s="17"/>
      <c r="BE5" s="228" t="s">
        <v>15</v>
      </c>
      <c r="BS5" s="14" t="s">
        <v>6</v>
      </c>
    </row>
    <row r="6" spans="1:74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0" t="s">
        <v>17</v>
      </c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AL6" s="249"/>
      <c r="AM6" s="249"/>
      <c r="AN6" s="249"/>
      <c r="AO6" s="249"/>
      <c r="AP6" s="19"/>
      <c r="AQ6" s="19"/>
      <c r="AR6" s="17"/>
      <c r="BE6" s="229"/>
      <c r="BS6" s="14" t="s">
        <v>6</v>
      </c>
    </row>
    <row r="7" spans="1:74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29"/>
      <c r="BS7" s="14" t="s">
        <v>6</v>
      </c>
    </row>
    <row r="8" spans="1:74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29"/>
      <c r="BS8" s="14" t="s">
        <v>6</v>
      </c>
    </row>
    <row r="9" spans="1:74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9"/>
      <c r="BS9" s="14" t="s">
        <v>6</v>
      </c>
    </row>
    <row r="10" spans="1:74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29"/>
      <c r="BS10" s="14" t="s">
        <v>6</v>
      </c>
    </row>
    <row r="11" spans="1:74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29"/>
      <c r="BS11" s="14" t="s">
        <v>6</v>
      </c>
    </row>
    <row r="12" spans="1:74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9"/>
      <c r="BS12" s="14" t="s">
        <v>6</v>
      </c>
    </row>
    <row r="13" spans="1:74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29"/>
      <c r="BS13" s="14" t="s">
        <v>6</v>
      </c>
    </row>
    <row r="14" spans="1:74" ht="11.25">
      <c r="B14" s="18"/>
      <c r="C14" s="19"/>
      <c r="D14" s="19"/>
      <c r="E14" s="251" t="s">
        <v>31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29"/>
      <c r="BS14" s="14" t="s">
        <v>6</v>
      </c>
    </row>
    <row r="15" spans="1:74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9"/>
      <c r="BS15" s="14" t="s">
        <v>4</v>
      </c>
    </row>
    <row r="16" spans="1:74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29"/>
      <c r="BS16" s="14" t="s">
        <v>4</v>
      </c>
    </row>
    <row r="17" spans="2:7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29"/>
      <c r="BS17" s="14" t="s">
        <v>34</v>
      </c>
    </row>
    <row r="18" spans="2:7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9"/>
      <c r="BS18" s="14" t="s">
        <v>6</v>
      </c>
    </row>
    <row r="19" spans="2:7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29"/>
      <c r="BS19" s="14" t="s">
        <v>6</v>
      </c>
    </row>
    <row r="20" spans="2:71" ht="18.399999999999999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29"/>
      <c r="BS20" s="14" t="s">
        <v>34</v>
      </c>
    </row>
    <row r="21" spans="2:7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9"/>
    </row>
    <row r="22" spans="2:7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9"/>
    </row>
    <row r="23" spans="2:71" ht="16.5" customHeight="1">
      <c r="B23" s="18"/>
      <c r="C23" s="19"/>
      <c r="D23" s="19"/>
      <c r="E23" s="253" t="s">
        <v>1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O23" s="19"/>
      <c r="AP23" s="19"/>
      <c r="AQ23" s="19"/>
      <c r="AR23" s="17"/>
      <c r="BE23" s="229"/>
    </row>
    <row r="24" spans="2:7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9"/>
    </row>
    <row r="25" spans="2:7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9"/>
    </row>
    <row r="26" spans="2:71" s="1" customFormat="1" ht="25.9" customHeight="1">
      <c r="B26" s="31"/>
      <c r="C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0">
        <f>ROUND(AG54,2)</f>
        <v>0</v>
      </c>
      <c r="AL26" s="231"/>
      <c r="AM26" s="231"/>
      <c r="AN26" s="231"/>
      <c r="AO26" s="231"/>
      <c r="AP26" s="32"/>
      <c r="AQ26" s="32"/>
      <c r="AR26" s="35"/>
      <c r="BE26" s="229"/>
    </row>
    <row r="27" spans="2:71" s="1" customFormat="1" ht="6.95" customHeight="1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29"/>
    </row>
    <row r="28" spans="2:71" s="1" customFormat="1" ht="11.25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54" t="s">
        <v>38</v>
      </c>
      <c r="M28" s="254"/>
      <c r="N28" s="254"/>
      <c r="O28" s="254"/>
      <c r="P28" s="254"/>
      <c r="Q28" s="32"/>
      <c r="R28" s="32"/>
      <c r="S28" s="32"/>
      <c r="T28" s="32"/>
      <c r="U28" s="32"/>
      <c r="V28" s="32"/>
      <c r="W28" s="254" t="s">
        <v>39</v>
      </c>
      <c r="X28" s="254"/>
      <c r="Y28" s="254"/>
      <c r="Z28" s="254"/>
      <c r="AA28" s="254"/>
      <c r="AB28" s="254"/>
      <c r="AC28" s="254"/>
      <c r="AD28" s="254"/>
      <c r="AE28" s="254"/>
      <c r="AF28" s="32"/>
      <c r="AG28" s="32"/>
      <c r="AH28" s="32"/>
      <c r="AI28" s="32"/>
      <c r="AJ28" s="32"/>
      <c r="AK28" s="254" t="s">
        <v>40</v>
      </c>
      <c r="AL28" s="254"/>
      <c r="AM28" s="254"/>
      <c r="AN28" s="254"/>
      <c r="AO28" s="254"/>
      <c r="AP28" s="32"/>
      <c r="AQ28" s="32"/>
      <c r="AR28" s="35"/>
      <c r="BE28" s="229"/>
    </row>
    <row r="29" spans="2:71" s="2" customFormat="1" ht="14.45" customHeight="1">
      <c r="B29" s="36"/>
      <c r="C29" s="37"/>
      <c r="D29" s="26" t="s">
        <v>41</v>
      </c>
      <c r="E29" s="37"/>
      <c r="F29" s="26" t="s">
        <v>42</v>
      </c>
      <c r="G29" s="37"/>
      <c r="H29" s="37"/>
      <c r="I29" s="37"/>
      <c r="J29" s="37"/>
      <c r="K29" s="37"/>
      <c r="L29" s="255">
        <v>0.21</v>
      </c>
      <c r="M29" s="227"/>
      <c r="N29" s="227"/>
      <c r="O29" s="227"/>
      <c r="P29" s="227"/>
      <c r="Q29" s="37"/>
      <c r="R29" s="37"/>
      <c r="S29" s="37"/>
      <c r="T29" s="37"/>
      <c r="U29" s="37"/>
      <c r="V29" s="37"/>
      <c r="W29" s="226">
        <f>ROUND(AZ54, 2)</f>
        <v>0</v>
      </c>
      <c r="X29" s="227"/>
      <c r="Y29" s="227"/>
      <c r="Z29" s="227"/>
      <c r="AA29" s="227"/>
      <c r="AB29" s="227"/>
      <c r="AC29" s="227"/>
      <c r="AD29" s="227"/>
      <c r="AE29" s="227"/>
      <c r="AF29" s="37"/>
      <c r="AG29" s="37"/>
      <c r="AH29" s="37"/>
      <c r="AI29" s="37"/>
      <c r="AJ29" s="37"/>
      <c r="AK29" s="226">
        <f>ROUND(AV54, 2)</f>
        <v>0</v>
      </c>
      <c r="AL29" s="227"/>
      <c r="AM29" s="227"/>
      <c r="AN29" s="227"/>
      <c r="AO29" s="227"/>
      <c r="AP29" s="37"/>
      <c r="AQ29" s="37"/>
      <c r="AR29" s="38"/>
      <c r="BE29" s="229"/>
    </row>
    <row r="30" spans="2:71" s="2" customFormat="1" ht="14.45" customHeight="1">
      <c r="B30" s="36"/>
      <c r="C30" s="37"/>
      <c r="D30" s="37"/>
      <c r="E30" s="37"/>
      <c r="F30" s="26" t="s">
        <v>43</v>
      </c>
      <c r="G30" s="37"/>
      <c r="H30" s="37"/>
      <c r="I30" s="37"/>
      <c r="J30" s="37"/>
      <c r="K30" s="37"/>
      <c r="L30" s="255">
        <v>0.15</v>
      </c>
      <c r="M30" s="227"/>
      <c r="N30" s="227"/>
      <c r="O30" s="227"/>
      <c r="P30" s="227"/>
      <c r="Q30" s="37"/>
      <c r="R30" s="37"/>
      <c r="S30" s="37"/>
      <c r="T30" s="37"/>
      <c r="U30" s="37"/>
      <c r="V30" s="37"/>
      <c r="W30" s="226">
        <f>ROUND(BA54, 2)</f>
        <v>0</v>
      </c>
      <c r="X30" s="227"/>
      <c r="Y30" s="227"/>
      <c r="Z30" s="227"/>
      <c r="AA30" s="227"/>
      <c r="AB30" s="227"/>
      <c r="AC30" s="227"/>
      <c r="AD30" s="227"/>
      <c r="AE30" s="227"/>
      <c r="AF30" s="37"/>
      <c r="AG30" s="37"/>
      <c r="AH30" s="37"/>
      <c r="AI30" s="37"/>
      <c r="AJ30" s="37"/>
      <c r="AK30" s="226">
        <f>ROUND(AW54, 2)</f>
        <v>0</v>
      </c>
      <c r="AL30" s="227"/>
      <c r="AM30" s="227"/>
      <c r="AN30" s="227"/>
      <c r="AO30" s="227"/>
      <c r="AP30" s="37"/>
      <c r="AQ30" s="37"/>
      <c r="AR30" s="38"/>
      <c r="BE30" s="229"/>
    </row>
    <row r="31" spans="2:71" s="2" customFormat="1" ht="14.45" hidden="1" customHeight="1">
      <c r="B31" s="36"/>
      <c r="C31" s="37"/>
      <c r="D31" s="37"/>
      <c r="E31" s="37"/>
      <c r="F31" s="26" t="s">
        <v>44</v>
      </c>
      <c r="G31" s="37"/>
      <c r="H31" s="37"/>
      <c r="I31" s="37"/>
      <c r="J31" s="37"/>
      <c r="K31" s="37"/>
      <c r="L31" s="255">
        <v>0.21</v>
      </c>
      <c r="M31" s="227"/>
      <c r="N31" s="227"/>
      <c r="O31" s="227"/>
      <c r="P31" s="227"/>
      <c r="Q31" s="37"/>
      <c r="R31" s="37"/>
      <c r="S31" s="37"/>
      <c r="T31" s="37"/>
      <c r="U31" s="37"/>
      <c r="V31" s="37"/>
      <c r="W31" s="226">
        <f>ROUND(BB54, 2)</f>
        <v>0</v>
      </c>
      <c r="X31" s="227"/>
      <c r="Y31" s="227"/>
      <c r="Z31" s="227"/>
      <c r="AA31" s="227"/>
      <c r="AB31" s="227"/>
      <c r="AC31" s="227"/>
      <c r="AD31" s="227"/>
      <c r="AE31" s="227"/>
      <c r="AF31" s="37"/>
      <c r="AG31" s="37"/>
      <c r="AH31" s="37"/>
      <c r="AI31" s="37"/>
      <c r="AJ31" s="37"/>
      <c r="AK31" s="226">
        <v>0</v>
      </c>
      <c r="AL31" s="227"/>
      <c r="AM31" s="227"/>
      <c r="AN31" s="227"/>
      <c r="AO31" s="227"/>
      <c r="AP31" s="37"/>
      <c r="AQ31" s="37"/>
      <c r="AR31" s="38"/>
      <c r="BE31" s="229"/>
    </row>
    <row r="32" spans="2:71" s="2" customFormat="1" ht="14.45" hidden="1" customHeight="1">
      <c r="B32" s="36"/>
      <c r="C32" s="37"/>
      <c r="D32" s="37"/>
      <c r="E32" s="37"/>
      <c r="F32" s="26" t="s">
        <v>45</v>
      </c>
      <c r="G32" s="37"/>
      <c r="H32" s="37"/>
      <c r="I32" s="37"/>
      <c r="J32" s="37"/>
      <c r="K32" s="37"/>
      <c r="L32" s="255">
        <v>0.15</v>
      </c>
      <c r="M32" s="227"/>
      <c r="N32" s="227"/>
      <c r="O32" s="227"/>
      <c r="P32" s="227"/>
      <c r="Q32" s="37"/>
      <c r="R32" s="37"/>
      <c r="S32" s="37"/>
      <c r="T32" s="37"/>
      <c r="U32" s="37"/>
      <c r="V32" s="37"/>
      <c r="W32" s="226">
        <f>ROUND(BC54, 2)</f>
        <v>0</v>
      </c>
      <c r="X32" s="227"/>
      <c r="Y32" s="227"/>
      <c r="Z32" s="227"/>
      <c r="AA32" s="227"/>
      <c r="AB32" s="227"/>
      <c r="AC32" s="227"/>
      <c r="AD32" s="227"/>
      <c r="AE32" s="227"/>
      <c r="AF32" s="37"/>
      <c r="AG32" s="37"/>
      <c r="AH32" s="37"/>
      <c r="AI32" s="37"/>
      <c r="AJ32" s="37"/>
      <c r="AK32" s="226">
        <v>0</v>
      </c>
      <c r="AL32" s="227"/>
      <c r="AM32" s="227"/>
      <c r="AN32" s="227"/>
      <c r="AO32" s="227"/>
      <c r="AP32" s="37"/>
      <c r="AQ32" s="37"/>
      <c r="AR32" s="38"/>
      <c r="BE32" s="229"/>
    </row>
    <row r="33" spans="2:57" s="2" customFormat="1" ht="14.45" hidden="1" customHeight="1">
      <c r="B33" s="36"/>
      <c r="C33" s="37"/>
      <c r="D33" s="37"/>
      <c r="E33" s="37"/>
      <c r="F33" s="26" t="s">
        <v>46</v>
      </c>
      <c r="G33" s="37"/>
      <c r="H33" s="37"/>
      <c r="I33" s="37"/>
      <c r="J33" s="37"/>
      <c r="K33" s="37"/>
      <c r="L33" s="255">
        <v>0</v>
      </c>
      <c r="M33" s="227"/>
      <c r="N33" s="227"/>
      <c r="O33" s="227"/>
      <c r="P33" s="227"/>
      <c r="Q33" s="37"/>
      <c r="R33" s="37"/>
      <c r="S33" s="37"/>
      <c r="T33" s="37"/>
      <c r="U33" s="37"/>
      <c r="V33" s="37"/>
      <c r="W33" s="226">
        <f>ROUND(BD54, 2)</f>
        <v>0</v>
      </c>
      <c r="X33" s="227"/>
      <c r="Y33" s="227"/>
      <c r="Z33" s="227"/>
      <c r="AA33" s="227"/>
      <c r="AB33" s="227"/>
      <c r="AC33" s="227"/>
      <c r="AD33" s="227"/>
      <c r="AE33" s="227"/>
      <c r="AF33" s="37"/>
      <c r="AG33" s="37"/>
      <c r="AH33" s="37"/>
      <c r="AI33" s="37"/>
      <c r="AJ33" s="37"/>
      <c r="AK33" s="226">
        <v>0</v>
      </c>
      <c r="AL33" s="227"/>
      <c r="AM33" s="227"/>
      <c r="AN33" s="227"/>
      <c r="AO33" s="227"/>
      <c r="AP33" s="37"/>
      <c r="AQ33" s="37"/>
      <c r="AR33" s="38"/>
      <c r="BE33" s="229"/>
    </row>
    <row r="34" spans="2:57" s="1" customFormat="1" ht="6.95" customHeight="1"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29"/>
    </row>
    <row r="35" spans="2:57" s="1" customFormat="1" ht="25.9" customHeight="1">
      <c r="B35" s="31"/>
      <c r="C35" s="39"/>
      <c r="D35" s="40" t="s">
        <v>47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48</v>
      </c>
      <c r="U35" s="41"/>
      <c r="V35" s="41"/>
      <c r="W35" s="41"/>
      <c r="X35" s="232" t="s">
        <v>49</v>
      </c>
      <c r="Y35" s="233"/>
      <c r="Z35" s="233"/>
      <c r="AA35" s="233"/>
      <c r="AB35" s="233"/>
      <c r="AC35" s="41"/>
      <c r="AD35" s="41"/>
      <c r="AE35" s="41"/>
      <c r="AF35" s="41"/>
      <c r="AG35" s="41"/>
      <c r="AH35" s="41"/>
      <c r="AI35" s="41"/>
      <c r="AJ35" s="41"/>
      <c r="AK35" s="234">
        <f>SUM(AK26:AK33)</f>
        <v>0</v>
      </c>
      <c r="AL35" s="233"/>
      <c r="AM35" s="233"/>
      <c r="AN35" s="233"/>
      <c r="AO35" s="235"/>
      <c r="AP35" s="39"/>
      <c r="AQ35" s="39"/>
      <c r="AR35" s="35"/>
    </row>
    <row r="36" spans="2:57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</row>
    <row r="37" spans="2:57" s="1" customFormat="1" ht="6.95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5"/>
    </row>
    <row r="41" spans="2:57" s="1" customFormat="1" ht="6.95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5"/>
    </row>
    <row r="42" spans="2:57" s="1" customFormat="1" ht="24.95" customHeight="1">
      <c r="B42" s="31"/>
      <c r="C42" s="20" t="s">
        <v>50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5"/>
    </row>
    <row r="43" spans="2:57" s="1" customFormat="1" ht="6.95" customHeight="1"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5"/>
    </row>
    <row r="44" spans="2:57" s="1" customFormat="1" ht="12" customHeight="1">
      <c r="B44" s="31"/>
      <c r="C44" s="26" t="s">
        <v>13</v>
      </c>
      <c r="D44" s="32"/>
      <c r="E44" s="32"/>
      <c r="F44" s="32"/>
      <c r="G44" s="32"/>
      <c r="H44" s="32"/>
      <c r="I44" s="32"/>
      <c r="J44" s="32"/>
      <c r="K44" s="32"/>
      <c r="L44" s="32" t="str">
        <f>K5</f>
        <v>63519061</v>
      </c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5"/>
    </row>
    <row r="45" spans="2:57" s="3" customFormat="1" ht="36.950000000000003" customHeight="1">
      <c r="B45" s="47"/>
      <c r="C45" s="48" t="s">
        <v>16</v>
      </c>
      <c r="D45" s="49"/>
      <c r="E45" s="49"/>
      <c r="F45" s="49"/>
      <c r="G45" s="49"/>
      <c r="H45" s="49"/>
      <c r="I45" s="49"/>
      <c r="J45" s="49"/>
      <c r="K45" s="49"/>
      <c r="L45" s="245" t="str">
        <f>K6</f>
        <v>Oprava staničních kolejí č. 2,6,8 v žst. Krnov</v>
      </c>
      <c r="M45" s="246"/>
      <c r="N45" s="246"/>
      <c r="O45" s="246"/>
      <c r="P45" s="246"/>
      <c r="Q45" s="246"/>
      <c r="R45" s="246"/>
      <c r="S45" s="246"/>
      <c r="T45" s="246"/>
      <c r="U45" s="246"/>
      <c r="V45" s="246"/>
      <c r="W45" s="246"/>
      <c r="X45" s="246"/>
      <c r="Y45" s="246"/>
      <c r="Z45" s="246"/>
      <c r="AA45" s="246"/>
      <c r="AB45" s="246"/>
      <c r="AC45" s="246"/>
      <c r="AD45" s="246"/>
      <c r="AE45" s="246"/>
      <c r="AF45" s="246"/>
      <c r="AG45" s="246"/>
      <c r="AH45" s="246"/>
      <c r="AI45" s="246"/>
      <c r="AJ45" s="246"/>
      <c r="AK45" s="246"/>
      <c r="AL45" s="246"/>
      <c r="AM45" s="246"/>
      <c r="AN45" s="246"/>
      <c r="AO45" s="246"/>
      <c r="AP45" s="49"/>
      <c r="AQ45" s="49"/>
      <c r="AR45" s="50"/>
    </row>
    <row r="46" spans="2:57" s="1" customFormat="1" ht="6.95" customHeight="1"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5"/>
    </row>
    <row r="47" spans="2:57" s="1" customFormat="1" ht="12" customHeight="1">
      <c r="B47" s="31"/>
      <c r="C47" s="26" t="s">
        <v>20</v>
      </c>
      <c r="D47" s="32"/>
      <c r="E47" s="32"/>
      <c r="F47" s="32"/>
      <c r="G47" s="32"/>
      <c r="H47" s="32"/>
      <c r="I47" s="32"/>
      <c r="J47" s="32"/>
      <c r="K47" s="32"/>
      <c r="L47" s="51" t="str">
        <f>IF(K8="","",K8)</f>
        <v>PS Krnov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6" t="s">
        <v>22</v>
      </c>
      <c r="AJ47" s="32"/>
      <c r="AK47" s="32"/>
      <c r="AL47" s="32"/>
      <c r="AM47" s="247" t="str">
        <f>IF(AN8= "","",AN8)</f>
        <v>28. 3. 2019</v>
      </c>
      <c r="AN47" s="247"/>
      <c r="AO47" s="32"/>
      <c r="AP47" s="32"/>
      <c r="AQ47" s="32"/>
      <c r="AR47" s="35"/>
    </row>
    <row r="48" spans="2:57" s="1" customFormat="1" ht="6.95" customHeight="1"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5"/>
    </row>
    <row r="49" spans="1:91" s="1" customFormat="1" ht="13.7" customHeight="1">
      <c r="B49" s="31"/>
      <c r="C49" s="26" t="s">
        <v>24</v>
      </c>
      <c r="D49" s="32"/>
      <c r="E49" s="32"/>
      <c r="F49" s="32"/>
      <c r="G49" s="32"/>
      <c r="H49" s="32"/>
      <c r="I49" s="32"/>
      <c r="J49" s="32"/>
      <c r="K49" s="32"/>
      <c r="L49" s="32" t="str">
        <f>IF(E11= "","",E11)</f>
        <v>SŽDC s.o.,OŘ Ostrava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6" t="s">
        <v>32</v>
      </c>
      <c r="AJ49" s="32"/>
      <c r="AK49" s="32"/>
      <c r="AL49" s="32"/>
      <c r="AM49" s="243" t="str">
        <f>IF(E17="","",E17)</f>
        <v xml:space="preserve"> </v>
      </c>
      <c r="AN49" s="244"/>
      <c r="AO49" s="244"/>
      <c r="AP49" s="244"/>
      <c r="AQ49" s="32"/>
      <c r="AR49" s="35"/>
      <c r="AS49" s="237" t="s">
        <v>51</v>
      </c>
      <c r="AT49" s="238"/>
      <c r="AU49" s="53"/>
      <c r="AV49" s="53"/>
      <c r="AW49" s="53"/>
      <c r="AX49" s="53"/>
      <c r="AY49" s="53"/>
      <c r="AZ49" s="53"/>
      <c r="BA49" s="53"/>
      <c r="BB49" s="53"/>
      <c r="BC49" s="53"/>
      <c r="BD49" s="54"/>
    </row>
    <row r="50" spans="1:91" s="1" customFormat="1" ht="13.7" customHeight="1">
      <c r="B50" s="31"/>
      <c r="C50" s="26" t="s">
        <v>30</v>
      </c>
      <c r="D50" s="32"/>
      <c r="E50" s="32"/>
      <c r="F50" s="32"/>
      <c r="G50" s="32"/>
      <c r="H50" s="32"/>
      <c r="I50" s="32"/>
      <c r="J50" s="32"/>
      <c r="K50" s="32"/>
      <c r="L50" s="32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6" t="s">
        <v>35</v>
      </c>
      <c r="AJ50" s="32"/>
      <c r="AK50" s="32"/>
      <c r="AL50" s="32"/>
      <c r="AM50" s="243" t="str">
        <f>IF(E20="","",E20)</f>
        <v xml:space="preserve"> </v>
      </c>
      <c r="AN50" s="244"/>
      <c r="AO50" s="244"/>
      <c r="AP50" s="244"/>
      <c r="AQ50" s="32"/>
      <c r="AR50" s="35"/>
      <c r="AS50" s="239"/>
      <c r="AT50" s="240"/>
      <c r="AU50" s="55"/>
      <c r="AV50" s="55"/>
      <c r="AW50" s="55"/>
      <c r="AX50" s="55"/>
      <c r="AY50" s="55"/>
      <c r="AZ50" s="55"/>
      <c r="BA50" s="55"/>
      <c r="BB50" s="55"/>
      <c r="BC50" s="55"/>
      <c r="BD50" s="56"/>
    </row>
    <row r="51" spans="1:91" s="1" customFormat="1" ht="10.9" customHeight="1"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5"/>
      <c r="AS51" s="241"/>
      <c r="AT51" s="242"/>
      <c r="AU51" s="57"/>
      <c r="AV51" s="57"/>
      <c r="AW51" s="57"/>
      <c r="AX51" s="57"/>
      <c r="AY51" s="57"/>
      <c r="AZ51" s="57"/>
      <c r="BA51" s="57"/>
      <c r="BB51" s="57"/>
      <c r="BC51" s="57"/>
      <c r="BD51" s="58"/>
    </row>
    <row r="52" spans="1:91" s="1" customFormat="1" ht="29.25" customHeight="1">
      <c r="B52" s="31"/>
      <c r="C52" s="264" t="s">
        <v>52</v>
      </c>
      <c r="D52" s="257"/>
      <c r="E52" s="257"/>
      <c r="F52" s="257"/>
      <c r="G52" s="257"/>
      <c r="H52" s="59"/>
      <c r="I52" s="256" t="s">
        <v>53</v>
      </c>
      <c r="J52" s="257"/>
      <c r="K52" s="257"/>
      <c r="L52" s="257"/>
      <c r="M52" s="257"/>
      <c r="N52" s="257"/>
      <c r="O52" s="257"/>
      <c r="P52" s="257"/>
      <c r="Q52" s="257"/>
      <c r="R52" s="257"/>
      <c r="S52" s="257"/>
      <c r="T52" s="257"/>
      <c r="U52" s="257"/>
      <c r="V52" s="257"/>
      <c r="W52" s="257"/>
      <c r="X52" s="257"/>
      <c r="Y52" s="257"/>
      <c r="Z52" s="257"/>
      <c r="AA52" s="257"/>
      <c r="AB52" s="257"/>
      <c r="AC52" s="257"/>
      <c r="AD52" s="257"/>
      <c r="AE52" s="257"/>
      <c r="AF52" s="257"/>
      <c r="AG52" s="259" t="s">
        <v>54</v>
      </c>
      <c r="AH52" s="257"/>
      <c r="AI52" s="257"/>
      <c r="AJ52" s="257"/>
      <c r="AK52" s="257"/>
      <c r="AL52" s="257"/>
      <c r="AM52" s="257"/>
      <c r="AN52" s="256" t="s">
        <v>55</v>
      </c>
      <c r="AO52" s="257"/>
      <c r="AP52" s="258"/>
      <c r="AQ52" s="60" t="s">
        <v>56</v>
      </c>
      <c r="AR52" s="35"/>
      <c r="AS52" s="61" t="s">
        <v>57</v>
      </c>
      <c r="AT52" s="62" t="s">
        <v>58</v>
      </c>
      <c r="AU52" s="62" t="s">
        <v>59</v>
      </c>
      <c r="AV52" s="62" t="s">
        <v>60</v>
      </c>
      <c r="AW52" s="62" t="s">
        <v>61</v>
      </c>
      <c r="AX52" s="62" t="s">
        <v>62</v>
      </c>
      <c r="AY52" s="62" t="s">
        <v>63</v>
      </c>
      <c r="AZ52" s="62" t="s">
        <v>64</v>
      </c>
      <c r="BA52" s="62" t="s">
        <v>65</v>
      </c>
      <c r="BB52" s="62" t="s">
        <v>66</v>
      </c>
      <c r="BC52" s="62" t="s">
        <v>67</v>
      </c>
      <c r="BD52" s="63" t="s">
        <v>68</v>
      </c>
    </row>
    <row r="53" spans="1:91" s="1" customFormat="1" ht="10.9" customHeight="1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5"/>
      <c r="AS53" s="64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6"/>
    </row>
    <row r="54" spans="1:91" s="4" customFormat="1" ht="32.450000000000003" customHeight="1">
      <c r="B54" s="67"/>
      <c r="C54" s="68" t="s">
        <v>69</v>
      </c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262">
        <f>ROUND(SUM(AG55:AG59),2)</f>
        <v>0</v>
      </c>
      <c r="AH54" s="262"/>
      <c r="AI54" s="262"/>
      <c r="AJ54" s="262"/>
      <c r="AK54" s="262"/>
      <c r="AL54" s="262"/>
      <c r="AM54" s="262"/>
      <c r="AN54" s="263">
        <f t="shared" ref="AN54:AN59" si="0">SUM(AG54,AT54)</f>
        <v>0</v>
      </c>
      <c r="AO54" s="263"/>
      <c r="AP54" s="263"/>
      <c r="AQ54" s="71" t="s">
        <v>1</v>
      </c>
      <c r="AR54" s="72"/>
      <c r="AS54" s="73">
        <f>ROUND(SUM(AS55:AS59),2)</f>
        <v>0</v>
      </c>
      <c r="AT54" s="74">
        <f t="shared" ref="AT54:AT59" si="1">ROUND(SUM(AV54:AW54),2)</f>
        <v>0</v>
      </c>
      <c r="AU54" s="75">
        <f>ROUND(SUM(AU55:AU59),5)</f>
        <v>0</v>
      </c>
      <c r="AV54" s="74">
        <f>ROUND(AZ54*L29,2)</f>
        <v>0</v>
      </c>
      <c r="AW54" s="74">
        <f>ROUND(BA54*L30,2)</f>
        <v>0</v>
      </c>
      <c r="AX54" s="74">
        <f>ROUND(BB54*L29,2)</f>
        <v>0</v>
      </c>
      <c r="AY54" s="74">
        <f>ROUND(BC54*L30,2)</f>
        <v>0</v>
      </c>
      <c r="AZ54" s="74">
        <f>ROUND(SUM(AZ55:AZ59),2)</f>
        <v>0</v>
      </c>
      <c r="BA54" s="74">
        <f>ROUND(SUM(BA55:BA59),2)</f>
        <v>0</v>
      </c>
      <c r="BB54" s="74">
        <f>ROUND(SUM(BB55:BB59),2)</f>
        <v>0</v>
      </c>
      <c r="BC54" s="74">
        <f>ROUND(SUM(BC55:BC59),2)</f>
        <v>0</v>
      </c>
      <c r="BD54" s="76">
        <f>ROUND(SUM(BD55:BD59),2)</f>
        <v>0</v>
      </c>
      <c r="BS54" s="77" t="s">
        <v>70</v>
      </c>
      <c r="BT54" s="77" t="s">
        <v>71</v>
      </c>
      <c r="BU54" s="78" t="s">
        <v>72</v>
      </c>
      <c r="BV54" s="77" t="s">
        <v>73</v>
      </c>
      <c r="BW54" s="77" t="s">
        <v>5</v>
      </c>
      <c r="BX54" s="77" t="s">
        <v>74</v>
      </c>
      <c r="CL54" s="77" t="s">
        <v>1</v>
      </c>
    </row>
    <row r="55" spans="1:91" s="5" customFormat="1" ht="16.5" customHeight="1">
      <c r="A55" s="79" t="s">
        <v>75</v>
      </c>
      <c r="B55" s="80"/>
      <c r="C55" s="81"/>
      <c r="D55" s="265" t="s">
        <v>76</v>
      </c>
      <c r="E55" s="265"/>
      <c r="F55" s="265"/>
      <c r="G55" s="265"/>
      <c r="H55" s="265"/>
      <c r="I55" s="82"/>
      <c r="J55" s="265" t="s">
        <v>77</v>
      </c>
      <c r="K55" s="265"/>
      <c r="L55" s="265"/>
      <c r="M55" s="265"/>
      <c r="N55" s="265"/>
      <c r="O55" s="265"/>
      <c r="P55" s="265"/>
      <c r="Q55" s="265"/>
      <c r="R55" s="265"/>
      <c r="S55" s="265"/>
      <c r="T55" s="265"/>
      <c r="U55" s="265"/>
      <c r="V55" s="265"/>
      <c r="W55" s="265"/>
      <c r="X55" s="265"/>
      <c r="Y55" s="265"/>
      <c r="Z55" s="265"/>
      <c r="AA55" s="265"/>
      <c r="AB55" s="265"/>
      <c r="AC55" s="265"/>
      <c r="AD55" s="265"/>
      <c r="AE55" s="265"/>
      <c r="AF55" s="265"/>
      <c r="AG55" s="260">
        <f>'SO 01 - Oprava výhybek č....'!J30</f>
        <v>0</v>
      </c>
      <c r="AH55" s="261"/>
      <c r="AI55" s="261"/>
      <c r="AJ55" s="261"/>
      <c r="AK55" s="261"/>
      <c r="AL55" s="261"/>
      <c r="AM55" s="261"/>
      <c r="AN55" s="260">
        <f t="shared" si="0"/>
        <v>0</v>
      </c>
      <c r="AO55" s="261"/>
      <c r="AP55" s="261"/>
      <c r="AQ55" s="83" t="s">
        <v>78</v>
      </c>
      <c r="AR55" s="84"/>
      <c r="AS55" s="85">
        <v>0</v>
      </c>
      <c r="AT55" s="86">
        <f t="shared" si="1"/>
        <v>0</v>
      </c>
      <c r="AU55" s="87">
        <f>'SO 01 - Oprava výhybek č....'!P82</f>
        <v>0</v>
      </c>
      <c r="AV55" s="86">
        <f>'SO 01 - Oprava výhybek č....'!J33</f>
        <v>0</v>
      </c>
      <c r="AW55" s="86">
        <f>'SO 01 - Oprava výhybek č....'!J34</f>
        <v>0</v>
      </c>
      <c r="AX55" s="86">
        <f>'SO 01 - Oprava výhybek č....'!J35</f>
        <v>0</v>
      </c>
      <c r="AY55" s="86">
        <f>'SO 01 - Oprava výhybek č....'!J36</f>
        <v>0</v>
      </c>
      <c r="AZ55" s="86">
        <f>'SO 01 - Oprava výhybek č....'!F33</f>
        <v>0</v>
      </c>
      <c r="BA55" s="86">
        <f>'SO 01 - Oprava výhybek č....'!F34</f>
        <v>0</v>
      </c>
      <c r="BB55" s="86">
        <f>'SO 01 - Oprava výhybek č....'!F35</f>
        <v>0</v>
      </c>
      <c r="BC55" s="86">
        <f>'SO 01 - Oprava výhybek č....'!F36</f>
        <v>0</v>
      </c>
      <c r="BD55" s="88">
        <f>'SO 01 - Oprava výhybek č....'!F37</f>
        <v>0</v>
      </c>
      <c r="BT55" s="89" t="s">
        <v>79</v>
      </c>
      <c r="BV55" s="89" t="s">
        <v>73</v>
      </c>
      <c r="BW55" s="89" t="s">
        <v>80</v>
      </c>
      <c r="BX55" s="89" t="s">
        <v>5</v>
      </c>
      <c r="CL55" s="89" t="s">
        <v>1</v>
      </c>
      <c r="CM55" s="89" t="s">
        <v>81</v>
      </c>
    </row>
    <row r="56" spans="1:91" s="5" customFormat="1" ht="16.5" customHeight="1">
      <c r="A56" s="79" t="s">
        <v>75</v>
      </c>
      <c r="B56" s="80"/>
      <c r="C56" s="81"/>
      <c r="D56" s="265" t="s">
        <v>82</v>
      </c>
      <c r="E56" s="265"/>
      <c r="F56" s="265"/>
      <c r="G56" s="265"/>
      <c r="H56" s="265"/>
      <c r="I56" s="82"/>
      <c r="J56" s="265" t="s">
        <v>83</v>
      </c>
      <c r="K56" s="265"/>
      <c r="L56" s="265"/>
      <c r="M56" s="265"/>
      <c r="N56" s="265"/>
      <c r="O56" s="265"/>
      <c r="P56" s="265"/>
      <c r="Q56" s="265"/>
      <c r="R56" s="265"/>
      <c r="S56" s="265"/>
      <c r="T56" s="265"/>
      <c r="U56" s="265"/>
      <c r="V56" s="265"/>
      <c r="W56" s="265"/>
      <c r="X56" s="265"/>
      <c r="Y56" s="265"/>
      <c r="Z56" s="265"/>
      <c r="AA56" s="265"/>
      <c r="AB56" s="265"/>
      <c r="AC56" s="265"/>
      <c r="AD56" s="265"/>
      <c r="AE56" s="265"/>
      <c r="AF56" s="265"/>
      <c r="AG56" s="260">
        <f>'SO 02 - Oprava SK č. 2 '!J30</f>
        <v>0</v>
      </c>
      <c r="AH56" s="261"/>
      <c r="AI56" s="261"/>
      <c r="AJ56" s="261"/>
      <c r="AK56" s="261"/>
      <c r="AL56" s="261"/>
      <c r="AM56" s="261"/>
      <c r="AN56" s="260">
        <f t="shared" si="0"/>
        <v>0</v>
      </c>
      <c r="AO56" s="261"/>
      <c r="AP56" s="261"/>
      <c r="AQ56" s="83" t="s">
        <v>78</v>
      </c>
      <c r="AR56" s="84"/>
      <c r="AS56" s="85">
        <v>0</v>
      </c>
      <c r="AT56" s="86">
        <f t="shared" si="1"/>
        <v>0</v>
      </c>
      <c r="AU56" s="87">
        <f>'SO 02 - Oprava SK č. 2 '!P82</f>
        <v>0</v>
      </c>
      <c r="AV56" s="86">
        <f>'SO 02 - Oprava SK č. 2 '!J33</f>
        <v>0</v>
      </c>
      <c r="AW56" s="86">
        <f>'SO 02 - Oprava SK č. 2 '!J34</f>
        <v>0</v>
      </c>
      <c r="AX56" s="86">
        <f>'SO 02 - Oprava SK č. 2 '!J35</f>
        <v>0</v>
      </c>
      <c r="AY56" s="86">
        <f>'SO 02 - Oprava SK č. 2 '!J36</f>
        <v>0</v>
      </c>
      <c r="AZ56" s="86">
        <f>'SO 02 - Oprava SK č. 2 '!F33</f>
        <v>0</v>
      </c>
      <c r="BA56" s="86">
        <f>'SO 02 - Oprava SK č. 2 '!F34</f>
        <v>0</v>
      </c>
      <c r="BB56" s="86">
        <f>'SO 02 - Oprava SK č. 2 '!F35</f>
        <v>0</v>
      </c>
      <c r="BC56" s="86">
        <f>'SO 02 - Oprava SK č. 2 '!F36</f>
        <v>0</v>
      </c>
      <c r="BD56" s="88">
        <f>'SO 02 - Oprava SK č. 2 '!F37</f>
        <v>0</v>
      </c>
      <c r="BT56" s="89" t="s">
        <v>79</v>
      </c>
      <c r="BV56" s="89" t="s">
        <v>73</v>
      </c>
      <c r="BW56" s="89" t="s">
        <v>84</v>
      </c>
      <c r="BX56" s="89" t="s">
        <v>5</v>
      </c>
      <c r="CL56" s="89" t="s">
        <v>1</v>
      </c>
      <c r="CM56" s="89" t="s">
        <v>81</v>
      </c>
    </row>
    <row r="57" spans="1:91" s="5" customFormat="1" ht="16.5" customHeight="1">
      <c r="A57" s="79" t="s">
        <v>75</v>
      </c>
      <c r="B57" s="80"/>
      <c r="C57" s="81"/>
      <c r="D57" s="265" t="s">
        <v>85</v>
      </c>
      <c r="E57" s="265"/>
      <c r="F57" s="265"/>
      <c r="G57" s="265"/>
      <c r="H57" s="265"/>
      <c r="I57" s="82"/>
      <c r="J57" s="265" t="s">
        <v>86</v>
      </c>
      <c r="K57" s="265"/>
      <c r="L57" s="265"/>
      <c r="M57" s="265"/>
      <c r="N57" s="265"/>
      <c r="O57" s="265"/>
      <c r="P57" s="265"/>
      <c r="Q57" s="265"/>
      <c r="R57" s="265"/>
      <c r="S57" s="265"/>
      <c r="T57" s="265"/>
      <c r="U57" s="265"/>
      <c r="V57" s="265"/>
      <c r="W57" s="265"/>
      <c r="X57" s="265"/>
      <c r="Y57" s="265"/>
      <c r="Z57" s="265"/>
      <c r="AA57" s="265"/>
      <c r="AB57" s="265"/>
      <c r="AC57" s="265"/>
      <c r="AD57" s="265"/>
      <c r="AE57" s="265"/>
      <c r="AF57" s="265"/>
      <c r="AG57" s="260">
        <f>'SO 03 - Oprava SK č. 8'!J30</f>
        <v>0</v>
      </c>
      <c r="AH57" s="261"/>
      <c r="AI57" s="261"/>
      <c r="AJ57" s="261"/>
      <c r="AK57" s="261"/>
      <c r="AL57" s="261"/>
      <c r="AM57" s="261"/>
      <c r="AN57" s="260">
        <f t="shared" si="0"/>
        <v>0</v>
      </c>
      <c r="AO57" s="261"/>
      <c r="AP57" s="261"/>
      <c r="AQ57" s="83" t="s">
        <v>78</v>
      </c>
      <c r="AR57" s="84"/>
      <c r="AS57" s="85">
        <v>0</v>
      </c>
      <c r="AT57" s="86">
        <f t="shared" si="1"/>
        <v>0</v>
      </c>
      <c r="AU57" s="87">
        <f>'SO 03 - Oprava SK č. 8'!P82</f>
        <v>0</v>
      </c>
      <c r="AV57" s="86">
        <f>'SO 03 - Oprava SK č. 8'!J33</f>
        <v>0</v>
      </c>
      <c r="AW57" s="86">
        <f>'SO 03 - Oprava SK č. 8'!J34</f>
        <v>0</v>
      </c>
      <c r="AX57" s="86">
        <f>'SO 03 - Oprava SK č. 8'!J35</f>
        <v>0</v>
      </c>
      <c r="AY57" s="86">
        <f>'SO 03 - Oprava SK č. 8'!J36</f>
        <v>0</v>
      </c>
      <c r="AZ57" s="86">
        <f>'SO 03 - Oprava SK č. 8'!F33</f>
        <v>0</v>
      </c>
      <c r="BA57" s="86">
        <f>'SO 03 - Oprava SK č. 8'!F34</f>
        <v>0</v>
      </c>
      <c r="BB57" s="86">
        <f>'SO 03 - Oprava SK č. 8'!F35</f>
        <v>0</v>
      </c>
      <c r="BC57" s="86">
        <f>'SO 03 - Oprava SK č. 8'!F36</f>
        <v>0</v>
      </c>
      <c r="BD57" s="88">
        <f>'SO 03 - Oprava SK č. 8'!F37</f>
        <v>0</v>
      </c>
      <c r="BT57" s="89" t="s">
        <v>79</v>
      </c>
      <c r="BV57" s="89" t="s">
        <v>73</v>
      </c>
      <c r="BW57" s="89" t="s">
        <v>87</v>
      </c>
      <c r="BX57" s="89" t="s">
        <v>5</v>
      </c>
      <c r="CL57" s="89" t="s">
        <v>1</v>
      </c>
      <c r="CM57" s="89" t="s">
        <v>81</v>
      </c>
    </row>
    <row r="58" spans="1:91" s="5" customFormat="1" ht="16.5" customHeight="1">
      <c r="A58" s="79" t="s">
        <v>75</v>
      </c>
      <c r="B58" s="80"/>
      <c r="C58" s="81"/>
      <c r="D58" s="265" t="s">
        <v>88</v>
      </c>
      <c r="E58" s="265"/>
      <c r="F58" s="265"/>
      <c r="G58" s="265"/>
      <c r="H58" s="265"/>
      <c r="I58" s="82"/>
      <c r="J58" s="265" t="s">
        <v>89</v>
      </c>
      <c r="K58" s="265"/>
      <c r="L58" s="265"/>
      <c r="M58" s="265"/>
      <c r="N58" s="265"/>
      <c r="O58" s="265"/>
      <c r="P58" s="265"/>
      <c r="Q58" s="265"/>
      <c r="R58" s="265"/>
      <c r="S58" s="265"/>
      <c r="T58" s="265"/>
      <c r="U58" s="265"/>
      <c r="V58" s="265"/>
      <c r="W58" s="265"/>
      <c r="X58" s="265"/>
      <c r="Y58" s="265"/>
      <c r="Z58" s="265"/>
      <c r="AA58" s="265"/>
      <c r="AB58" s="265"/>
      <c r="AC58" s="265"/>
      <c r="AD58" s="265"/>
      <c r="AE58" s="265"/>
      <c r="AF58" s="265"/>
      <c r="AG58" s="260">
        <f>'SO 04 - Práce pro SSZT - ...'!J30</f>
        <v>0</v>
      </c>
      <c r="AH58" s="261"/>
      <c r="AI58" s="261"/>
      <c r="AJ58" s="261"/>
      <c r="AK58" s="261"/>
      <c r="AL58" s="261"/>
      <c r="AM58" s="261"/>
      <c r="AN58" s="260">
        <f t="shared" si="0"/>
        <v>0</v>
      </c>
      <c r="AO58" s="261"/>
      <c r="AP58" s="261"/>
      <c r="AQ58" s="83" t="s">
        <v>90</v>
      </c>
      <c r="AR58" s="84"/>
      <c r="AS58" s="85">
        <v>0</v>
      </c>
      <c r="AT58" s="86">
        <f t="shared" si="1"/>
        <v>0</v>
      </c>
      <c r="AU58" s="87">
        <f>'SO 04 - Práce pro SSZT - ...'!P83</f>
        <v>0</v>
      </c>
      <c r="AV58" s="86">
        <f>'SO 04 - Práce pro SSZT - ...'!J33</f>
        <v>0</v>
      </c>
      <c r="AW58" s="86">
        <f>'SO 04 - Práce pro SSZT - ...'!J34</f>
        <v>0</v>
      </c>
      <c r="AX58" s="86">
        <f>'SO 04 - Práce pro SSZT - ...'!J35</f>
        <v>0</v>
      </c>
      <c r="AY58" s="86">
        <f>'SO 04 - Práce pro SSZT - ...'!J36</f>
        <v>0</v>
      </c>
      <c r="AZ58" s="86">
        <f>'SO 04 - Práce pro SSZT - ...'!F33</f>
        <v>0</v>
      </c>
      <c r="BA58" s="86">
        <f>'SO 04 - Práce pro SSZT - ...'!F34</f>
        <v>0</v>
      </c>
      <c r="BB58" s="86">
        <f>'SO 04 - Práce pro SSZT - ...'!F35</f>
        <v>0</v>
      </c>
      <c r="BC58" s="86">
        <f>'SO 04 - Práce pro SSZT - ...'!F36</f>
        <v>0</v>
      </c>
      <c r="BD58" s="88">
        <f>'SO 04 - Práce pro SSZT - ...'!F37</f>
        <v>0</v>
      </c>
      <c r="BT58" s="89" t="s">
        <v>79</v>
      </c>
      <c r="BV58" s="89" t="s">
        <v>73</v>
      </c>
      <c r="BW58" s="89" t="s">
        <v>91</v>
      </c>
      <c r="BX58" s="89" t="s">
        <v>5</v>
      </c>
      <c r="CL58" s="89" t="s">
        <v>92</v>
      </c>
      <c r="CM58" s="89" t="s">
        <v>81</v>
      </c>
    </row>
    <row r="59" spans="1:91" s="5" customFormat="1" ht="27" customHeight="1">
      <c r="A59" s="79" t="s">
        <v>75</v>
      </c>
      <c r="B59" s="80"/>
      <c r="C59" s="81"/>
      <c r="D59" s="265" t="s">
        <v>93</v>
      </c>
      <c r="E59" s="265"/>
      <c r="F59" s="265"/>
      <c r="G59" s="265"/>
      <c r="H59" s="265"/>
      <c r="I59" s="82"/>
      <c r="J59" s="265" t="s">
        <v>17</v>
      </c>
      <c r="K59" s="265"/>
      <c r="L59" s="265"/>
      <c r="M59" s="265"/>
      <c r="N59" s="265"/>
      <c r="O59" s="265"/>
      <c r="P59" s="265"/>
      <c r="Q59" s="265"/>
      <c r="R59" s="265"/>
      <c r="S59" s="265"/>
      <c r="T59" s="265"/>
      <c r="U59" s="265"/>
      <c r="V59" s="265"/>
      <c r="W59" s="265"/>
      <c r="X59" s="265"/>
      <c r="Y59" s="265"/>
      <c r="Z59" s="265"/>
      <c r="AA59" s="265"/>
      <c r="AB59" s="265"/>
      <c r="AC59" s="265"/>
      <c r="AD59" s="265"/>
      <c r="AE59" s="265"/>
      <c r="AF59" s="265"/>
      <c r="AG59" s="260">
        <f>'VON - Oprava staničních k...'!J30</f>
        <v>0</v>
      </c>
      <c r="AH59" s="261"/>
      <c r="AI59" s="261"/>
      <c r="AJ59" s="261"/>
      <c r="AK59" s="261"/>
      <c r="AL59" s="261"/>
      <c r="AM59" s="261"/>
      <c r="AN59" s="260">
        <f t="shared" si="0"/>
        <v>0</v>
      </c>
      <c r="AO59" s="261"/>
      <c r="AP59" s="261"/>
      <c r="AQ59" s="83" t="s">
        <v>78</v>
      </c>
      <c r="AR59" s="84"/>
      <c r="AS59" s="90">
        <v>0</v>
      </c>
      <c r="AT59" s="91">
        <f t="shared" si="1"/>
        <v>0</v>
      </c>
      <c r="AU59" s="92">
        <f>'VON - Oprava staničních k...'!P80</f>
        <v>0</v>
      </c>
      <c r="AV59" s="91">
        <f>'VON - Oprava staničních k...'!J33</f>
        <v>0</v>
      </c>
      <c r="AW59" s="91">
        <f>'VON - Oprava staničních k...'!J34</f>
        <v>0</v>
      </c>
      <c r="AX59" s="91">
        <f>'VON - Oprava staničních k...'!J35</f>
        <v>0</v>
      </c>
      <c r="AY59" s="91">
        <f>'VON - Oprava staničních k...'!J36</f>
        <v>0</v>
      </c>
      <c r="AZ59" s="91">
        <f>'VON - Oprava staničních k...'!F33</f>
        <v>0</v>
      </c>
      <c r="BA59" s="91">
        <f>'VON - Oprava staničních k...'!F34</f>
        <v>0</v>
      </c>
      <c r="BB59" s="91">
        <f>'VON - Oprava staničních k...'!F35</f>
        <v>0</v>
      </c>
      <c r="BC59" s="91">
        <f>'VON - Oprava staničních k...'!F36</f>
        <v>0</v>
      </c>
      <c r="BD59" s="93">
        <f>'VON - Oprava staničních k...'!F37</f>
        <v>0</v>
      </c>
      <c r="BT59" s="89" t="s">
        <v>79</v>
      </c>
      <c r="BV59" s="89" t="s">
        <v>73</v>
      </c>
      <c r="BW59" s="89" t="s">
        <v>94</v>
      </c>
      <c r="BX59" s="89" t="s">
        <v>5</v>
      </c>
      <c r="CL59" s="89" t="s">
        <v>1</v>
      </c>
      <c r="CM59" s="89" t="s">
        <v>81</v>
      </c>
    </row>
    <row r="60" spans="1:91" s="1" customFormat="1" ht="30" customHeight="1"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5"/>
    </row>
    <row r="61" spans="1:91" s="1" customFormat="1" ht="6.95" customHeight="1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35"/>
    </row>
  </sheetData>
  <sheetProtection algorithmName="SHA-512" hashValue="W9sOdtIPWY8vJNlDFUWoeW9p36B+4BKHNtAcUcszdhz6ioijifgTfY/CgNkdIAHqGpS8Fo7CmS9qUtrVHX7bkA==" saltValue="SCUyNOYilQrFO0rYQL8RM1wWjdzRyBs5tScyo19l9w+BVOYmxOypDDuWNUHSYLXiKx+M+LQhiRiI+iEjYkKdfw==" spinCount="100000" sheet="1" objects="1" scenarios="1" formatColumns="0" formatRows="0"/>
  <mergeCells count="58">
    <mergeCell ref="D57:H57"/>
    <mergeCell ref="J57:AF57"/>
    <mergeCell ref="D58:H58"/>
    <mergeCell ref="J58:AF58"/>
    <mergeCell ref="D59:H59"/>
    <mergeCell ref="J59:AF59"/>
    <mergeCell ref="C52:G52"/>
    <mergeCell ref="I52:AF52"/>
    <mergeCell ref="D55:H55"/>
    <mergeCell ref="J55:AF55"/>
    <mergeCell ref="D56:H56"/>
    <mergeCell ref="J56:AF56"/>
    <mergeCell ref="AN58:AP58"/>
    <mergeCell ref="AG58:AM58"/>
    <mergeCell ref="AN59:AP59"/>
    <mergeCell ref="AG59:AM59"/>
    <mergeCell ref="AG54:AM54"/>
    <mergeCell ref="AN54:AP54"/>
    <mergeCell ref="AN55:AP55"/>
    <mergeCell ref="AG55:AM55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SO 01 - Oprava výhybek č....'!C2" display="/"/>
    <hyperlink ref="A56" location="'SO 02 - Oprava SK č. 2 '!C2" display="/"/>
    <hyperlink ref="A57" location="'SO 03 - Oprava SK č. 8'!C2" display="/"/>
    <hyperlink ref="A58" location="'SO 04 - Práce pro SSZT - ...'!C2" display="/"/>
    <hyperlink ref="A59" location="'VON - Oprava staničních k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6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4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4" t="s">
        <v>80</v>
      </c>
    </row>
    <row r="3" spans="2:46" ht="6.95" customHeight="1">
      <c r="B3" s="95"/>
      <c r="C3" s="96"/>
      <c r="D3" s="96"/>
      <c r="E3" s="96"/>
      <c r="F3" s="96"/>
      <c r="G3" s="96"/>
      <c r="H3" s="96"/>
      <c r="I3" s="97"/>
      <c r="J3" s="96"/>
      <c r="K3" s="96"/>
      <c r="L3" s="17"/>
      <c r="AT3" s="14" t="s">
        <v>81</v>
      </c>
    </row>
    <row r="4" spans="2:46" ht="24.95" customHeight="1">
      <c r="B4" s="17"/>
      <c r="D4" s="98" t="s">
        <v>95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99" t="s">
        <v>16</v>
      </c>
      <c r="L6" s="17"/>
    </row>
    <row r="7" spans="2:46" ht="16.5" customHeight="1">
      <c r="B7" s="17"/>
      <c r="E7" s="266" t="str">
        <f>'Rekapitulace stavby'!K6</f>
        <v>Oprava staničních kolejí č. 2,6,8 v žst. Krnov</v>
      </c>
      <c r="F7" s="267"/>
      <c r="G7" s="267"/>
      <c r="H7" s="267"/>
      <c r="L7" s="17"/>
    </row>
    <row r="8" spans="2:46" s="1" customFormat="1" ht="12" customHeight="1">
      <c r="B8" s="35"/>
      <c r="D8" s="99" t="s">
        <v>96</v>
      </c>
      <c r="I8" s="100"/>
      <c r="L8" s="35"/>
    </row>
    <row r="9" spans="2:46" s="1" customFormat="1" ht="36.950000000000003" customHeight="1">
      <c r="B9" s="35"/>
      <c r="E9" s="268" t="s">
        <v>97</v>
      </c>
      <c r="F9" s="269"/>
      <c r="G9" s="269"/>
      <c r="H9" s="269"/>
      <c r="I9" s="100"/>
      <c r="L9" s="35"/>
    </row>
    <row r="10" spans="2:46" s="1" customFormat="1" ht="11.25">
      <c r="B10" s="35"/>
      <c r="I10" s="100"/>
      <c r="L10" s="35"/>
    </row>
    <row r="11" spans="2:46" s="1" customFormat="1" ht="12" customHeight="1">
      <c r="B11" s="35"/>
      <c r="D11" s="99" t="s">
        <v>18</v>
      </c>
      <c r="F11" s="14" t="s">
        <v>1</v>
      </c>
      <c r="I11" s="101" t="s">
        <v>19</v>
      </c>
      <c r="J11" s="14" t="s">
        <v>1</v>
      </c>
      <c r="L11" s="35"/>
    </row>
    <row r="12" spans="2:46" s="1" customFormat="1" ht="12" customHeight="1">
      <c r="B12" s="35"/>
      <c r="D12" s="99" t="s">
        <v>20</v>
      </c>
      <c r="F12" s="14" t="s">
        <v>21</v>
      </c>
      <c r="I12" s="101" t="s">
        <v>22</v>
      </c>
      <c r="J12" s="102" t="str">
        <f>'Rekapitulace stavby'!AN8</f>
        <v>28. 3. 2019</v>
      </c>
      <c r="L12" s="35"/>
    </row>
    <row r="13" spans="2:46" s="1" customFormat="1" ht="10.9" customHeight="1">
      <c r="B13" s="35"/>
      <c r="I13" s="100"/>
      <c r="L13" s="35"/>
    </row>
    <row r="14" spans="2:46" s="1" customFormat="1" ht="12" customHeight="1">
      <c r="B14" s="35"/>
      <c r="D14" s="99" t="s">
        <v>24</v>
      </c>
      <c r="I14" s="101" t="s">
        <v>25</v>
      </c>
      <c r="J14" s="14" t="s">
        <v>26</v>
      </c>
      <c r="L14" s="35"/>
    </row>
    <row r="15" spans="2:46" s="1" customFormat="1" ht="18" customHeight="1">
      <c r="B15" s="35"/>
      <c r="E15" s="14" t="s">
        <v>27</v>
      </c>
      <c r="I15" s="101" t="s">
        <v>28</v>
      </c>
      <c r="J15" s="14" t="s">
        <v>29</v>
      </c>
      <c r="L15" s="35"/>
    </row>
    <row r="16" spans="2:46" s="1" customFormat="1" ht="6.95" customHeight="1">
      <c r="B16" s="35"/>
      <c r="I16" s="100"/>
      <c r="L16" s="35"/>
    </row>
    <row r="17" spans="2:12" s="1" customFormat="1" ht="12" customHeight="1">
      <c r="B17" s="35"/>
      <c r="D17" s="99" t="s">
        <v>30</v>
      </c>
      <c r="I17" s="101" t="s">
        <v>25</v>
      </c>
      <c r="J17" s="27" t="str">
        <f>'Rekapitulace stavby'!AN13</f>
        <v>Vyplň údaj</v>
      </c>
      <c r="L17" s="35"/>
    </row>
    <row r="18" spans="2:12" s="1" customFormat="1" ht="18" customHeight="1">
      <c r="B18" s="35"/>
      <c r="E18" s="270" t="str">
        <f>'Rekapitulace stavby'!E14</f>
        <v>Vyplň údaj</v>
      </c>
      <c r="F18" s="271"/>
      <c r="G18" s="271"/>
      <c r="H18" s="271"/>
      <c r="I18" s="101" t="s">
        <v>28</v>
      </c>
      <c r="J18" s="27" t="str">
        <f>'Rekapitulace stavby'!AN14</f>
        <v>Vyplň údaj</v>
      </c>
      <c r="L18" s="35"/>
    </row>
    <row r="19" spans="2:12" s="1" customFormat="1" ht="6.95" customHeight="1">
      <c r="B19" s="35"/>
      <c r="I19" s="100"/>
      <c r="L19" s="35"/>
    </row>
    <row r="20" spans="2:12" s="1" customFormat="1" ht="12" customHeight="1">
      <c r="B20" s="35"/>
      <c r="D20" s="99" t="s">
        <v>32</v>
      </c>
      <c r="I20" s="101" t="s">
        <v>25</v>
      </c>
      <c r="J20" s="14" t="str">
        <f>IF('Rekapitulace stavby'!AN16="","",'Rekapitulace stavby'!AN16)</f>
        <v/>
      </c>
      <c r="L20" s="35"/>
    </row>
    <row r="21" spans="2:12" s="1" customFormat="1" ht="18" customHeight="1">
      <c r="B21" s="35"/>
      <c r="E21" s="14" t="str">
        <f>IF('Rekapitulace stavby'!E17="","",'Rekapitulace stavby'!E17)</f>
        <v xml:space="preserve"> </v>
      </c>
      <c r="I21" s="101" t="s">
        <v>28</v>
      </c>
      <c r="J21" s="14" t="str">
        <f>IF('Rekapitulace stavby'!AN17="","",'Rekapitulace stavby'!AN17)</f>
        <v/>
      </c>
      <c r="L21" s="35"/>
    </row>
    <row r="22" spans="2:12" s="1" customFormat="1" ht="6.95" customHeight="1">
      <c r="B22" s="35"/>
      <c r="I22" s="100"/>
      <c r="L22" s="35"/>
    </row>
    <row r="23" spans="2:12" s="1" customFormat="1" ht="12" customHeight="1">
      <c r="B23" s="35"/>
      <c r="D23" s="99" t="s">
        <v>35</v>
      </c>
      <c r="I23" s="101" t="s">
        <v>25</v>
      </c>
      <c r="J23" s="14" t="str">
        <f>IF('Rekapitulace stavby'!AN19="","",'Rekapitulace stavby'!AN19)</f>
        <v/>
      </c>
      <c r="L23" s="35"/>
    </row>
    <row r="24" spans="2:12" s="1" customFormat="1" ht="18" customHeight="1">
      <c r="B24" s="35"/>
      <c r="E24" s="14" t="str">
        <f>IF('Rekapitulace stavby'!E20="","",'Rekapitulace stavby'!E20)</f>
        <v xml:space="preserve"> </v>
      </c>
      <c r="I24" s="101" t="s">
        <v>28</v>
      </c>
      <c r="J24" s="14" t="str">
        <f>IF('Rekapitulace stavby'!AN20="","",'Rekapitulace stavby'!AN20)</f>
        <v/>
      </c>
      <c r="L24" s="35"/>
    </row>
    <row r="25" spans="2:12" s="1" customFormat="1" ht="6.95" customHeight="1">
      <c r="B25" s="35"/>
      <c r="I25" s="100"/>
      <c r="L25" s="35"/>
    </row>
    <row r="26" spans="2:12" s="1" customFormat="1" ht="12" customHeight="1">
      <c r="B26" s="35"/>
      <c r="D26" s="99" t="s">
        <v>36</v>
      </c>
      <c r="I26" s="100"/>
      <c r="L26" s="35"/>
    </row>
    <row r="27" spans="2:12" s="6" customFormat="1" ht="16.5" customHeight="1">
      <c r="B27" s="103"/>
      <c r="E27" s="272" t="s">
        <v>1</v>
      </c>
      <c r="F27" s="272"/>
      <c r="G27" s="272"/>
      <c r="H27" s="272"/>
      <c r="I27" s="104"/>
      <c r="L27" s="103"/>
    </row>
    <row r="28" spans="2:12" s="1" customFormat="1" ht="6.95" customHeight="1">
      <c r="B28" s="35"/>
      <c r="I28" s="100"/>
      <c r="L28" s="35"/>
    </row>
    <row r="29" spans="2:12" s="1" customFormat="1" ht="6.95" customHeight="1">
      <c r="B29" s="35"/>
      <c r="D29" s="53"/>
      <c r="E29" s="53"/>
      <c r="F29" s="53"/>
      <c r="G29" s="53"/>
      <c r="H29" s="53"/>
      <c r="I29" s="105"/>
      <c r="J29" s="53"/>
      <c r="K29" s="53"/>
      <c r="L29" s="35"/>
    </row>
    <row r="30" spans="2:12" s="1" customFormat="1" ht="25.35" customHeight="1">
      <c r="B30" s="35"/>
      <c r="D30" s="106" t="s">
        <v>37</v>
      </c>
      <c r="I30" s="100"/>
      <c r="J30" s="107">
        <f>ROUND(J82, 2)</f>
        <v>0</v>
      </c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05"/>
      <c r="J31" s="53"/>
      <c r="K31" s="53"/>
      <c r="L31" s="35"/>
    </row>
    <row r="32" spans="2:12" s="1" customFormat="1" ht="14.45" customHeight="1">
      <c r="B32" s="35"/>
      <c r="F32" s="108" t="s">
        <v>39</v>
      </c>
      <c r="I32" s="109" t="s">
        <v>38</v>
      </c>
      <c r="J32" s="108" t="s">
        <v>40</v>
      </c>
      <c r="L32" s="35"/>
    </row>
    <row r="33" spans="2:12" s="1" customFormat="1" ht="14.45" customHeight="1">
      <c r="B33" s="35"/>
      <c r="D33" s="99" t="s">
        <v>41</v>
      </c>
      <c r="E33" s="99" t="s">
        <v>42</v>
      </c>
      <c r="F33" s="110">
        <f>ROUND((SUM(BE82:BE235)),  2)</f>
        <v>0</v>
      </c>
      <c r="I33" s="111">
        <v>0.21</v>
      </c>
      <c r="J33" s="110">
        <f>ROUND(((SUM(BE82:BE235))*I33),  2)</f>
        <v>0</v>
      </c>
      <c r="L33" s="35"/>
    </row>
    <row r="34" spans="2:12" s="1" customFormat="1" ht="14.45" customHeight="1">
      <c r="B34" s="35"/>
      <c r="E34" s="99" t="s">
        <v>43</v>
      </c>
      <c r="F34" s="110">
        <f>ROUND((SUM(BF82:BF235)),  2)</f>
        <v>0</v>
      </c>
      <c r="I34" s="111">
        <v>0.15</v>
      </c>
      <c r="J34" s="110">
        <f>ROUND(((SUM(BF82:BF235))*I34),  2)</f>
        <v>0</v>
      </c>
      <c r="L34" s="35"/>
    </row>
    <row r="35" spans="2:12" s="1" customFormat="1" ht="14.45" hidden="1" customHeight="1">
      <c r="B35" s="35"/>
      <c r="E35" s="99" t="s">
        <v>44</v>
      </c>
      <c r="F35" s="110">
        <f>ROUND((SUM(BG82:BG235)),  2)</f>
        <v>0</v>
      </c>
      <c r="I35" s="111">
        <v>0.21</v>
      </c>
      <c r="J35" s="110">
        <f>0</f>
        <v>0</v>
      </c>
      <c r="L35" s="35"/>
    </row>
    <row r="36" spans="2:12" s="1" customFormat="1" ht="14.45" hidden="1" customHeight="1">
      <c r="B36" s="35"/>
      <c r="E36" s="99" t="s">
        <v>45</v>
      </c>
      <c r="F36" s="110">
        <f>ROUND((SUM(BH82:BH235)),  2)</f>
        <v>0</v>
      </c>
      <c r="I36" s="111">
        <v>0.15</v>
      </c>
      <c r="J36" s="110">
        <f>0</f>
        <v>0</v>
      </c>
      <c r="L36" s="35"/>
    </row>
    <row r="37" spans="2:12" s="1" customFormat="1" ht="14.45" hidden="1" customHeight="1">
      <c r="B37" s="35"/>
      <c r="E37" s="99" t="s">
        <v>46</v>
      </c>
      <c r="F37" s="110">
        <f>ROUND((SUM(BI82:BI235)),  2)</f>
        <v>0</v>
      </c>
      <c r="I37" s="111">
        <v>0</v>
      </c>
      <c r="J37" s="110">
        <f>0</f>
        <v>0</v>
      </c>
      <c r="L37" s="35"/>
    </row>
    <row r="38" spans="2:12" s="1" customFormat="1" ht="6.95" customHeight="1">
      <c r="B38" s="35"/>
      <c r="I38" s="100"/>
      <c r="L38" s="35"/>
    </row>
    <row r="39" spans="2:12" s="1" customFormat="1" ht="25.35" customHeight="1">
      <c r="B39" s="35"/>
      <c r="C39" s="112"/>
      <c r="D39" s="113" t="s">
        <v>47</v>
      </c>
      <c r="E39" s="114"/>
      <c r="F39" s="114"/>
      <c r="G39" s="115" t="s">
        <v>48</v>
      </c>
      <c r="H39" s="116" t="s">
        <v>49</v>
      </c>
      <c r="I39" s="117"/>
      <c r="J39" s="118">
        <f>SUM(J30:J37)</f>
        <v>0</v>
      </c>
      <c r="K39" s="119"/>
      <c r="L39" s="35"/>
    </row>
    <row r="40" spans="2:12" s="1" customFormat="1" ht="14.45" customHeight="1">
      <c r="B40" s="120"/>
      <c r="C40" s="121"/>
      <c r="D40" s="121"/>
      <c r="E40" s="121"/>
      <c r="F40" s="121"/>
      <c r="G40" s="121"/>
      <c r="H40" s="121"/>
      <c r="I40" s="122"/>
      <c r="J40" s="121"/>
      <c r="K40" s="121"/>
      <c r="L40" s="35"/>
    </row>
    <row r="44" spans="2:12" s="1" customFormat="1" ht="6.95" customHeight="1">
      <c r="B44" s="123"/>
      <c r="C44" s="124"/>
      <c r="D44" s="124"/>
      <c r="E44" s="124"/>
      <c r="F44" s="124"/>
      <c r="G44" s="124"/>
      <c r="H44" s="124"/>
      <c r="I44" s="125"/>
      <c r="J44" s="124"/>
      <c r="K44" s="124"/>
      <c r="L44" s="35"/>
    </row>
    <row r="45" spans="2:12" s="1" customFormat="1" ht="24.95" customHeight="1">
      <c r="B45" s="31"/>
      <c r="C45" s="20" t="s">
        <v>98</v>
      </c>
      <c r="D45" s="32"/>
      <c r="E45" s="32"/>
      <c r="F45" s="32"/>
      <c r="G45" s="32"/>
      <c r="H45" s="32"/>
      <c r="I45" s="100"/>
      <c r="J45" s="32"/>
      <c r="K45" s="32"/>
      <c r="L45" s="35"/>
    </row>
    <row r="46" spans="2:12" s="1" customFormat="1" ht="6.95" customHeight="1">
      <c r="B46" s="31"/>
      <c r="C46" s="32"/>
      <c r="D46" s="32"/>
      <c r="E46" s="32"/>
      <c r="F46" s="32"/>
      <c r="G46" s="32"/>
      <c r="H46" s="32"/>
      <c r="I46" s="100"/>
      <c r="J46" s="32"/>
      <c r="K46" s="32"/>
      <c r="L46" s="35"/>
    </row>
    <row r="47" spans="2:12" s="1" customFormat="1" ht="12" customHeight="1">
      <c r="B47" s="31"/>
      <c r="C47" s="26" t="s">
        <v>16</v>
      </c>
      <c r="D47" s="32"/>
      <c r="E47" s="32"/>
      <c r="F47" s="32"/>
      <c r="G47" s="32"/>
      <c r="H47" s="32"/>
      <c r="I47" s="100"/>
      <c r="J47" s="32"/>
      <c r="K47" s="32"/>
      <c r="L47" s="35"/>
    </row>
    <row r="48" spans="2:12" s="1" customFormat="1" ht="16.5" customHeight="1">
      <c r="B48" s="31"/>
      <c r="C48" s="32"/>
      <c r="D48" s="32"/>
      <c r="E48" s="273" t="str">
        <f>E7</f>
        <v>Oprava staničních kolejí č. 2,6,8 v žst. Krnov</v>
      </c>
      <c r="F48" s="274"/>
      <c r="G48" s="274"/>
      <c r="H48" s="274"/>
      <c r="I48" s="100"/>
      <c r="J48" s="32"/>
      <c r="K48" s="32"/>
      <c r="L48" s="35"/>
    </row>
    <row r="49" spans="2:47" s="1" customFormat="1" ht="12" customHeight="1">
      <c r="B49" s="31"/>
      <c r="C49" s="26" t="s">
        <v>96</v>
      </c>
      <c r="D49" s="32"/>
      <c r="E49" s="32"/>
      <c r="F49" s="32"/>
      <c r="G49" s="32"/>
      <c r="H49" s="32"/>
      <c r="I49" s="100"/>
      <c r="J49" s="32"/>
      <c r="K49" s="32"/>
      <c r="L49" s="35"/>
    </row>
    <row r="50" spans="2:47" s="1" customFormat="1" ht="16.5" customHeight="1">
      <c r="B50" s="31"/>
      <c r="C50" s="32"/>
      <c r="D50" s="32"/>
      <c r="E50" s="245" t="str">
        <f>E9</f>
        <v xml:space="preserve">SO 01 - Oprava výhybek č. 49,52 </v>
      </c>
      <c r="F50" s="244"/>
      <c r="G50" s="244"/>
      <c r="H50" s="244"/>
      <c r="I50" s="100"/>
      <c r="J50" s="32"/>
      <c r="K50" s="32"/>
      <c r="L50" s="35"/>
    </row>
    <row r="51" spans="2:47" s="1" customFormat="1" ht="6.95" customHeight="1">
      <c r="B51" s="31"/>
      <c r="C51" s="32"/>
      <c r="D51" s="32"/>
      <c r="E51" s="32"/>
      <c r="F51" s="32"/>
      <c r="G51" s="32"/>
      <c r="H51" s="32"/>
      <c r="I51" s="100"/>
      <c r="J51" s="32"/>
      <c r="K51" s="32"/>
      <c r="L51" s="35"/>
    </row>
    <row r="52" spans="2:47" s="1" customFormat="1" ht="12" customHeight="1">
      <c r="B52" s="31"/>
      <c r="C52" s="26" t="s">
        <v>20</v>
      </c>
      <c r="D52" s="32"/>
      <c r="E52" s="32"/>
      <c r="F52" s="24" t="str">
        <f>F12</f>
        <v>PS Krnov</v>
      </c>
      <c r="G52" s="32"/>
      <c r="H52" s="32"/>
      <c r="I52" s="101" t="s">
        <v>22</v>
      </c>
      <c r="J52" s="52" t="str">
        <f>IF(J12="","",J12)</f>
        <v>28. 3. 2019</v>
      </c>
      <c r="K52" s="32"/>
      <c r="L52" s="35"/>
    </row>
    <row r="53" spans="2:47" s="1" customFormat="1" ht="6.95" customHeight="1">
      <c r="B53" s="31"/>
      <c r="C53" s="32"/>
      <c r="D53" s="32"/>
      <c r="E53" s="32"/>
      <c r="F53" s="32"/>
      <c r="G53" s="32"/>
      <c r="H53" s="32"/>
      <c r="I53" s="100"/>
      <c r="J53" s="32"/>
      <c r="K53" s="32"/>
      <c r="L53" s="35"/>
    </row>
    <row r="54" spans="2:47" s="1" customFormat="1" ht="13.7" customHeight="1">
      <c r="B54" s="31"/>
      <c r="C54" s="26" t="s">
        <v>24</v>
      </c>
      <c r="D54" s="32"/>
      <c r="E54" s="32"/>
      <c r="F54" s="24" t="str">
        <f>E15</f>
        <v>SŽDC s.o.,OŘ Ostrava</v>
      </c>
      <c r="G54" s="32"/>
      <c r="H54" s="32"/>
      <c r="I54" s="101" t="s">
        <v>32</v>
      </c>
      <c r="J54" s="29" t="str">
        <f>E21</f>
        <v xml:space="preserve"> </v>
      </c>
      <c r="K54" s="32"/>
      <c r="L54" s="35"/>
    </row>
    <row r="55" spans="2:47" s="1" customFormat="1" ht="13.7" customHeight="1">
      <c r="B55" s="31"/>
      <c r="C55" s="26" t="s">
        <v>30</v>
      </c>
      <c r="D55" s="32"/>
      <c r="E55" s="32"/>
      <c r="F55" s="24" t="str">
        <f>IF(E18="","",E18)</f>
        <v>Vyplň údaj</v>
      </c>
      <c r="G55" s="32"/>
      <c r="H55" s="32"/>
      <c r="I55" s="101" t="s">
        <v>35</v>
      </c>
      <c r="J55" s="29" t="str">
        <f>E24</f>
        <v xml:space="preserve"> </v>
      </c>
      <c r="K55" s="32"/>
      <c r="L55" s="35"/>
    </row>
    <row r="56" spans="2:47" s="1" customFormat="1" ht="10.35" customHeight="1">
      <c r="B56" s="31"/>
      <c r="C56" s="32"/>
      <c r="D56" s="32"/>
      <c r="E56" s="32"/>
      <c r="F56" s="32"/>
      <c r="G56" s="32"/>
      <c r="H56" s="32"/>
      <c r="I56" s="100"/>
      <c r="J56" s="32"/>
      <c r="K56" s="32"/>
      <c r="L56" s="35"/>
    </row>
    <row r="57" spans="2:47" s="1" customFormat="1" ht="29.25" customHeight="1">
      <c r="B57" s="31"/>
      <c r="C57" s="126" t="s">
        <v>99</v>
      </c>
      <c r="D57" s="127"/>
      <c r="E57" s="127"/>
      <c r="F57" s="127"/>
      <c r="G57" s="127"/>
      <c r="H57" s="127"/>
      <c r="I57" s="128"/>
      <c r="J57" s="129" t="s">
        <v>100</v>
      </c>
      <c r="K57" s="127"/>
      <c r="L57" s="35"/>
    </row>
    <row r="58" spans="2:47" s="1" customFormat="1" ht="10.35" customHeight="1">
      <c r="B58" s="31"/>
      <c r="C58" s="32"/>
      <c r="D58" s="32"/>
      <c r="E58" s="32"/>
      <c r="F58" s="32"/>
      <c r="G58" s="32"/>
      <c r="H58" s="32"/>
      <c r="I58" s="100"/>
      <c r="J58" s="32"/>
      <c r="K58" s="32"/>
      <c r="L58" s="35"/>
    </row>
    <row r="59" spans="2:47" s="1" customFormat="1" ht="22.9" customHeight="1">
      <c r="B59" s="31"/>
      <c r="C59" s="130" t="s">
        <v>101</v>
      </c>
      <c r="D59" s="32"/>
      <c r="E59" s="32"/>
      <c r="F59" s="32"/>
      <c r="G59" s="32"/>
      <c r="H59" s="32"/>
      <c r="I59" s="100"/>
      <c r="J59" s="70">
        <f>J82</f>
        <v>0</v>
      </c>
      <c r="K59" s="32"/>
      <c r="L59" s="35"/>
      <c r="AU59" s="14" t="s">
        <v>102</v>
      </c>
    </row>
    <row r="60" spans="2:47" s="7" customFormat="1" ht="24.95" customHeight="1">
      <c r="B60" s="131"/>
      <c r="C60" s="132"/>
      <c r="D60" s="133" t="s">
        <v>103</v>
      </c>
      <c r="E60" s="134"/>
      <c r="F60" s="134"/>
      <c r="G60" s="134"/>
      <c r="H60" s="134"/>
      <c r="I60" s="135"/>
      <c r="J60" s="136">
        <f>J83</f>
        <v>0</v>
      </c>
      <c r="K60" s="132"/>
      <c r="L60" s="137"/>
    </row>
    <row r="61" spans="2:47" s="8" customFormat="1" ht="19.899999999999999" customHeight="1">
      <c r="B61" s="138"/>
      <c r="C61" s="139"/>
      <c r="D61" s="140" t="s">
        <v>104</v>
      </c>
      <c r="E61" s="141"/>
      <c r="F61" s="141"/>
      <c r="G61" s="141"/>
      <c r="H61" s="141"/>
      <c r="I61" s="142"/>
      <c r="J61" s="143">
        <f>J84</f>
        <v>0</v>
      </c>
      <c r="K61" s="139"/>
      <c r="L61" s="144"/>
    </row>
    <row r="62" spans="2:47" s="7" customFormat="1" ht="24.95" customHeight="1">
      <c r="B62" s="131"/>
      <c r="C62" s="132"/>
      <c r="D62" s="133" t="s">
        <v>105</v>
      </c>
      <c r="E62" s="134"/>
      <c r="F62" s="134"/>
      <c r="G62" s="134"/>
      <c r="H62" s="134"/>
      <c r="I62" s="135"/>
      <c r="J62" s="136">
        <f>J212</f>
        <v>0</v>
      </c>
      <c r="K62" s="132"/>
      <c r="L62" s="137"/>
    </row>
    <row r="63" spans="2:47" s="1" customFormat="1" ht="21.75" customHeight="1">
      <c r="B63" s="31"/>
      <c r="C63" s="32"/>
      <c r="D63" s="32"/>
      <c r="E63" s="32"/>
      <c r="F63" s="32"/>
      <c r="G63" s="32"/>
      <c r="H63" s="32"/>
      <c r="I63" s="100"/>
      <c r="J63" s="32"/>
      <c r="K63" s="32"/>
      <c r="L63" s="35"/>
    </row>
    <row r="64" spans="2:47" s="1" customFormat="1" ht="6.95" customHeight="1">
      <c r="B64" s="43"/>
      <c r="C64" s="44"/>
      <c r="D64" s="44"/>
      <c r="E64" s="44"/>
      <c r="F64" s="44"/>
      <c r="G64" s="44"/>
      <c r="H64" s="44"/>
      <c r="I64" s="122"/>
      <c r="J64" s="44"/>
      <c r="K64" s="44"/>
      <c r="L64" s="35"/>
    </row>
    <row r="68" spans="2:12" s="1" customFormat="1" ht="6.95" customHeight="1">
      <c r="B68" s="45"/>
      <c r="C68" s="46"/>
      <c r="D68" s="46"/>
      <c r="E68" s="46"/>
      <c r="F68" s="46"/>
      <c r="G68" s="46"/>
      <c r="H68" s="46"/>
      <c r="I68" s="125"/>
      <c r="J68" s="46"/>
      <c r="K68" s="46"/>
      <c r="L68" s="35"/>
    </row>
    <row r="69" spans="2:12" s="1" customFormat="1" ht="24.95" customHeight="1">
      <c r="B69" s="31"/>
      <c r="C69" s="20" t="s">
        <v>106</v>
      </c>
      <c r="D69" s="32"/>
      <c r="E69" s="32"/>
      <c r="F69" s="32"/>
      <c r="G69" s="32"/>
      <c r="H69" s="32"/>
      <c r="I69" s="100"/>
      <c r="J69" s="32"/>
      <c r="K69" s="32"/>
      <c r="L69" s="35"/>
    </row>
    <row r="70" spans="2:12" s="1" customFormat="1" ht="6.95" customHeight="1">
      <c r="B70" s="31"/>
      <c r="C70" s="32"/>
      <c r="D70" s="32"/>
      <c r="E70" s="32"/>
      <c r="F70" s="32"/>
      <c r="G70" s="32"/>
      <c r="H70" s="32"/>
      <c r="I70" s="100"/>
      <c r="J70" s="32"/>
      <c r="K70" s="32"/>
      <c r="L70" s="35"/>
    </row>
    <row r="71" spans="2:12" s="1" customFormat="1" ht="12" customHeight="1">
      <c r="B71" s="31"/>
      <c r="C71" s="26" t="s">
        <v>16</v>
      </c>
      <c r="D71" s="32"/>
      <c r="E71" s="32"/>
      <c r="F71" s="32"/>
      <c r="G71" s="32"/>
      <c r="H71" s="32"/>
      <c r="I71" s="100"/>
      <c r="J71" s="32"/>
      <c r="K71" s="32"/>
      <c r="L71" s="35"/>
    </row>
    <row r="72" spans="2:12" s="1" customFormat="1" ht="16.5" customHeight="1">
      <c r="B72" s="31"/>
      <c r="C72" s="32"/>
      <c r="D72" s="32"/>
      <c r="E72" s="273" t="str">
        <f>E7</f>
        <v>Oprava staničních kolejí č. 2,6,8 v žst. Krnov</v>
      </c>
      <c r="F72" s="274"/>
      <c r="G72" s="274"/>
      <c r="H72" s="274"/>
      <c r="I72" s="100"/>
      <c r="J72" s="32"/>
      <c r="K72" s="32"/>
      <c r="L72" s="35"/>
    </row>
    <row r="73" spans="2:12" s="1" customFormat="1" ht="12" customHeight="1">
      <c r="B73" s="31"/>
      <c r="C73" s="26" t="s">
        <v>96</v>
      </c>
      <c r="D73" s="32"/>
      <c r="E73" s="32"/>
      <c r="F73" s="32"/>
      <c r="G73" s="32"/>
      <c r="H73" s="32"/>
      <c r="I73" s="100"/>
      <c r="J73" s="32"/>
      <c r="K73" s="32"/>
      <c r="L73" s="35"/>
    </row>
    <row r="74" spans="2:12" s="1" customFormat="1" ht="16.5" customHeight="1">
      <c r="B74" s="31"/>
      <c r="C74" s="32"/>
      <c r="D74" s="32"/>
      <c r="E74" s="245" t="str">
        <f>E9</f>
        <v xml:space="preserve">SO 01 - Oprava výhybek č. 49,52 </v>
      </c>
      <c r="F74" s="244"/>
      <c r="G74" s="244"/>
      <c r="H74" s="244"/>
      <c r="I74" s="100"/>
      <c r="J74" s="32"/>
      <c r="K74" s="32"/>
      <c r="L74" s="35"/>
    </row>
    <row r="75" spans="2:12" s="1" customFormat="1" ht="6.95" customHeight="1">
      <c r="B75" s="31"/>
      <c r="C75" s="32"/>
      <c r="D75" s="32"/>
      <c r="E75" s="32"/>
      <c r="F75" s="32"/>
      <c r="G75" s="32"/>
      <c r="H75" s="32"/>
      <c r="I75" s="100"/>
      <c r="J75" s="32"/>
      <c r="K75" s="32"/>
      <c r="L75" s="35"/>
    </row>
    <row r="76" spans="2:12" s="1" customFormat="1" ht="12" customHeight="1">
      <c r="B76" s="31"/>
      <c r="C76" s="26" t="s">
        <v>20</v>
      </c>
      <c r="D76" s="32"/>
      <c r="E76" s="32"/>
      <c r="F76" s="24" t="str">
        <f>F12</f>
        <v>PS Krnov</v>
      </c>
      <c r="G76" s="32"/>
      <c r="H76" s="32"/>
      <c r="I76" s="101" t="s">
        <v>22</v>
      </c>
      <c r="J76" s="52" t="str">
        <f>IF(J12="","",J12)</f>
        <v>28. 3. 2019</v>
      </c>
      <c r="K76" s="32"/>
      <c r="L76" s="35"/>
    </row>
    <row r="77" spans="2:12" s="1" customFormat="1" ht="6.95" customHeight="1">
      <c r="B77" s="31"/>
      <c r="C77" s="32"/>
      <c r="D77" s="32"/>
      <c r="E77" s="32"/>
      <c r="F77" s="32"/>
      <c r="G77" s="32"/>
      <c r="H77" s="32"/>
      <c r="I77" s="100"/>
      <c r="J77" s="32"/>
      <c r="K77" s="32"/>
      <c r="L77" s="35"/>
    </row>
    <row r="78" spans="2:12" s="1" customFormat="1" ht="13.7" customHeight="1">
      <c r="B78" s="31"/>
      <c r="C78" s="26" t="s">
        <v>24</v>
      </c>
      <c r="D78" s="32"/>
      <c r="E78" s="32"/>
      <c r="F78" s="24" t="str">
        <f>E15</f>
        <v>SŽDC s.o.,OŘ Ostrava</v>
      </c>
      <c r="G78" s="32"/>
      <c r="H78" s="32"/>
      <c r="I78" s="101" t="s">
        <v>32</v>
      </c>
      <c r="J78" s="29" t="str">
        <f>E21</f>
        <v xml:space="preserve"> </v>
      </c>
      <c r="K78" s="32"/>
      <c r="L78" s="35"/>
    </row>
    <row r="79" spans="2:12" s="1" customFormat="1" ht="13.7" customHeight="1">
      <c r="B79" s="31"/>
      <c r="C79" s="26" t="s">
        <v>30</v>
      </c>
      <c r="D79" s="32"/>
      <c r="E79" s="32"/>
      <c r="F79" s="24" t="str">
        <f>IF(E18="","",E18)</f>
        <v>Vyplň údaj</v>
      </c>
      <c r="G79" s="32"/>
      <c r="H79" s="32"/>
      <c r="I79" s="101" t="s">
        <v>35</v>
      </c>
      <c r="J79" s="29" t="str">
        <f>E24</f>
        <v xml:space="preserve"> </v>
      </c>
      <c r="K79" s="32"/>
      <c r="L79" s="35"/>
    </row>
    <row r="80" spans="2:12" s="1" customFormat="1" ht="10.35" customHeight="1">
      <c r="B80" s="31"/>
      <c r="C80" s="32"/>
      <c r="D80" s="32"/>
      <c r="E80" s="32"/>
      <c r="F80" s="32"/>
      <c r="G80" s="32"/>
      <c r="H80" s="32"/>
      <c r="I80" s="100"/>
      <c r="J80" s="32"/>
      <c r="K80" s="32"/>
      <c r="L80" s="35"/>
    </row>
    <row r="81" spans="2:65" s="9" customFormat="1" ht="29.25" customHeight="1">
      <c r="B81" s="145"/>
      <c r="C81" s="146" t="s">
        <v>107</v>
      </c>
      <c r="D81" s="147" t="s">
        <v>56</v>
      </c>
      <c r="E81" s="147" t="s">
        <v>52</v>
      </c>
      <c r="F81" s="147" t="s">
        <v>53</v>
      </c>
      <c r="G81" s="147" t="s">
        <v>108</v>
      </c>
      <c r="H81" s="147" t="s">
        <v>109</v>
      </c>
      <c r="I81" s="148" t="s">
        <v>110</v>
      </c>
      <c r="J81" s="147" t="s">
        <v>100</v>
      </c>
      <c r="K81" s="149" t="s">
        <v>111</v>
      </c>
      <c r="L81" s="150"/>
      <c r="M81" s="61" t="s">
        <v>1</v>
      </c>
      <c r="N81" s="62" t="s">
        <v>41</v>
      </c>
      <c r="O81" s="62" t="s">
        <v>112</v>
      </c>
      <c r="P81" s="62" t="s">
        <v>113</v>
      </c>
      <c r="Q81" s="62" t="s">
        <v>114</v>
      </c>
      <c r="R81" s="62" t="s">
        <v>115</v>
      </c>
      <c r="S81" s="62" t="s">
        <v>116</v>
      </c>
      <c r="T81" s="63" t="s">
        <v>117</v>
      </c>
    </row>
    <row r="82" spans="2:65" s="1" customFormat="1" ht="22.9" customHeight="1">
      <c r="B82" s="31"/>
      <c r="C82" s="68" t="s">
        <v>118</v>
      </c>
      <c r="D82" s="32"/>
      <c r="E82" s="32"/>
      <c r="F82" s="32"/>
      <c r="G82" s="32"/>
      <c r="H82" s="32"/>
      <c r="I82" s="100"/>
      <c r="J82" s="151">
        <f>BK82</f>
        <v>0</v>
      </c>
      <c r="K82" s="32"/>
      <c r="L82" s="35"/>
      <c r="M82" s="64"/>
      <c r="N82" s="65"/>
      <c r="O82" s="65"/>
      <c r="P82" s="152">
        <f>P83+P212</f>
        <v>0</v>
      </c>
      <c r="Q82" s="65"/>
      <c r="R82" s="152">
        <f>R83+R212</f>
        <v>189.72995000000003</v>
      </c>
      <c r="S82" s="65"/>
      <c r="T82" s="153">
        <f>T83+T212</f>
        <v>0</v>
      </c>
      <c r="AT82" s="14" t="s">
        <v>70</v>
      </c>
      <c r="AU82" s="14" t="s">
        <v>102</v>
      </c>
      <c r="BK82" s="154">
        <f>BK83+BK212</f>
        <v>0</v>
      </c>
    </row>
    <row r="83" spans="2:65" s="10" customFormat="1" ht="25.9" customHeight="1">
      <c r="B83" s="155"/>
      <c r="C83" s="156"/>
      <c r="D83" s="157" t="s">
        <v>70</v>
      </c>
      <c r="E83" s="158" t="s">
        <v>119</v>
      </c>
      <c r="F83" s="158" t="s">
        <v>120</v>
      </c>
      <c r="G83" s="156"/>
      <c r="H83" s="156"/>
      <c r="I83" s="159"/>
      <c r="J83" s="160">
        <f>BK83</f>
        <v>0</v>
      </c>
      <c r="K83" s="156"/>
      <c r="L83" s="161"/>
      <c r="M83" s="162"/>
      <c r="N83" s="163"/>
      <c r="O83" s="163"/>
      <c r="P83" s="164">
        <f>P84</f>
        <v>0</v>
      </c>
      <c r="Q83" s="163"/>
      <c r="R83" s="164">
        <f>R84</f>
        <v>189.72995000000003</v>
      </c>
      <c r="S83" s="163"/>
      <c r="T83" s="165">
        <f>T84</f>
        <v>0</v>
      </c>
      <c r="AR83" s="166" t="s">
        <v>79</v>
      </c>
      <c r="AT83" s="167" t="s">
        <v>70</v>
      </c>
      <c r="AU83" s="167" t="s">
        <v>71</v>
      </c>
      <c r="AY83" s="166" t="s">
        <v>121</v>
      </c>
      <c r="BK83" s="168">
        <f>BK84</f>
        <v>0</v>
      </c>
    </row>
    <row r="84" spans="2:65" s="10" customFormat="1" ht="22.9" customHeight="1">
      <c r="B84" s="155"/>
      <c r="C84" s="156"/>
      <c r="D84" s="157" t="s">
        <v>70</v>
      </c>
      <c r="E84" s="169" t="s">
        <v>122</v>
      </c>
      <c r="F84" s="169" t="s">
        <v>123</v>
      </c>
      <c r="G84" s="156"/>
      <c r="H84" s="156"/>
      <c r="I84" s="159"/>
      <c r="J84" s="170">
        <f>BK84</f>
        <v>0</v>
      </c>
      <c r="K84" s="156"/>
      <c r="L84" s="161"/>
      <c r="M84" s="162"/>
      <c r="N84" s="163"/>
      <c r="O84" s="163"/>
      <c r="P84" s="164">
        <f>SUM(P85:P211)</f>
        <v>0</v>
      </c>
      <c r="Q84" s="163"/>
      <c r="R84" s="164">
        <f>SUM(R85:R211)</f>
        <v>189.72995000000003</v>
      </c>
      <c r="S84" s="163"/>
      <c r="T84" s="165">
        <f>SUM(T85:T211)</f>
        <v>0</v>
      </c>
      <c r="AR84" s="166" t="s">
        <v>79</v>
      </c>
      <c r="AT84" s="167" t="s">
        <v>70</v>
      </c>
      <c r="AU84" s="167" t="s">
        <v>79</v>
      </c>
      <c r="AY84" s="166" t="s">
        <v>121</v>
      </c>
      <c r="BK84" s="168">
        <f>SUM(BK85:BK211)</f>
        <v>0</v>
      </c>
    </row>
    <row r="85" spans="2:65" s="1" customFormat="1" ht="22.5" customHeight="1">
      <c r="B85" s="31"/>
      <c r="C85" s="171" t="s">
        <v>79</v>
      </c>
      <c r="D85" s="171" t="s">
        <v>124</v>
      </c>
      <c r="E85" s="172" t="s">
        <v>125</v>
      </c>
      <c r="F85" s="173" t="s">
        <v>126</v>
      </c>
      <c r="G85" s="174" t="s">
        <v>127</v>
      </c>
      <c r="H85" s="175">
        <v>99.7</v>
      </c>
      <c r="I85" s="176"/>
      <c r="J85" s="177">
        <f>ROUND(I85*H85,2)</f>
        <v>0</v>
      </c>
      <c r="K85" s="173" t="s">
        <v>128</v>
      </c>
      <c r="L85" s="35"/>
      <c r="M85" s="178" t="s">
        <v>1</v>
      </c>
      <c r="N85" s="179" t="s">
        <v>42</v>
      </c>
      <c r="O85" s="57"/>
      <c r="P85" s="180">
        <f>O85*H85</f>
        <v>0</v>
      </c>
      <c r="Q85" s="180">
        <v>0</v>
      </c>
      <c r="R85" s="180">
        <f>Q85*H85</f>
        <v>0</v>
      </c>
      <c r="S85" s="180">
        <v>0</v>
      </c>
      <c r="T85" s="181">
        <f>S85*H85</f>
        <v>0</v>
      </c>
      <c r="AR85" s="14" t="s">
        <v>129</v>
      </c>
      <c r="AT85" s="14" t="s">
        <v>124</v>
      </c>
      <c r="AU85" s="14" t="s">
        <v>81</v>
      </c>
      <c r="AY85" s="14" t="s">
        <v>121</v>
      </c>
      <c r="BE85" s="182">
        <f>IF(N85="základní",J85,0)</f>
        <v>0</v>
      </c>
      <c r="BF85" s="182">
        <f>IF(N85="snížená",J85,0)</f>
        <v>0</v>
      </c>
      <c r="BG85" s="182">
        <f>IF(N85="zákl. přenesená",J85,0)</f>
        <v>0</v>
      </c>
      <c r="BH85" s="182">
        <f>IF(N85="sníž. přenesená",J85,0)</f>
        <v>0</v>
      </c>
      <c r="BI85" s="182">
        <f>IF(N85="nulová",J85,0)</f>
        <v>0</v>
      </c>
      <c r="BJ85" s="14" t="s">
        <v>79</v>
      </c>
      <c r="BK85" s="182">
        <f>ROUND(I85*H85,2)</f>
        <v>0</v>
      </c>
      <c r="BL85" s="14" t="s">
        <v>129</v>
      </c>
      <c r="BM85" s="14" t="s">
        <v>130</v>
      </c>
    </row>
    <row r="86" spans="2:65" s="1" customFormat="1" ht="19.5">
      <c r="B86" s="31"/>
      <c r="C86" s="32"/>
      <c r="D86" s="183" t="s">
        <v>131</v>
      </c>
      <c r="E86" s="32"/>
      <c r="F86" s="184" t="s">
        <v>132</v>
      </c>
      <c r="G86" s="32"/>
      <c r="H86" s="32"/>
      <c r="I86" s="100"/>
      <c r="J86" s="32"/>
      <c r="K86" s="32"/>
      <c r="L86" s="35"/>
      <c r="M86" s="185"/>
      <c r="N86" s="57"/>
      <c r="O86" s="57"/>
      <c r="P86" s="57"/>
      <c r="Q86" s="57"/>
      <c r="R86" s="57"/>
      <c r="S86" s="57"/>
      <c r="T86" s="58"/>
      <c r="AT86" s="14" t="s">
        <v>131</v>
      </c>
      <c r="AU86" s="14" t="s">
        <v>81</v>
      </c>
    </row>
    <row r="87" spans="2:65" s="11" customFormat="1" ht="11.25">
      <c r="B87" s="186"/>
      <c r="C87" s="187"/>
      <c r="D87" s="183" t="s">
        <v>133</v>
      </c>
      <c r="E87" s="188" t="s">
        <v>1</v>
      </c>
      <c r="F87" s="189" t="s">
        <v>134</v>
      </c>
      <c r="G87" s="187"/>
      <c r="H87" s="190">
        <v>99.7</v>
      </c>
      <c r="I87" s="191"/>
      <c r="J87" s="187"/>
      <c r="K87" s="187"/>
      <c r="L87" s="192"/>
      <c r="M87" s="193"/>
      <c r="N87" s="194"/>
      <c r="O87" s="194"/>
      <c r="P87" s="194"/>
      <c r="Q87" s="194"/>
      <c r="R87" s="194"/>
      <c r="S87" s="194"/>
      <c r="T87" s="195"/>
      <c r="AT87" s="196" t="s">
        <v>133</v>
      </c>
      <c r="AU87" s="196" t="s">
        <v>81</v>
      </c>
      <c r="AV87" s="11" t="s">
        <v>81</v>
      </c>
      <c r="AW87" s="11" t="s">
        <v>34</v>
      </c>
      <c r="AX87" s="11" t="s">
        <v>79</v>
      </c>
      <c r="AY87" s="196" t="s">
        <v>121</v>
      </c>
    </row>
    <row r="88" spans="2:65" s="1" customFormat="1" ht="22.5" customHeight="1">
      <c r="B88" s="31"/>
      <c r="C88" s="171" t="s">
        <v>81</v>
      </c>
      <c r="D88" s="171" t="s">
        <v>124</v>
      </c>
      <c r="E88" s="172" t="s">
        <v>135</v>
      </c>
      <c r="F88" s="173" t="s">
        <v>136</v>
      </c>
      <c r="G88" s="174" t="s">
        <v>127</v>
      </c>
      <c r="H88" s="175">
        <v>99.7</v>
      </c>
      <c r="I88" s="176"/>
      <c r="J88" s="177">
        <f>ROUND(I88*H88,2)</f>
        <v>0</v>
      </c>
      <c r="K88" s="173" t="s">
        <v>128</v>
      </c>
      <c r="L88" s="35"/>
      <c r="M88" s="178" t="s">
        <v>1</v>
      </c>
      <c r="N88" s="179" t="s">
        <v>42</v>
      </c>
      <c r="O88" s="57"/>
      <c r="P88" s="180">
        <f>O88*H88</f>
        <v>0</v>
      </c>
      <c r="Q88" s="180">
        <v>0</v>
      </c>
      <c r="R88" s="180">
        <f>Q88*H88</f>
        <v>0</v>
      </c>
      <c r="S88" s="180">
        <v>0</v>
      </c>
      <c r="T88" s="181">
        <f>S88*H88</f>
        <v>0</v>
      </c>
      <c r="AR88" s="14" t="s">
        <v>129</v>
      </c>
      <c r="AT88" s="14" t="s">
        <v>124</v>
      </c>
      <c r="AU88" s="14" t="s">
        <v>81</v>
      </c>
      <c r="AY88" s="14" t="s">
        <v>121</v>
      </c>
      <c r="BE88" s="182">
        <f>IF(N88="základní",J88,0)</f>
        <v>0</v>
      </c>
      <c r="BF88" s="182">
        <f>IF(N88="snížená",J88,0)</f>
        <v>0</v>
      </c>
      <c r="BG88" s="182">
        <f>IF(N88="zákl. přenesená",J88,0)</f>
        <v>0</v>
      </c>
      <c r="BH88" s="182">
        <f>IF(N88="sníž. přenesená",J88,0)</f>
        <v>0</v>
      </c>
      <c r="BI88" s="182">
        <f>IF(N88="nulová",J88,0)</f>
        <v>0</v>
      </c>
      <c r="BJ88" s="14" t="s">
        <v>79</v>
      </c>
      <c r="BK88" s="182">
        <f>ROUND(I88*H88,2)</f>
        <v>0</v>
      </c>
      <c r="BL88" s="14" t="s">
        <v>129</v>
      </c>
      <c r="BM88" s="14" t="s">
        <v>137</v>
      </c>
    </row>
    <row r="89" spans="2:65" s="1" customFormat="1" ht="29.25">
      <c r="B89" s="31"/>
      <c r="C89" s="32"/>
      <c r="D89" s="183" t="s">
        <v>131</v>
      </c>
      <c r="E89" s="32"/>
      <c r="F89" s="184" t="s">
        <v>138</v>
      </c>
      <c r="G89" s="32"/>
      <c r="H89" s="32"/>
      <c r="I89" s="100"/>
      <c r="J89" s="32"/>
      <c r="K89" s="32"/>
      <c r="L89" s="35"/>
      <c r="M89" s="185"/>
      <c r="N89" s="57"/>
      <c r="O89" s="57"/>
      <c r="P89" s="57"/>
      <c r="Q89" s="57"/>
      <c r="R89" s="57"/>
      <c r="S89" s="57"/>
      <c r="T89" s="58"/>
      <c r="AT89" s="14" t="s">
        <v>131</v>
      </c>
      <c r="AU89" s="14" t="s">
        <v>81</v>
      </c>
    </row>
    <row r="90" spans="2:65" s="11" customFormat="1" ht="11.25">
      <c r="B90" s="186"/>
      <c r="C90" s="187"/>
      <c r="D90" s="183" t="s">
        <v>133</v>
      </c>
      <c r="E90" s="188" t="s">
        <v>1</v>
      </c>
      <c r="F90" s="189" t="s">
        <v>134</v>
      </c>
      <c r="G90" s="187"/>
      <c r="H90" s="190">
        <v>99.7</v>
      </c>
      <c r="I90" s="191"/>
      <c r="J90" s="187"/>
      <c r="K90" s="187"/>
      <c r="L90" s="192"/>
      <c r="M90" s="193"/>
      <c r="N90" s="194"/>
      <c r="O90" s="194"/>
      <c r="P90" s="194"/>
      <c r="Q90" s="194"/>
      <c r="R90" s="194"/>
      <c r="S90" s="194"/>
      <c r="T90" s="195"/>
      <c r="AT90" s="196" t="s">
        <v>133</v>
      </c>
      <c r="AU90" s="196" t="s">
        <v>81</v>
      </c>
      <c r="AV90" s="11" t="s">
        <v>81</v>
      </c>
      <c r="AW90" s="11" t="s">
        <v>34</v>
      </c>
      <c r="AX90" s="11" t="s">
        <v>79</v>
      </c>
      <c r="AY90" s="196" t="s">
        <v>121</v>
      </c>
    </row>
    <row r="91" spans="2:65" s="1" customFormat="1" ht="22.5" customHeight="1">
      <c r="B91" s="31"/>
      <c r="C91" s="171" t="s">
        <v>139</v>
      </c>
      <c r="D91" s="171" t="s">
        <v>124</v>
      </c>
      <c r="E91" s="172" t="s">
        <v>140</v>
      </c>
      <c r="F91" s="173" t="s">
        <v>141</v>
      </c>
      <c r="G91" s="174" t="s">
        <v>127</v>
      </c>
      <c r="H91" s="175">
        <v>50</v>
      </c>
      <c r="I91" s="176"/>
      <c r="J91" s="177">
        <f>ROUND(I91*H91,2)</f>
        <v>0</v>
      </c>
      <c r="K91" s="173" t="s">
        <v>128</v>
      </c>
      <c r="L91" s="35"/>
      <c r="M91" s="178" t="s">
        <v>1</v>
      </c>
      <c r="N91" s="179" t="s">
        <v>42</v>
      </c>
      <c r="O91" s="57"/>
      <c r="P91" s="180">
        <f>O91*H91</f>
        <v>0</v>
      </c>
      <c r="Q91" s="180">
        <v>0</v>
      </c>
      <c r="R91" s="180">
        <f>Q91*H91</f>
        <v>0</v>
      </c>
      <c r="S91" s="180">
        <v>0</v>
      </c>
      <c r="T91" s="181">
        <f>S91*H91</f>
        <v>0</v>
      </c>
      <c r="AR91" s="14" t="s">
        <v>129</v>
      </c>
      <c r="AT91" s="14" t="s">
        <v>124</v>
      </c>
      <c r="AU91" s="14" t="s">
        <v>81</v>
      </c>
      <c r="AY91" s="14" t="s">
        <v>121</v>
      </c>
      <c r="BE91" s="182">
        <f>IF(N91="základní",J91,0)</f>
        <v>0</v>
      </c>
      <c r="BF91" s="182">
        <f>IF(N91="snížená",J91,0)</f>
        <v>0</v>
      </c>
      <c r="BG91" s="182">
        <f>IF(N91="zákl. přenesená",J91,0)</f>
        <v>0</v>
      </c>
      <c r="BH91" s="182">
        <f>IF(N91="sníž. přenesená",J91,0)</f>
        <v>0</v>
      </c>
      <c r="BI91" s="182">
        <f>IF(N91="nulová",J91,0)</f>
        <v>0</v>
      </c>
      <c r="BJ91" s="14" t="s">
        <v>79</v>
      </c>
      <c r="BK91" s="182">
        <f>ROUND(I91*H91,2)</f>
        <v>0</v>
      </c>
      <c r="BL91" s="14" t="s">
        <v>129</v>
      </c>
      <c r="BM91" s="14" t="s">
        <v>142</v>
      </c>
    </row>
    <row r="92" spans="2:65" s="1" customFormat="1" ht="39">
      <c r="B92" s="31"/>
      <c r="C92" s="32"/>
      <c r="D92" s="183" t="s">
        <v>131</v>
      </c>
      <c r="E92" s="32"/>
      <c r="F92" s="184" t="s">
        <v>143</v>
      </c>
      <c r="G92" s="32"/>
      <c r="H92" s="32"/>
      <c r="I92" s="100"/>
      <c r="J92" s="32"/>
      <c r="K92" s="32"/>
      <c r="L92" s="35"/>
      <c r="M92" s="185"/>
      <c r="N92" s="57"/>
      <c r="O92" s="57"/>
      <c r="P92" s="57"/>
      <c r="Q92" s="57"/>
      <c r="R92" s="57"/>
      <c r="S92" s="57"/>
      <c r="T92" s="58"/>
      <c r="AT92" s="14" t="s">
        <v>131</v>
      </c>
      <c r="AU92" s="14" t="s">
        <v>81</v>
      </c>
    </row>
    <row r="93" spans="2:65" s="11" customFormat="1" ht="11.25">
      <c r="B93" s="186"/>
      <c r="C93" s="187"/>
      <c r="D93" s="183" t="s">
        <v>133</v>
      </c>
      <c r="E93" s="188" t="s">
        <v>1</v>
      </c>
      <c r="F93" s="189" t="s">
        <v>144</v>
      </c>
      <c r="G93" s="187"/>
      <c r="H93" s="190">
        <v>50</v>
      </c>
      <c r="I93" s="191"/>
      <c r="J93" s="187"/>
      <c r="K93" s="187"/>
      <c r="L93" s="192"/>
      <c r="M93" s="193"/>
      <c r="N93" s="194"/>
      <c r="O93" s="194"/>
      <c r="P93" s="194"/>
      <c r="Q93" s="194"/>
      <c r="R93" s="194"/>
      <c r="S93" s="194"/>
      <c r="T93" s="195"/>
      <c r="AT93" s="196" t="s">
        <v>133</v>
      </c>
      <c r="AU93" s="196" t="s">
        <v>81</v>
      </c>
      <c r="AV93" s="11" t="s">
        <v>81</v>
      </c>
      <c r="AW93" s="11" t="s">
        <v>34</v>
      </c>
      <c r="AX93" s="11" t="s">
        <v>79</v>
      </c>
      <c r="AY93" s="196" t="s">
        <v>121</v>
      </c>
    </row>
    <row r="94" spans="2:65" s="1" customFormat="1" ht="22.5" customHeight="1">
      <c r="B94" s="31"/>
      <c r="C94" s="171" t="s">
        <v>129</v>
      </c>
      <c r="D94" s="171" t="s">
        <v>124</v>
      </c>
      <c r="E94" s="172" t="s">
        <v>145</v>
      </c>
      <c r="F94" s="173" t="s">
        <v>146</v>
      </c>
      <c r="G94" s="174" t="s">
        <v>127</v>
      </c>
      <c r="H94" s="175">
        <v>50</v>
      </c>
      <c r="I94" s="176"/>
      <c r="J94" s="177">
        <f>ROUND(I94*H94,2)</f>
        <v>0</v>
      </c>
      <c r="K94" s="173" t="s">
        <v>128</v>
      </c>
      <c r="L94" s="35"/>
      <c r="M94" s="178" t="s">
        <v>1</v>
      </c>
      <c r="N94" s="179" t="s">
        <v>42</v>
      </c>
      <c r="O94" s="57"/>
      <c r="P94" s="180">
        <f>O94*H94</f>
        <v>0</v>
      </c>
      <c r="Q94" s="180">
        <v>0</v>
      </c>
      <c r="R94" s="180">
        <f>Q94*H94</f>
        <v>0</v>
      </c>
      <c r="S94" s="180">
        <v>0</v>
      </c>
      <c r="T94" s="181">
        <f>S94*H94</f>
        <v>0</v>
      </c>
      <c r="AR94" s="14" t="s">
        <v>129</v>
      </c>
      <c r="AT94" s="14" t="s">
        <v>124</v>
      </c>
      <c r="AU94" s="14" t="s">
        <v>81</v>
      </c>
      <c r="AY94" s="14" t="s">
        <v>121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14" t="s">
        <v>79</v>
      </c>
      <c r="BK94" s="182">
        <f>ROUND(I94*H94,2)</f>
        <v>0</v>
      </c>
      <c r="BL94" s="14" t="s">
        <v>129</v>
      </c>
      <c r="BM94" s="14" t="s">
        <v>147</v>
      </c>
    </row>
    <row r="95" spans="2:65" s="1" customFormat="1" ht="39">
      <c r="B95" s="31"/>
      <c r="C95" s="32"/>
      <c r="D95" s="183" t="s">
        <v>131</v>
      </c>
      <c r="E95" s="32"/>
      <c r="F95" s="184" t="s">
        <v>148</v>
      </c>
      <c r="G95" s="32"/>
      <c r="H95" s="32"/>
      <c r="I95" s="100"/>
      <c r="J95" s="32"/>
      <c r="K95" s="32"/>
      <c r="L95" s="35"/>
      <c r="M95" s="185"/>
      <c r="N95" s="57"/>
      <c r="O95" s="57"/>
      <c r="P95" s="57"/>
      <c r="Q95" s="57"/>
      <c r="R95" s="57"/>
      <c r="S95" s="57"/>
      <c r="T95" s="58"/>
      <c r="AT95" s="14" t="s">
        <v>131</v>
      </c>
      <c r="AU95" s="14" t="s">
        <v>81</v>
      </c>
    </row>
    <row r="96" spans="2:65" s="11" customFormat="1" ht="11.25">
      <c r="B96" s="186"/>
      <c r="C96" s="187"/>
      <c r="D96" s="183" t="s">
        <v>133</v>
      </c>
      <c r="E96" s="188" t="s">
        <v>1</v>
      </c>
      <c r="F96" s="189" t="s">
        <v>144</v>
      </c>
      <c r="G96" s="187"/>
      <c r="H96" s="190">
        <v>50</v>
      </c>
      <c r="I96" s="191"/>
      <c r="J96" s="187"/>
      <c r="K96" s="187"/>
      <c r="L96" s="192"/>
      <c r="M96" s="193"/>
      <c r="N96" s="194"/>
      <c r="O96" s="194"/>
      <c r="P96" s="194"/>
      <c r="Q96" s="194"/>
      <c r="R96" s="194"/>
      <c r="S96" s="194"/>
      <c r="T96" s="195"/>
      <c r="AT96" s="196" t="s">
        <v>133</v>
      </c>
      <c r="AU96" s="196" t="s">
        <v>81</v>
      </c>
      <c r="AV96" s="11" t="s">
        <v>81</v>
      </c>
      <c r="AW96" s="11" t="s">
        <v>34</v>
      </c>
      <c r="AX96" s="11" t="s">
        <v>79</v>
      </c>
      <c r="AY96" s="196" t="s">
        <v>121</v>
      </c>
    </row>
    <row r="97" spans="2:65" s="1" customFormat="1" ht="22.5" customHeight="1">
      <c r="B97" s="31"/>
      <c r="C97" s="171" t="s">
        <v>122</v>
      </c>
      <c r="D97" s="171" t="s">
        <v>124</v>
      </c>
      <c r="E97" s="172" t="s">
        <v>149</v>
      </c>
      <c r="F97" s="173" t="s">
        <v>150</v>
      </c>
      <c r="G97" s="174" t="s">
        <v>127</v>
      </c>
      <c r="H97" s="175">
        <v>9</v>
      </c>
      <c r="I97" s="176"/>
      <c r="J97" s="177">
        <f>ROUND(I97*H97,2)</f>
        <v>0</v>
      </c>
      <c r="K97" s="173" t="s">
        <v>128</v>
      </c>
      <c r="L97" s="35"/>
      <c r="M97" s="178" t="s">
        <v>1</v>
      </c>
      <c r="N97" s="179" t="s">
        <v>42</v>
      </c>
      <c r="O97" s="57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AR97" s="14" t="s">
        <v>129</v>
      </c>
      <c r="AT97" s="14" t="s">
        <v>124</v>
      </c>
      <c r="AU97" s="14" t="s">
        <v>81</v>
      </c>
      <c r="AY97" s="14" t="s">
        <v>121</v>
      </c>
      <c r="BE97" s="182">
        <f>IF(N97="základní",J97,0)</f>
        <v>0</v>
      </c>
      <c r="BF97" s="182">
        <f>IF(N97="snížená",J97,0)</f>
        <v>0</v>
      </c>
      <c r="BG97" s="182">
        <f>IF(N97="zákl. přenesená",J97,0)</f>
        <v>0</v>
      </c>
      <c r="BH97" s="182">
        <f>IF(N97="sníž. přenesená",J97,0)</f>
        <v>0</v>
      </c>
      <c r="BI97" s="182">
        <f>IF(N97="nulová",J97,0)</f>
        <v>0</v>
      </c>
      <c r="BJ97" s="14" t="s">
        <v>79</v>
      </c>
      <c r="BK97" s="182">
        <f>ROUND(I97*H97,2)</f>
        <v>0</v>
      </c>
      <c r="BL97" s="14" t="s">
        <v>129</v>
      </c>
      <c r="BM97" s="14" t="s">
        <v>151</v>
      </c>
    </row>
    <row r="98" spans="2:65" s="1" customFormat="1" ht="19.5">
      <c r="B98" s="31"/>
      <c r="C98" s="32"/>
      <c r="D98" s="183" t="s">
        <v>131</v>
      </c>
      <c r="E98" s="32"/>
      <c r="F98" s="184" t="s">
        <v>152</v>
      </c>
      <c r="G98" s="32"/>
      <c r="H98" s="32"/>
      <c r="I98" s="100"/>
      <c r="J98" s="32"/>
      <c r="K98" s="32"/>
      <c r="L98" s="35"/>
      <c r="M98" s="185"/>
      <c r="N98" s="57"/>
      <c r="O98" s="57"/>
      <c r="P98" s="57"/>
      <c r="Q98" s="57"/>
      <c r="R98" s="57"/>
      <c r="S98" s="57"/>
      <c r="T98" s="58"/>
      <c r="AT98" s="14" t="s">
        <v>131</v>
      </c>
      <c r="AU98" s="14" t="s">
        <v>81</v>
      </c>
    </row>
    <row r="99" spans="2:65" s="11" customFormat="1" ht="11.25">
      <c r="B99" s="186"/>
      <c r="C99" s="187"/>
      <c r="D99" s="183" t="s">
        <v>133</v>
      </c>
      <c r="E99" s="188" t="s">
        <v>1</v>
      </c>
      <c r="F99" s="189" t="s">
        <v>153</v>
      </c>
      <c r="G99" s="187"/>
      <c r="H99" s="190">
        <v>9</v>
      </c>
      <c r="I99" s="191"/>
      <c r="J99" s="187"/>
      <c r="K99" s="187"/>
      <c r="L99" s="192"/>
      <c r="M99" s="193"/>
      <c r="N99" s="194"/>
      <c r="O99" s="194"/>
      <c r="P99" s="194"/>
      <c r="Q99" s="194"/>
      <c r="R99" s="194"/>
      <c r="S99" s="194"/>
      <c r="T99" s="195"/>
      <c r="AT99" s="196" t="s">
        <v>133</v>
      </c>
      <c r="AU99" s="196" t="s">
        <v>81</v>
      </c>
      <c r="AV99" s="11" t="s">
        <v>81</v>
      </c>
      <c r="AW99" s="11" t="s">
        <v>34</v>
      </c>
      <c r="AX99" s="11" t="s">
        <v>79</v>
      </c>
      <c r="AY99" s="196" t="s">
        <v>121</v>
      </c>
    </row>
    <row r="100" spans="2:65" s="1" customFormat="1" ht="22.5" customHeight="1">
      <c r="B100" s="31"/>
      <c r="C100" s="171" t="s">
        <v>154</v>
      </c>
      <c r="D100" s="171" t="s">
        <v>124</v>
      </c>
      <c r="E100" s="172" t="s">
        <v>155</v>
      </c>
      <c r="F100" s="173" t="s">
        <v>156</v>
      </c>
      <c r="G100" s="174" t="s">
        <v>127</v>
      </c>
      <c r="H100" s="175">
        <v>9</v>
      </c>
      <c r="I100" s="176"/>
      <c r="J100" s="177">
        <f>ROUND(I100*H100,2)</f>
        <v>0</v>
      </c>
      <c r="K100" s="173" t="s">
        <v>128</v>
      </c>
      <c r="L100" s="35"/>
      <c r="M100" s="178" t="s">
        <v>1</v>
      </c>
      <c r="N100" s="179" t="s">
        <v>42</v>
      </c>
      <c r="O100" s="57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AR100" s="14" t="s">
        <v>129</v>
      </c>
      <c r="AT100" s="14" t="s">
        <v>124</v>
      </c>
      <c r="AU100" s="14" t="s">
        <v>81</v>
      </c>
      <c r="AY100" s="14" t="s">
        <v>121</v>
      </c>
      <c r="BE100" s="182">
        <f>IF(N100="základní",J100,0)</f>
        <v>0</v>
      </c>
      <c r="BF100" s="182">
        <f>IF(N100="snížená",J100,0)</f>
        <v>0</v>
      </c>
      <c r="BG100" s="182">
        <f>IF(N100="zákl. přenesená",J100,0)</f>
        <v>0</v>
      </c>
      <c r="BH100" s="182">
        <f>IF(N100="sníž. přenesená",J100,0)</f>
        <v>0</v>
      </c>
      <c r="BI100" s="182">
        <f>IF(N100="nulová",J100,0)</f>
        <v>0</v>
      </c>
      <c r="BJ100" s="14" t="s">
        <v>79</v>
      </c>
      <c r="BK100" s="182">
        <f>ROUND(I100*H100,2)</f>
        <v>0</v>
      </c>
      <c r="BL100" s="14" t="s">
        <v>129</v>
      </c>
      <c r="BM100" s="14" t="s">
        <v>157</v>
      </c>
    </row>
    <row r="101" spans="2:65" s="1" customFormat="1" ht="19.5">
      <c r="B101" s="31"/>
      <c r="C101" s="32"/>
      <c r="D101" s="183" t="s">
        <v>131</v>
      </c>
      <c r="E101" s="32"/>
      <c r="F101" s="184" t="s">
        <v>158</v>
      </c>
      <c r="G101" s="32"/>
      <c r="H101" s="32"/>
      <c r="I101" s="100"/>
      <c r="J101" s="32"/>
      <c r="K101" s="32"/>
      <c r="L101" s="35"/>
      <c r="M101" s="185"/>
      <c r="N101" s="57"/>
      <c r="O101" s="57"/>
      <c r="P101" s="57"/>
      <c r="Q101" s="57"/>
      <c r="R101" s="57"/>
      <c r="S101" s="57"/>
      <c r="T101" s="58"/>
      <c r="AT101" s="14" t="s">
        <v>131</v>
      </c>
      <c r="AU101" s="14" t="s">
        <v>81</v>
      </c>
    </row>
    <row r="102" spans="2:65" s="11" customFormat="1" ht="11.25">
      <c r="B102" s="186"/>
      <c r="C102" s="187"/>
      <c r="D102" s="183" t="s">
        <v>133</v>
      </c>
      <c r="E102" s="188" t="s">
        <v>1</v>
      </c>
      <c r="F102" s="189" t="s">
        <v>153</v>
      </c>
      <c r="G102" s="187"/>
      <c r="H102" s="190">
        <v>9</v>
      </c>
      <c r="I102" s="191"/>
      <c r="J102" s="187"/>
      <c r="K102" s="187"/>
      <c r="L102" s="192"/>
      <c r="M102" s="193"/>
      <c r="N102" s="194"/>
      <c r="O102" s="194"/>
      <c r="P102" s="194"/>
      <c r="Q102" s="194"/>
      <c r="R102" s="194"/>
      <c r="S102" s="194"/>
      <c r="T102" s="195"/>
      <c r="AT102" s="196" t="s">
        <v>133</v>
      </c>
      <c r="AU102" s="196" t="s">
        <v>81</v>
      </c>
      <c r="AV102" s="11" t="s">
        <v>81</v>
      </c>
      <c r="AW102" s="11" t="s">
        <v>34</v>
      </c>
      <c r="AX102" s="11" t="s">
        <v>79</v>
      </c>
      <c r="AY102" s="196" t="s">
        <v>121</v>
      </c>
    </row>
    <row r="103" spans="2:65" s="1" customFormat="1" ht="22.5" customHeight="1">
      <c r="B103" s="31"/>
      <c r="C103" s="171" t="s">
        <v>159</v>
      </c>
      <c r="D103" s="171" t="s">
        <v>124</v>
      </c>
      <c r="E103" s="172" t="s">
        <v>160</v>
      </c>
      <c r="F103" s="173" t="s">
        <v>161</v>
      </c>
      <c r="G103" s="174" t="s">
        <v>162</v>
      </c>
      <c r="H103" s="175">
        <v>2</v>
      </c>
      <c r="I103" s="176"/>
      <c r="J103" s="177">
        <f>ROUND(I103*H103,2)</f>
        <v>0</v>
      </c>
      <c r="K103" s="173" t="s">
        <v>128</v>
      </c>
      <c r="L103" s="35"/>
      <c r="M103" s="178" t="s">
        <v>1</v>
      </c>
      <c r="N103" s="179" t="s">
        <v>42</v>
      </c>
      <c r="O103" s="57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AR103" s="14" t="s">
        <v>129</v>
      </c>
      <c r="AT103" s="14" t="s">
        <v>124</v>
      </c>
      <c r="AU103" s="14" t="s">
        <v>81</v>
      </c>
      <c r="AY103" s="14" t="s">
        <v>121</v>
      </c>
      <c r="BE103" s="182">
        <f>IF(N103="základní",J103,0)</f>
        <v>0</v>
      </c>
      <c r="BF103" s="182">
        <f>IF(N103="snížená",J103,0)</f>
        <v>0</v>
      </c>
      <c r="BG103" s="182">
        <f>IF(N103="zákl. přenesená",J103,0)</f>
        <v>0</v>
      </c>
      <c r="BH103" s="182">
        <f>IF(N103="sníž. přenesená",J103,0)</f>
        <v>0</v>
      </c>
      <c r="BI103" s="182">
        <f>IF(N103="nulová",J103,0)</f>
        <v>0</v>
      </c>
      <c r="BJ103" s="14" t="s">
        <v>79</v>
      </c>
      <c r="BK103" s="182">
        <f>ROUND(I103*H103,2)</f>
        <v>0</v>
      </c>
      <c r="BL103" s="14" t="s">
        <v>129</v>
      </c>
      <c r="BM103" s="14" t="s">
        <v>163</v>
      </c>
    </row>
    <row r="104" spans="2:65" s="1" customFormat="1" ht="29.25">
      <c r="B104" s="31"/>
      <c r="C104" s="32"/>
      <c r="D104" s="183" t="s">
        <v>131</v>
      </c>
      <c r="E104" s="32"/>
      <c r="F104" s="184" t="s">
        <v>164</v>
      </c>
      <c r="G104" s="32"/>
      <c r="H104" s="32"/>
      <c r="I104" s="100"/>
      <c r="J104" s="32"/>
      <c r="K104" s="32"/>
      <c r="L104" s="35"/>
      <c r="M104" s="185"/>
      <c r="N104" s="57"/>
      <c r="O104" s="57"/>
      <c r="P104" s="57"/>
      <c r="Q104" s="57"/>
      <c r="R104" s="57"/>
      <c r="S104" s="57"/>
      <c r="T104" s="58"/>
      <c r="AT104" s="14" t="s">
        <v>131</v>
      </c>
      <c r="AU104" s="14" t="s">
        <v>81</v>
      </c>
    </row>
    <row r="105" spans="2:65" s="1" customFormat="1" ht="22.5" customHeight="1">
      <c r="B105" s="31"/>
      <c r="C105" s="171" t="s">
        <v>165</v>
      </c>
      <c r="D105" s="171" t="s">
        <v>124</v>
      </c>
      <c r="E105" s="172" t="s">
        <v>166</v>
      </c>
      <c r="F105" s="173" t="s">
        <v>167</v>
      </c>
      <c r="G105" s="174" t="s">
        <v>162</v>
      </c>
      <c r="H105" s="175">
        <v>50</v>
      </c>
      <c r="I105" s="176"/>
      <c r="J105" s="177">
        <f>ROUND(I105*H105,2)</f>
        <v>0</v>
      </c>
      <c r="K105" s="173" t="s">
        <v>128</v>
      </c>
      <c r="L105" s="35"/>
      <c r="M105" s="178" t="s">
        <v>1</v>
      </c>
      <c r="N105" s="179" t="s">
        <v>42</v>
      </c>
      <c r="O105" s="57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AR105" s="14" t="s">
        <v>129</v>
      </c>
      <c r="AT105" s="14" t="s">
        <v>124</v>
      </c>
      <c r="AU105" s="14" t="s">
        <v>81</v>
      </c>
      <c r="AY105" s="14" t="s">
        <v>121</v>
      </c>
      <c r="BE105" s="182">
        <f>IF(N105="základní",J105,0)</f>
        <v>0</v>
      </c>
      <c r="BF105" s="182">
        <f>IF(N105="snížená",J105,0)</f>
        <v>0</v>
      </c>
      <c r="BG105" s="182">
        <f>IF(N105="zákl. přenesená",J105,0)</f>
        <v>0</v>
      </c>
      <c r="BH105" s="182">
        <f>IF(N105="sníž. přenesená",J105,0)</f>
        <v>0</v>
      </c>
      <c r="BI105" s="182">
        <f>IF(N105="nulová",J105,0)</f>
        <v>0</v>
      </c>
      <c r="BJ105" s="14" t="s">
        <v>79</v>
      </c>
      <c r="BK105" s="182">
        <f>ROUND(I105*H105,2)</f>
        <v>0</v>
      </c>
      <c r="BL105" s="14" t="s">
        <v>129</v>
      </c>
      <c r="BM105" s="14" t="s">
        <v>168</v>
      </c>
    </row>
    <row r="106" spans="2:65" s="1" customFormat="1" ht="19.5">
      <c r="B106" s="31"/>
      <c r="C106" s="32"/>
      <c r="D106" s="183" t="s">
        <v>131</v>
      </c>
      <c r="E106" s="32"/>
      <c r="F106" s="184" t="s">
        <v>169</v>
      </c>
      <c r="G106" s="32"/>
      <c r="H106" s="32"/>
      <c r="I106" s="100"/>
      <c r="J106" s="32"/>
      <c r="K106" s="32"/>
      <c r="L106" s="35"/>
      <c r="M106" s="185"/>
      <c r="N106" s="57"/>
      <c r="O106" s="57"/>
      <c r="P106" s="57"/>
      <c r="Q106" s="57"/>
      <c r="R106" s="57"/>
      <c r="S106" s="57"/>
      <c r="T106" s="58"/>
      <c r="AT106" s="14" t="s">
        <v>131</v>
      </c>
      <c r="AU106" s="14" t="s">
        <v>81</v>
      </c>
    </row>
    <row r="107" spans="2:65" s="1" customFormat="1" ht="22.5" customHeight="1">
      <c r="B107" s="31"/>
      <c r="C107" s="171" t="s">
        <v>170</v>
      </c>
      <c r="D107" s="171" t="s">
        <v>124</v>
      </c>
      <c r="E107" s="172" t="s">
        <v>171</v>
      </c>
      <c r="F107" s="173" t="s">
        <v>172</v>
      </c>
      <c r="G107" s="174" t="s">
        <v>173</v>
      </c>
      <c r="H107" s="175">
        <v>39.695</v>
      </c>
      <c r="I107" s="176"/>
      <c r="J107" s="177">
        <f>ROUND(I107*H107,2)</f>
        <v>0</v>
      </c>
      <c r="K107" s="173" t="s">
        <v>128</v>
      </c>
      <c r="L107" s="35"/>
      <c r="M107" s="178" t="s">
        <v>1</v>
      </c>
      <c r="N107" s="179" t="s">
        <v>42</v>
      </c>
      <c r="O107" s="57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AR107" s="14" t="s">
        <v>129</v>
      </c>
      <c r="AT107" s="14" t="s">
        <v>124</v>
      </c>
      <c r="AU107" s="14" t="s">
        <v>81</v>
      </c>
      <c r="AY107" s="14" t="s">
        <v>121</v>
      </c>
      <c r="BE107" s="182">
        <f>IF(N107="základní",J107,0)</f>
        <v>0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14" t="s">
        <v>79</v>
      </c>
      <c r="BK107" s="182">
        <f>ROUND(I107*H107,2)</f>
        <v>0</v>
      </c>
      <c r="BL107" s="14" t="s">
        <v>129</v>
      </c>
      <c r="BM107" s="14" t="s">
        <v>174</v>
      </c>
    </row>
    <row r="108" spans="2:65" s="1" customFormat="1" ht="29.25">
      <c r="B108" s="31"/>
      <c r="C108" s="32"/>
      <c r="D108" s="183" t="s">
        <v>131</v>
      </c>
      <c r="E108" s="32"/>
      <c r="F108" s="184" t="s">
        <v>175</v>
      </c>
      <c r="G108" s="32"/>
      <c r="H108" s="32"/>
      <c r="I108" s="100"/>
      <c r="J108" s="32"/>
      <c r="K108" s="32"/>
      <c r="L108" s="35"/>
      <c r="M108" s="185"/>
      <c r="N108" s="57"/>
      <c r="O108" s="57"/>
      <c r="P108" s="57"/>
      <c r="Q108" s="57"/>
      <c r="R108" s="57"/>
      <c r="S108" s="57"/>
      <c r="T108" s="58"/>
      <c r="AT108" s="14" t="s">
        <v>131</v>
      </c>
      <c r="AU108" s="14" t="s">
        <v>81</v>
      </c>
    </row>
    <row r="109" spans="2:65" s="11" customFormat="1" ht="11.25">
      <c r="B109" s="186"/>
      <c r="C109" s="187"/>
      <c r="D109" s="183" t="s">
        <v>133</v>
      </c>
      <c r="E109" s="188" t="s">
        <v>1</v>
      </c>
      <c r="F109" s="189" t="s">
        <v>176</v>
      </c>
      <c r="G109" s="187"/>
      <c r="H109" s="190">
        <v>29.32</v>
      </c>
      <c r="I109" s="191"/>
      <c r="J109" s="187"/>
      <c r="K109" s="187"/>
      <c r="L109" s="192"/>
      <c r="M109" s="193"/>
      <c r="N109" s="194"/>
      <c r="O109" s="194"/>
      <c r="P109" s="194"/>
      <c r="Q109" s="194"/>
      <c r="R109" s="194"/>
      <c r="S109" s="194"/>
      <c r="T109" s="195"/>
      <c r="AT109" s="196" t="s">
        <v>133</v>
      </c>
      <c r="AU109" s="196" t="s">
        <v>81</v>
      </c>
      <c r="AV109" s="11" t="s">
        <v>81</v>
      </c>
      <c r="AW109" s="11" t="s">
        <v>34</v>
      </c>
      <c r="AX109" s="11" t="s">
        <v>71</v>
      </c>
      <c r="AY109" s="196" t="s">
        <v>121</v>
      </c>
    </row>
    <row r="110" spans="2:65" s="11" customFormat="1" ht="11.25">
      <c r="B110" s="186"/>
      <c r="C110" s="187"/>
      <c r="D110" s="183" t="s">
        <v>133</v>
      </c>
      <c r="E110" s="188" t="s">
        <v>1</v>
      </c>
      <c r="F110" s="189" t="s">
        <v>177</v>
      </c>
      <c r="G110" s="187"/>
      <c r="H110" s="190">
        <v>10.375</v>
      </c>
      <c r="I110" s="191"/>
      <c r="J110" s="187"/>
      <c r="K110" s="187"/>
      <c r="L110" s="192"/>
      <c r="M110" s="193"/>
      <c r="N110" s="194"/>
      <c r="O110" s="194"/>
      <c r="P110" s="194"/>
      <c r="Q110" s="194"/>
      <c r="R110" s="194"/>
      <c r="S110" s="194"/>
      <c r="T110" s="195"/>
      <c r="AT110" s="196" t="s">
        <v>133</v>
      </c>
      <c r="AU110" s="196" t="s">
        <v>81</v>
      </c>
      <c r="AV110" s="11" t="s">
        <v>81</v>
      </c>
      <c r="AW110" s="11" t="s">
        <v>34</v>
      </c>
      <c r="AX110" s="11" t="s">
        <v>71</v>
      </c>
      <c r="AY110" s="196" t="s">
        <v>121</v>
      </c>
    </row>
    <row r="111" spans="2:65" s="12" customFormat="1" ht="11.25">
      <c r="B111" s="197"/>
      <c r="C111" s="198"/>
      <c r="D111" s="183" t="s">
        <v>133</v>
      </c>
      <c r="E111" s="199" t="s">
        <v>1</v>
      </c>
      <c r="F111" s="200" t="s">
        <v>178</v>
      </c>
      <c r="G111" s="198"/>
      <c r="H111" s="201">
        <v>39.695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133</v>
      </c>
      <c r="AU111" s="207" t="s">
        <v>81</v>
      </c>
      <c r="AV111" s="12" t="s">
        <v>129</v>
      </c>
      <c r="AW111" s="12" t="s">
        <v>34</v>
      </c>
      <c r="AX111" s="12" t="s">
        <v>79</v>
      </c>
      <c r="AY111" s="207" t="s">
        <v>121</v>
      </c>
    </row>
    <row r="112" spans="2:65" s="1" customFormat="1" ht="22.5" customHeight="1">
      <c r="B112" s="31"/>
      <c r="C112" s="171" t="s">
        <v>179</v>
      </c>
      <c r="D112" s="171" t="s">
        <v>124</v>
      </c>
      <c r="E112" s="172" t="s">
        <v>180</v>
      </c>
      <c r="F112" s="173" t="s">
        <v>181</v>
      </c>
      <c r="G112" s="174" t="s">
        <v>182</v>
      </c>
      <c r="H112" s="175">
        <v>66</v>
      </c>
      <c r="I112" s="176"/>
      <c r="J112" s="177">
        <f>ROUND(I112*H112,2)</f>
        <v>0</v>
      </c>
      <c r="K112" s="173" t="s">
        <v>128</v>
      </c>
      <c r="L112" s="35"/>
      <c r="M112" s="178" t="s">
        <v>1</v>
      </c>
      <c r="N112" s="179" t="s">
        <v>42</v>
      </c>
      <c r="O112" s="57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AR112" s="14" t="s">
        <v>129</v>
      </c>
      <c r="AT112" s="14" t="s">
        <v>124</v>
      </c>
      <c r="AU112" s="14" t="s">
        <v>81</v>
      </c>
      <c r="AY112" s="14" t="s">
        <v>121</v>
      </c>
      <c r="BE112" s="182">
        <f>IF(N112="základní",J112,0)</f>
        <v>0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14" t="s">
        <v>79</v>
      </c>
      <c r="BK112" s="182">
        <f>ROUND(I112*H112,2)</f>
        <v>0</v>
      </c>
      <c r="BL112" s="14" t="s">
        <v>129</v>
      </c>
      <c r="BM112" s="14" t="s">
        <v>183</v>
      </c>
    </row>
    <row r="113" spans="2:65" s="1" customFormat="1" ht="29.25">
      <c r="B113" s="31"/>
      <c r="C113" s="32"/>
      <c r="D113" s="183" t="s">
        <v>131</v>
      </c>
      <c r="E113" s="32"/>
      <c r="F113" s="184" t="s">
        <v>184</v>
      </c>
      <c r="G113" s="32"/>
      <c r="H113" s="32"/>
      <c r="I113" s="100"/>
      <c r="J113" s="32"/>
      <c r="K113" s="32"/>
      <c r="L113" s="35"/>
      <c r="M113" s="185"/>
      <c r="N113" s="57"/>
      <c r="O113" s="57"/>
      <c r="P113" s="57"/>
      <c r="Q113" s="57"/>
      <c r="R113" s="57"/>
      <c r="S113" s="57"/>
      <c r="T113" s="58"/>
      <c r="AT113" s="14" t="s">
        <v>131</v>
      </c>
      <c r="AU113" s="14" t="s">
        <v>81</v>
      </c>
    </row>
    <row r="114" spans="2:65" s="11" customFormat="1" ht="11.25">
      <c r="B114" s="186"/>
      <c r="C114" s="187"/>
      <c r="D114" s="183" t="s">
        <v>133</v>
      </c>
      <c r="E114" s="188" t="s">
        <v>1</v>
      </c>
      <c r="F114" s="189" t="s">
        <v>185</v>
      </c>
      <c r="G114" s="187"/>
      <c r="H114" s="190">
        <v>66</v>
      </c>
      <c r="I114" s="191"/>
      <c r="J114" s="187"/>
      <c r="K114" s="187"/>
      <c r="L114" s="192"/>
      <c r="M114" s="193"/>
      <c r="N114" s="194"/>
      <c r="O114" s="194"/>
      <c r="P114" s="194"/>
      <c r="Q114" s="194"/>
      <c r="R114" s="194"/>
      <c r="S114" s="194"/>
      <c r="T114" s="195"/>
      <c r="AT114" s="196" t="s">
        <v>133</v>
      </c>
      <c r="AU114" s="196" t="s">
        <v>81</v>
      </c>
      <c r="AV114" s="11" t="s">
        <v>81</v>
      </c>
      <c r="AW114" s="11" t="s">
        <v>34</v>
      </c>
      <c r="AX114" s="11" t="s">
        <v>79</v>
      </c>
      <c r="AY114" s="196" t="s">
        <v>121</v>
      </c>
    </row>
    <row r="115" spans="2:65" s="1" customFormat="1" ht="22.5" customHeight="1">
      <c r="B115" s="31"/>
      <c r="C115" s="171" t="s">
        <v>186</v>
      </c>
      <c r="D115" s="171" t="s">
        <v>124</v>
      </c>
      <c r="E115" s="172" t="s">
        <v>187</v>
      </c>
      <c r="F115" s="173" t="s">
        <v>188</v>
      </c>
      <c r="G115" s="174" t="s">
        <v>182</v>
      </c>
      <c r="H115" s="175">
        <v>27.265000000000001</v>
      </c>
      <c r="I115" s="176"/>
      <c r="J115" s="177">
        <f>ROUND(I115*H115,2)</f>
        <v>0</v>
      </c>
      <c r="K115" s="173" t="s">
        <v>128</v>
      </c>
      <c r="L115" s="35"/>
      <c r="M115" s="178" t="s">
        <v>1</v>
      </c>
      <c r="N115" s="179" t="s">
        <v>42</v>
      </c>
      <c r="O115" s="57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AR115" s="14" t="s">
        <v>129</v>
      </c>
      <c r="AT115" s="14" t="s">
        <v>124</v>
      </c>
      <c r="AU115" s="14" t="s">
        <v>81</v>
      </c>
      <c r="AY115" s="14" t="s">
        <v>121</v>
      </c>
      <c r="BE115" s="182">
        <f>IF(N115="základní",J115,0)</f>
        <v>0</v>
      </c>
      <c r="BF115" s="182">
        <f>IF(N115="snížená",J115,0)</f>
        <v>0</v>
      </c>
      <c r="BG115" s="182">
        <f>IF(N115="zákl. přenesená",J115,0)</f>
        <v>0</v>
      </c>
      <c r="BH115" s="182">
        <f>IF(N115="sníž. přenesená",J115,0)</f>
        <v>0</v>
      </c>
      <c r="BI115" s="182">
        <f>IF(N115="nulová",J115,0)</f>
        <v>0</v>
      </c>
      <c r="BJ115" s="14" t="s">
        <v>79</v>
      </c>
      <c r="BK115" s="182">
        <f>ROUND(I115*H115,2)</f>
        <v>0</v>
      </c>
      <c r="BL115" s="14" t="s">
        <v>129</v>
      </c>
      <c r="BM115" s="14" t="s">
        <v>189</v>
      </c>
    </row>
    <row r="116" spans="2:65" s="1" customFormat="1" ht="29.25">
      <c r="B116" s="31"/>
      <c r="C116" s="32"/>
      <c r="D116" s="183" t="s">
        <v>131</v>
      </c>
      <c r="E116" s="32"/>
      <c r="F116" s="184" t="s">
        <v>190</v>
      </c>
      <c r="G116" s="32"/>
      <c r="H116" s="32"/>
      <c r="I116" s="100"/>
      <c r="J116" s="32"/>
      <c r="K116" s="32"/>
      <c r="L116" s="35"/>
      <c r="M116" s="185"/>
      <c r="N116" s="57"/>
      <c r="O116" s="57"/>
      <c r="P116" s="57"/>
      <c r="Q116" s="57"/>
      <c r="R116" s="57"/>
      <c r="S116" s="57"/>
      <c r="T116" s="58"/>
      <c r="AT116" s="14" t="s">
        <v>131</v>
      </c>
      <c r="AU116" s="14" t="s">
        <v>81</v>
      </c>
    </row>
    <row r="117" spans="2:65" s="11" customFormat="1" ht="11.25">
      <c r="B117" s="186"/>
      <c r="C117" s="187"/>
      <c r="D117" s="183" t="s">
        <v>133</v>
      </c>
      <c r="E117" s="188" t="s">
        <v>1</v>
      </c>
      <c r="F117" s="189" t="s">
        <v>191</v>
      </c>
      <c r="G117" s="187"/>
      <c r="H117" s="190">
        <v>27.265000000000001</v>
      </c>
      <c r="I117" s="191"/>
      <c r="J117" s="187"/>
      <c r="K117" s="187"/>
      <c r="L117" s="192"/>
      <c r="M117" s="193"/>
      <c r="N117" s="194"/>
      <c r="O117" s="194"/>
      <c r="P117" s="194"/>
      <c r="Q117" s="194"/>
      <c r="R117" s="194"/>
      <c r="S117" s="194"/>
      <c r="T117" s="195"/>
      <c r="AT117" s="196" t="s">
        <v>133</v>
      </c>
      <c r="AU117" s="196" t="s">
        <v>81</v>
      </c>
      <c r="AV117" s="11" t="s">
        <v>81</v>
      </c>
      <c r="AW117" s="11" t="s">
        <v>34</v>
      </c>
      <c r="AX117" s="11" t="s">
        <v>79</v>
      </c>
      <c r="AY117" s="196" t="s">
        <v>121</v>
      </c>
    </row>
    <row r="118" spans="2:65" s="1" customFormat="1" ht="22.5" customHeight="1">
      <c r="B118" s="31"/>
      <c r="C118" s="171" t="s">
        <v>192</v>
      </c>
      <c r="D118" s="171" t="s">
        <v>124</v>
      </c>
      <c r="E118" s="172" t="s">
        <v>193</v>
      </c>
      <c r="F118" s="173" t="s">
        <v>194</v>
      </c>
      <c r="G118" s="174" t="s">
        <v>182</v>
      </c>
      <c r="H118" s="175">
        <v>66</v>
      </c>
      <c r="I118" s="176"/>
      <c r="J118" s="177">
        <f>ROUND(I118*H118,2)</f>
        <v>0</v>
      </c>
      <c r="K118" s="173" t="s">
        <v>128</v>
      </c>
      <c r="L118" s="35"/>
      <c r="M118" s="178" t="s">
        <v>1</v>
      </c>
      <c r="N118" s="179" t="s">
        <v>42</v>
      </c>
      <c r="O118" s="57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AR118" s="14" t="s">
        <v>129</v>
      </c>
      <c r="AT118" s="14" t="s">
        <v>124</v>
      </c>
      <c r="AU118" s="14" t="s">
        <v>81</v>
      </c>
      <c r="AY118" s="14" t="s">
        <v>121</v>
      </c>
      <c r="BE118" s="182">
        <f>IF(N118="základní",J118,0)</f>
        <v>0</v>
      </c>
      <c r="BF118" s="182">
        <f>IF(N118="snížená",J118,0)</f>
        <v>0</v>
      </c>
      <c r="BG118" s="182">
        <f>IF(N118="zákl. přenesená",J118,0)</f>
        <v>0</v>
      </c>
      <c r="BH118" s="182">
        <f>IF(N118="sníž. přenesená",J118,0)</f>
        <v>0</v>
      </c>
      <c r="BI118" s="182">
        <f>IF(N118="nulová",J118,0)</f>
        <v>0</v>
      </c>
      <c r="BJ118" s="14" t="s">
        <v>79</v>
      </c>
      <c r="BK118" s="182">
        <f>ROUND(I118*H118,2)</f>
        <v>0</v>
      </c>
      <c r="BL118" s="14" t="s">
        <v>129</v>
      </c>
      <c r="BM118" s="14" t="s">
        <v>195</v>
      </c>
    </row>
    <row r="119" spans="2:65" s="1" customFormat="1" ht="39">
      <c r="B119" s="31"/>
      <c r="C119" s="32"/>
      <c r="D119" s="183" t="s">
        <v>131</v>
      </c>
      <c r="E119" s="32"/>
      <c r="F119" s="184" t="s">
        <v>196</v>
      </c>
      <c r="G119" s="32"/>
      <c r="H119" s="32"/>
      <c r="I119" s="100"/>
      <c r="J119" s="32"/>
      <c r="K119" s="32"/>
      <c r="L119" s="35"/>
      <c r="M119" s="185"/>
      <c r="N119" s="57"/>
      <c r="O119" s="57"/>
      <c r="P119" s="57"/>
      <c r="Q119" s="57"/>
      <c r="R119" s="57"/>
      <c r="S119" s="57"/>
      <c r="T119" s="58"/>
      <c r="AT119" s="14" t="s">
        <v>131</v>
      </c>
      <c r="AU119" s="14" t="s">
        <v>81</v>
      </c>
    </row>
    <row r="120" spans="2:65" s="11" customFormat="1" ht="11.25">
      <c r="B120" s="186"/>
      <c r="C120" s="187"/>
      <c r="D120" s="183" t="s">
        <v>133</v>
      </c>
      <c r="E120" s="188" t="s">
        <v>1</v>
      </c>
      <c r="F120" s="189" t="s">
        <v>197</v>
      </c>
      <c r="G120" s="187"/>
      <c r="H120" s="190">
        <v>66</v>
      </c>
      <c r="I120" s="191"/>
      <c r="J120" s="187"/>
      <c r="K120" s="187"/>
      <c r="L120" s="192"/>
      <c r="M120" s="193"/>
      <c r="N120" s="194"/>
      <c r="O120" s="194"/>
      <c r="P120" s="194"/>
      <c r="Q120" s="194"/>
      <c r="R120" s="194"/>
      <c r="S120" s="194"/>
      <c r="T120" s="195"/>
      <c r="AT120" s="196" t="s">
        <v>133</v>
      </c>
      <c r="AU120" s="196" t="s">
        <v>81</v>
      </c>
      <c r="AV120" s="11" t="s">
        <v>81</v>
      </c>
      <c r="AW120" s="11" t="s">
        <v>34</v>
      </c>
      <c r="AX120" s="11" t="s">
        <v>79</v>
      </c>
      <c r="AY120" s="196" t="s">
        <v>121</v>
      </c>
    </row>
    <row r="121" spans="2:65" s="1" customFormat="1" ht="22.5" customHeight="1">
      <c r="B121" s="31"/>
      <c r="C121" s="171" t="s">
        <v>198</v>
      </c>
      <c r="D121" s="171" t="s">
        <v>124</v>
      </c>
      <c r="E121" s="172" t="s">
        <v>199</v>
      </c>
      <c r="F121" s="173" t="s">
        <v>200</v>
      </c>
      <c r="G121" s="174" t="s">
        <v>182</v>
      </c>
      <c r="H121" s="175">
        <v>23.37</v>
      </c>
      <c r="I121" s="176"/>
      <c r="J121" s="177">
        <f>ROUND(I121*H121,2)</f>
        <v>0</v>
      </c>
      <c r="K121" s="173" t="s">
        <v>128</v>
      </c>
      <c r="L121" s="35"/>
      <c r="M121" s="178" t="s">
        <v>1</v>
      </c>
      <c r="N121" s="179" t="s">
        <v>42</v>
      </c>
      <c r="O121" s="57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AR121" s="14" t="s">
        <v>129</v>
      </c>
      <c r="AT121" s="14" t="s">
        <v>124</v>
      </c>
      <c r="AU121" s="14" t="s">
        <v>81</v>
      </c>
      <c r="AY121" s="14" t="s">
        <v>121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4" t="s">
        <v>79</v>
      </c>
      <c r="BK121" s="182">
        <f>ROUND(I121*H121,2)</f>
        <v>0</v>
      </c>
      <c r="BL121" s="14" t="s">
        <v>129</v>
      </c>
      <c r="BM121" s="14" t="s">
        <v>201</v>
      </c>
    </row>
    <row r="122" spans="2:65" s="1" customFormat="1" ht="39">
      <c r="B122" s="31"/>
      <c r="C122" s="32"/>
      <c r="D122" s="183" t="s">
        <v>131</v>
      </c>
      <c r="E122" s="32"/>
      <c r="F122" s="184" t="s">
        <v>202</v>
      </c>
      <c r="G122" s="32"/>
      <c r="H122" s="32"/>
      <c r="I122" s="100"/>
      <c r="J122" s="32"/>
      <c r="K122" s="32"/>
      <c r="L122" s="35"/>
      <c r="M122" s="185"/>
      <c r="N122" s="57"/>
      <c r="O122" s="57"/>
      <c r="P122" s="57"/>
      <c r="Q122" s="57"/>
      <c r="R122" s="57"/>
      <c r="S122" s="57"/>
      <c r="T122" s="58"/>
      <c r="AT122" s="14" t="s">
        <v>131</v>
      </c>
      <c r="AU122" s="14" t="s">
        <v>81</v>
      </c>
    </row>
    <row r="123" spans="2:65" s="11" customFormat="1" ht="11.25">
      <c r="B123" s="186"/>
      <c r="C123" s="187"/>
      <c r="D123" s="183" t="s">
        <v>133</v>
      </c>
      <c r="E123" s="188" t="s">
        <v>1</v>
      </c>
      <c r="F123" s="189" t="s">
        <v>203</v>
      </c>
      <c r="G123" s="187"/>
      <c r="H123" s="190">
        <v>23.37</v>
      </c>
      <c r="I123" s="191"/>
      <c r="J123" s="187"/>
      <c r="K123" s="187"/>
      <c r="L123" s="192"/>
      <c r="M123" s="193"/>
      <c r="N123" s="194"/>
      <c r="O123" s="194"/>
      <c r="P123" s="194"/>
      <c r="Q123" s="194"/>
      <c r="R123" s="194"/>
      <c r="S123" s="194"/>
      <c r="T123" s="195"/>
      <c r="AT123" s="196" t="s">
        <v>133</v>
      </c>
      <c r="AU123" s="196" t="s">
        <v>81</v>
      </c>
      <c r="AV123" s="11" t="s">
        <v>81</v>
      </c>
      <c r="AW123" s="11" t="s">
        <v>34</v>
      </c>
      <c r="AX123" s="11" t="s">
        <v>79</v>
      </c>
      <c r="AY123" s="196" t="s">
        <v>121</v>
      </c>
    </row>
    <row r="124" spans="2:65" s="1" customFormat="1" ht="22.5" customHeight="1">
      <c r="B124" s="31"/>
      <c r="C124" s="171" t="s">
        <v>204</v>
      </c>
      <c r="D124" s="171" t="s">
        <v>124</v>
      </c>
      <c r="E124" s="172" t="s">
        <v>205</v>
      </c>
      <c r="F124" s="173" t="s">
        <v>206</v>
      </c>
      <c r="G124" s="174" t="s">
        <v>173</v>
      </c>
      <c r="H124" s="175">
        <v>38.213000000000001</v>
      </c>
      <c r="I124" s="176"/>
      <c r="J124" s="177">
        <f>ROUND(I124*H124,2)</f>
        <v>0</v>
      </c>
      <c r="K124" s="173" t="s">
        <v>128</v>
      </c>
      <c r="L124" s="35"/>
      <c r="M124" s="178" t="s">
        <v>1</v>
      </c>
      <c r="N124" s="179" t="s">
        <v>42</v>
      </c>
      <c r="O124" s="57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AR124" s="14" t="s">
        <v>129</v>
      </c>
      <c r="AT124" s="14" t="s">
        <v>124</v>
      </c>
      <c r="AU124" s="14" t="s">
        <v>81</v>
      </c>
      <c r="AY124" s="14" t="s">
        <v>121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4" t="s">
        <v>79</v>
      </c>
      <c r="BK124" s="182">
        <f>ROUND(I124*H124,2)</f>
        <v>0</v>
      </c>
      <c r="BL124" s="14" t="s">
        <v>129</v>
      </c>
      <c r="BM124" s="14" t="s">
        <v>207</v>
      </c>
    </row>
    <row r="125" spans="2:65" s="1" customFormat="1" ht="19.5">
      <c r="B125" s="31"/>
      <c r="C125" s="32"/>
      <c r="D125" s="183" t="s">
        <v>131</v>
      </c>
      <c r="E125" s="32"/>
      <c r="F125" s="184" t="s">
        <v>208</v>
      </c>
      <c r="G125" s="32"/>
      <c r="H125" s="32"/>
      <c r="I125" s="100"/>
      <c r="J125" s="32"/>
      <c r="K125" s="32"/>
      <c r="L125" s="35"/>
      <c r="M125" s="185"/>
      <c r="N125" s="57"/>
      <c r="O125" s="57"/>
      <c r="P125" s="57"/>
      <c r="Q125" s="57"/>
      <c r="R125" s="57"/>
      <c r="S125" s="57"/>
      <c r="T125" s="58"/>
      <c r="AT125" s="14" t="s">
        <v>131</v>
      </c>
      <c r="AU125" s="14" t="s">
        <v>81</v>
      </c>
    </row>
    <row r="126" spans="2:65" s="11" customFormat="1" ht="11.25">
      <c r="B126" s="186"/>
      <c r="C126" s="187"/>
      <c r="D126" s="183" t="s">
        <v>133</v>
      </c>
      <c r="E126" s="188" t="s">
        <v>1</v>
      </c>
      <c r="F126" s="189" t="s">
        <v>176</v>
      </c>
      <c r="G126" s="187"/>
      <c r="H126" s="190">
        <v>29.32</v>
      </c>
      <c r="I126" s="191"/>
      <c r="J126" s="187"/>
      <c r="K126" s="187"/>
      <c r="L126" s="192"/>
      <c r="M126" s="193"/>
      <c r="N126" s="194"/>
      <c r="O126" s="194"/>
      <c r="P126" s="194"/>
      <c r="Q126" s="194"/>
      <c r="R126" s="194"/>
      <c r="S126" s="194"/>
      <c r="T126" s="195"/>
      <c r="AT126" s="196" t="s">
        <v>133</v>
      </c>
      <c r="AU126" s="196" t="s">
        <v>81</v>
      </c>
      <c r="AV126" s="11" t="s">
        <v>81</v>
      </c>
      <c r="AW126" s="11" t="s">
        <v>34</v>
      </c>
      <c r="AX126" s="11" t="s">
        <v>71</v>
      </c>
      <c r="AY126" s="196" t="s">
        <v>121</v>
      </c>
    </row>
    <row r="127" spans="2:65" s="11" customFormat="1" ht="11.25">
      <c r="B127" s="186"/>
      <c r="C127" s="187"/>
      <c r="D127" s="183" t="s">
        <v>133</v>
      </c>
      <c r="E127" s="188" t="s">
        <v>1</v>
      </c>
      <c r="F127" s="189" t="s">
        <v>209</v>
      </c>
      <c r="G127" s="187"/>
      <c r="H127" s="190">
        <v>8.8930000000000007</v>
      </c>
      <c r="I127" s="191"/>
      <c r="J127" s="187"/>
      <c r="K127" s="187"/>
      <c r="L127" s="192"/>
      <c r="M127" s="193"/>
      <c r="N127" s="194"/>
      <c r="O127" s="194"/>
      <c r="P127" s="194"/>
      <c r="Q127" s="194"/>
      <c r="R127" s="194"/>
      <c r="S127" s="194"/>
      <c r="T127" s="195"/>
      <c r="AT127" s="196" t="s">
        <v>133</v>
      </c>
      <c r="AU127" s="196" t="s">
        <v>81</v>
      </c>
      <c r="AV127" s="11" t="s">
        <v>81</v>
      </c>
      <c r="AW127" s="11" t="s">
        <v>34</v>
      </c>
      <c r="AX127" s="11" t="s">
        <v>71</v>
      </c>
      <c r="AY127" s="196" t="s">
        <v>121</v>
      </c>
    </row>
    <row r="128" spans="2:65" s="12" customFormat="1" ht="11.25">
      <c r="B128" s="197"/>
      <c r="C128" s="198"/>
      <c r="D128" s="183" t="s">
        <v>133</v>
      </c>
      <c r="E128" s="199" t="s">
        <v>1</v>
      </c>
      <c r="F128" s="200" t="s">
        <v>178</v>
      </c>
      <c r="G128" s="198"/>
      <c r="H128" s="201">
        <v>38.213000000000001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133</v>
      </c>
      <c r="AU128" s="207" t="s">
        <v>81</v>
      </c>
      <c r="AV128" s="12" t="s">
        <v>129</v>
      </c>
      <c r="AW128" s="12" t="s">
        <v>34</v>
      </c>
      <c r="AX128" s="12" t="s">
        <v>79</v>
      </c>
      <c r="AY128" s="207" t="s">
        <v>121</v>
      </c>
    </row>
    <row r="129" spans="2:65" s="1" customFormat="1" ht="22.5" customHeight="1">
      <c r="B129" s="31"/>
      <c r="C129" s="171" t="s">
        <v>8</v>
      </c>
      <c r="D129" s="171" t="s">
        <v>124</v>
      </c>
      <c r="E129" s="172" t="s">
        <v>210</v>
      </c>
      <c r="F129" s="173" t="s">
        <v>211</v>
      </c>
      <c r="G129" s="174" t="s">
        <v>212</v>
      </c>
      <c r="H129" s="175">
        <v>0.03</v>
      </c>
      <c r="I129" s="176"/>
      <c r="J129" s="177">
        <f>ROUND(I129*H129,2)</f>
        <v>0</v>
      </c>
      <c r="K129" s="173" t="s">
        <v>128</v>
      </c>
      <c r="L129" s="35"/>
      <c r="M129" s="178" t="s">
        <v>1</v>
      </c>
      <c r="N129" s="179" t="s">
        <v>42</v>
      </c>
      <c r="O129" s="57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AR129" s="14" t="s">
        <v>129</v>
      </c>
      <c r="AT129" s="14" t="s">
        <v>124</v>
      </c>
      <c r="AU129" s="14" t="s">
        <v>81</v>
      </c>
      <c r="AY129" s="14" t="s">
        <v>121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4" t="s">
        <v>79</v>
      </c>
      <c r="BK129" s="182">
        <f>ROUND(I129*H129,2)</f>
        <v>0</v>
      </c>
      <c r="BL129" s="14" t="s">
        <v>129</v>
      </c>
      <c r="BM129" s="14" t="s">
        <v>213</v>
      </c>
    </row>
    <row r="130" spans="2:65" s="1" customFormat="1" ht="19.5">
      <c r="B130" s="31"/>
      <c r="C130" s="32"/>
      <c r="D130" s="183" t="s">
        <v>131</v>
      </c>
      <c r="E130" s="32"/>
      <c r="F130" s="184" t="s">
        <v>214</v>
      </c>
      <c r="G130" s="32"/>
      <c r="H130" s="32"/>
      <c r="I130" s="100"/>
      <c r="J130" s="32"/>
      <c r="K130" s="32"/>
      <c r="L130" s="35"/>
      <c r="M130" s="185"/>
      <c r="N130" s="57"/>
      <c r="O130" s="57"/>
      <c r="P130" s="57"/>
      <c r="Q130" s="57"/>
      <c r="R130" s="57"/>
      <c r="S130" s="57"/>
      <c r="T130" s="58"/>
      <c r="AT130" s="14" t="s">
        <v>131</v>
      </c>
      <c r="AU130" s="14" t="s">
        <v>81</v>
      </c>
    </row>
    <row r="131" spans="2:65" s="1" customFormat="1" ht="22.5" customHeight="1">
      <c r="B131" s="31"/>
      <c r="C131" s="171" t="s">
        <v>215</v>
      </c>
      <c r="D131" s="171" t="s">
        <v>124</v>
      </c>
      <c r="E131" s="172" t="s">
        <v>216</v>
      </c>
      <c r="F131" s="173" t="s">
        <v>217</v>
      </c>
      <c r="G131" s="174" t="s">
        <v>218</v>
      </c>
      <c r="H131" s="175">
        <v>12</v>
      </c>
      <c r="I131" s="176"/>
      <c r="J131" s="177">
        <f>ROUND(I131*H131,2)</f>
        <v>0</v>
      </c>
      <c r="K131" s="173" t="s">
        <v>128</v>
      </c>
      <c r="L131" s="35"/>
      <c r="M131" s="178" t="s">
        <v>1</v>
      </c>
      <c r="N131" s="179" t="s">
        <v>42</v>
      </c>
      <c r="O131" s="57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AR131" s="14" t="s">
        <v>129</v>
      </c>
      <c r="AT131" s="14" t="s">
        <v>124</v>
      </c>
      <c r="AU131" s="14" t="s">
        <v>81</v>
      </c>
      <c r="AY131" s="14" t="s">
        <v>121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4" t="s">
        <v>79</v>
      </c>
      <c r="BK131" s="182">
        <f>ROUND(I131*H131,2)</f>
        <v>0</v>
      </c>
      <c r="BL131" s="14" t="s">
        <v>129</v>
      </c>
      <c r="BM131" s="14" t="s">
        <v>219</v>
      </c>
    </row>
    <row r="132" spans="2:65" s="1" customFormat="1" ht="29.25">
      <c r="B132" s="31"/>
      <c r="C132" s="32"/>
      <c r="D132" s="183" t="s">
        <v>131</v>
      </c>
      <c r="E132" s="32"/>
      <c r="F132" s="184" t="s">
        <v>220</v>
      </c>
      <c r="G132" s="32"/>
      <c r="H132" s="32"/>
      <c r="I132" s="100"/>
      <c r="J132" s="32"/>
      <c r="K132" s="32"/>
      <c r="L132" s="35"/>
      <c r="M132" s="185"/>
      <c r="N132" s="57"/>
      <c r="O132" s="57"/>
      <c r="P132" s="57"/>
      <c r="Q132" s="57"/>
      <c r="R132" s="57"/>
      <c r="S132" s="57"/>
      <c r="T132" s="58"/>
      <c r="AT132" s="14" t="s">
        <v>131</v>
      </c>
      <c r="AU132" s="14" t="s">
        <v>81</v>
      </c>
    </row>
    <row r="133" spans="2:65" s="1" customFormat="1" ht="22.5" customHeight="1">
      <c r="B133" s="31"/>
      <c r="C133" s="171" t="s">
        <v>221</v>
      </c>
      <c r="D133" s="171" t="s">
        <v>124</v>
      </c>
      <c r="E133" s="172" t="s">
        <v>222</v>
      </c>
      <c r="F133" s="173" t="s">
        <v>223</v>
      </c>
      <c r="G133" s="174" t="s">
        <v>224</v>
      </c>
      <c r="H133" s="175">
        <v>22</v>
      </c>
      <c r="I133" s="176"/>
      <c r="J133" s="177">
        <f>ROUND(I133*H133,2)</f>
        <v>0</v>
      </c>
      <c r="K133" s="173" t="s">
        <v>128</v>
      </c>
      <c r="L133" s="35"/>
      <c r="M133" s="178" t="s">
        <v>1</v>
      </c>
      <c r="N133" s="179" t="s">
        <v>42</v>
      </c>
      <c r="O133" s="57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AR133" s="14" t="s">
        <v>129</v>
      </c>
      <c r="AT133" s="14" t="s">
        <v>124</v>
      </c>
      <c r="AU133" s="14" t="s">
        <v>81</v>
      </c>
      <c r="AY133" s="14" t="s">
        <v>121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4" t="s">
        <v>79</v>
      </c>
      <c r="BK133" s="182">
        <f>ROUND(I133*H133,2)</f>
        <v>0</v>
      </c>
      <c r="BL133" s="14" t="s">
        <v>129</v>
      </c>
      <c r="BM133" s="14" t="s">
        <v>225</v>
      </c>
    </row>
    <row r="134" spans="2:65" s="1" customFormat="1" ht="39">
      <c r="B134" s="31"/>
      <c r="C134" s="32"/>
      <c r="D134" s="183" t="s">
        <v>131</v>
      </c>
      <c r="E134" s="32"/>
      <c r="F134" s="184" t="s">
        <v>226</v>
      </c>
      <c r="G134" s="32"/>
      <c r="H134" s="32"/>
      <c r="I134" s="100"/>
      <c r="J134" s="32"/>
      <c r="K134" s="32"/>
      <c r="L134" s="35"/>
      <c r="M134" s="185"/>
      <c r="N134" s="57"/>
      <c r="O134" s="57"/>
      <c r="P134" s="57"/>
      <c r="Q134" s="57"/>
      <c r="R134" s="57"/>
      <c r="S134" s="57"/>
      <c r="T134" s="58"/>
      <c r="AT134" s="14" t="s">
        <v>131</v>
      </c>
      <c r="AU134" s="14" t="s">
        <v>81</v>
      </c>
    </row>
    <row r="135" spans="2:65" s="1" customFormat="1" ht="22.5" customHeight="1">
      <c r="B135" s="31"/>
      <c r="C135" s="171" t="s">
        <v>227</v>
      </c>
      <c r="D135" s="171" t="s">
        <v>124</v>
      </c>
      <c r="E135" s="172" t="s">
        <v>228</v>
      </c>
      <c r="F135" s="173" t="s">
        <v>229</v>
      </c>
      <c r="G135" s="174" t="s">
        <v>127</v>
      </c>
      <c r="H135" s="175">
        <v>322.22000000000003</v>
      </c>
      <c r="I135" s="176"/>
      <c r="J135" s="177">
        <f>ROUND(I135*H135,2)</f>
        <v>0</v>
      </c>
      <c r="K135" s="173" t="s">
        <v>128</v>
      </c>
      <c r="L135" s="35"/>
      <c r="M135" s="178" t="s">
        <v>1</v>
      </c>
      <c r="N135" s="179" t="s">
        <v>42</v>
      </c>
      <c r="O135" s="57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AR135" s="14" t="s">
        <v>129</v>
      </c>
      <c r="AT135" s="14" t="s">
        <v>124</v>
      </c>
      <c r="AU135" s="14" t="s">
        <v>81</v>
      </c>
      <c r="AY135" s="14" t="s">
        <v>121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4" t="s">
        <v>79</v>
      </c>
      <c r="BK135" s="182">
        <f>ROUND(I135*H135,2)</f>
        <v>0</v>
      </c>
      <c r="BL135" s="14" t="s">
        <v>129</v>
      </c>
      <c r="BM135" s="14" t="s">
        <v>230</v>
      </c>
    </row>
    <row r="136" spans="2:65" s="1" customFormat="1" ht="39">
      <c r="B136" s="31"/>
      <c r="C136" s="32"/>
      <c r="D136" s="183" t="s">
        <v>131</v>
      </c>
      <c r="E136" s="32"/>
      <c r="F136" s="184" t="s">
        <v>231</v>
      </c>
      <c r="G136" s="32"/>
      <c r="H136" s="32"/>
      <c r="I136" s="100"/>
      <c r="J136" s="32"/>
      <c r="K136" s="32"/>
      <c r="L136" s="35"/>
      <c r="M136" s="185"/>
      <c r="N136" s="57"/>
      <c r="O136" s="57"/>
      <c r="P136" s="57"/>
      <c r="Q136" s="57"/>
      <c r="R136" s="57"/>
      <c r="S136" s="57"/>
      <c r="T136" s="58"/>
      <c r="AT136" s="14" t="s">
        <v>131</v>
      </c>
      <c r="AU136" s="14" t="s">
        <v>81</v>
      </c>
    </row>
    <row r="137" spans="2:65" s="11" customFormat="1" ht="11.25">
      <c r="B137" s="186"/>
      <c r="C137" s="187"/>
      <c r="D137" s="183" t="s">
        <v>133</v>
      </c>
      <c r="E137" s="188" t="s">
        <v>1</v>
      </c>
      <c r="F137" s="189" t="s">
        <v>232</v>
      </c>
      <c r="G137" s="187"/>
      <c r="H137" s="190">
        <v>322.22000000000003</v>
      </c>
      <c r="I137" s="191"/>
      <c r="J137" s="187"/>
      <c r="K137" s="187"/>
      <c r="L137" s="192"/>
      <c r="M137" s="193"/>
      <c r="N137" s="194"/>
      <c r="O137" s="194"/>
      <c r="P137" s="194"/>
      <c r="Q137" s="194"/>
      <c r="R137" s="194"/>
      <c r="S137" s="194"/>
      <c r="T137" s="195"/>
      <c r="AT137" s="196" t="s">
        <v>133</v>
      </c>
      <c r="AU137" s="196" t="s">
        <v>81</v>
      </c>
      <c r="AV137" s="11" t="s">
        <v>81</v>
      </c>
      <c r="AW137" s="11" t="s">
        <v>34</v>
      </c>
      <c r="AX137" s="11" t="s">
        <v>79</v>
      </c>
      <c r="AY137" s="196" t="s">
        <v>121</v>
      </c>
    </row>
    <row r="138" spans="2:65" s="1" customFormat="1" ht="22.5" customHeight="1">
      <c r="B138" s="31"/>
      <c r="C138" s="171" t="s">
        <v>233</v>
      </c>
      <c r="D138" s="171" t="s">
        <v>124</v>
      </c>
      <c r="E138" s="172" t="s">
        <v>234</v>
      </c>
      <c r="F138" s="173" t="s">
        <v>235</v>
      </c>
      <c r="G138" s="174" t="s">
        <v>212</v>
      </c>
      <c r="H138" s="175">
        <v>0.2</v>
      </c>
      <c r="I138" s="176"/>
      <c r="J138" s="177">
        <f>ROUND(I138*H138,2)</f>
        <v>0</v>
      </c>
      <c r="K138" s="173" t="s">
        <v>128</v>
      </c>
      <c r="L138" s="35"/>
      <c r="M138" s="178" t="s">
        <v>1</v>
      </c>
      <c r="N138" s="179" t="s">
        <v>42</v>
      </c>
      <c r="O138" s="57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AR138" s="14" t="s">
        <v>129</v>
      </c>
      <c r="AT138" s="14" t="s">
        <v>124</v>
      </c>
      <c r="AU138" s="14" t="s">
        <v>81</v>
      </c>
      <c r="AY138" s="14" t="s">
        <v>121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4" t="s">
        <v>79</v>
      </c>
      <c r="BK138" s="182">
        <f>ROUND(I138*H138,2)</f>
        <v>0</v>
      </c>
      <c r="BL138" s="14" t="s">
        <v>129</v>
      </c>
      <c r="BM138" s="14" t="s">
        <v>236</v>
      </c>
    </row>
    <row r="139" spans="2:65" s="1" customFormat="1" ht="39">
      <c r="B139" s="31"/>
      <c r="C139" s="32"/>
      <c r="D139" s="183" t="s">
        <v>131</v>
      </c>
      <c r="E139" s="32"/>
      <c r="F139" s="184" t="s">
        <v>237</v>
      </c>
      <c r="G139" s="32"/>
      <c r="H139" s="32"/>
      <c r="I139" s="100"/>
      <c r="J139" s="32"/>
      <c r="K139" s="32"/>
      <c r="L139" s="35"/>
      <c r="M139" s="185"/>
      <c r="N139" s="57"/>
      <c r="O139" s="57"/>
      <c r="P139" s="57"/>
      <c r="Q139" s="57"/>
      <c r="R139" s="57"/>
      <c r="S139" s="57"/>
      <c r="T139" s="58"/>
      <c r="AT139" s="14" t="s">
        <v>131</v>
      </c>
      <c r="AU139" s="14" t="s">
        <v>81</v>
      </c>
    </row>
    <row r="140" spans="2:65" s="1" customFormat="1" ht="22.5" customHeight="1">
      <c r="B140" s="31"/>
      <c r="C140" s="171" t="s">
        <v>238</v>
      </c>
      <c r="D140" s="171" t="s">
        <v>124</v>
      </c>
      <c r="E140" s="172" t="s">
        <v>239</v>
      </c>
      <c r="F140" s="173" t="s">
        <v>240</v>
      </c>
      <c r="G140" s="174" t="s">
        <v>127</v>
      </c>
      <c r="H140" s="175">
        <v>99.7</v>
      </c>
      <c r="I140" s="176"/>
      <c r="J140" s="177">
        <f>ROUND(I140*H140,2)</f>
        <v>0</v>
      </c>
      <c r="K140" s="173" t="s">
        <v>128</v>
      </c>
      <c r="L140" s="35"/>
      <c r="M140" s="178" t="s">
        <v>1</v>
      </c>
      <c r="N140" s="179" t="s">
        <v>42</v>
      </c>
      <c r="O140" s="57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AR140" s="14" t="s">
        <v>129</v>
      </c>
      <c r="AT140" s="14" t="s">
        <v>124</v>
      </c>
      <c r="AU140" s="14" t="s">
        <v>81</v>
      </c>
      <c r="AY140" s="14" t="s">
        <v>121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4" t="s">
        <v>79</v>
      </c>
      <c r="BK140" s="182">
        <f>ROUND(I140*H140,2)</f>
        <v>0</v>
      </c>
      <c r="BL140" s="14" t="s">
        <v>129</v>
      </c>
      <c r="BM140" s="14" t="s">
        <v>241</v>
      </c>
    </row>
    <row r="141" spans="2:65" s="1" customFormat="1" ht="39">
      <c r="B141" s="31"/>
      <c r="C141" s="32"/>
      <c r="D141" s="183" t="s">
        <v>131</v>
      </c>
      <c r="E141" s="32"/>
      <c r="F141" s="184" t="s">
        <v>242</v>
      </c>
      <c r="G141" s="32"/>
      <c r="H141" s="32"/>
      <c r="I141" s="100"/>
      <c r="J141" s="32"/>
      <c r="K141" s="32"/>
      <c r="L141" s="35"/>
      <c r="M141" s="185"/>
      <c r="N141" s="57"/>
      <c r="O141" s="57"/>
      <c r="P141" s="57"/>
      <c r="Q141" s="57"/>
      <c r="R141" s="57"/>
      <c r="S141" s="57"/>
      <c r="T141" s="58"/>
      <c r="AT141" s="14" t="s">
        <v>131</v>
      </c>
      <c r="AU141" s="14" t="s">
        <v>81</v>
      </c>
    </row>
    <row r="142" spans="2:65" s="11" customFormat="1" ht="11.25">
      <c r="B142" s="186"/>
      <c r="C142" s="187"/>
      <c r="D142" s="183" t="s">
        <v>133</v>
      </c>
      <c r="E142" s="188" t="s">
        <v>1</v>
      </c>
      <c r="F142" s="189" t="s">
        <v>134</v>
      </c>
      <c r="G142" s="187"/>
      <c r="H142" s="190">
        <v>99.7</v>
      </c>
      <c r="I142" s="191"/>
      <c r="J142" s="187"/>
      <c r="K142" s="187"/>
      <c r="L142" s="192"/>
      <c r="M142" s="193"/>
      <c r="N142" s="194"/>
      <c r="O142" s="194"/>
      <c r="P142" s="194"/>
      <c r="Q142" s="194"/>
      <c r="R142" s="194"/>
      <c r="S142" s="194"/>
      <c r="T142" s="195"/>
      <c r="AT142" s="196" t="s">
        <v>133</v>
      </c>
      <c r="AU142" s="196" t="s">
        <v>81</v>
      </c>
      <c r="AV142" s="11" t="s">
        <v>81</v>
      </c>
      <c r="AW142" s="11" t="s">
        <v>34</v>
      </c>
      <c r="AX142" s="11" t="s">
        <v>79</v>
      </c>
      <c r="AY142" s="196" t="s">
        <v>121</v>
      </c>
    </row>
    <row r="143" spans="2:65" s="1" customFormat="1" ht="22.5" customHeight="1">
      <c r="B143" s="31"/>
      <c r="C143" s="171" t="s">
        <v>7</v>
      </c>
      <c r="D143" s="171" t="s">
        <v>124</v>
      </c>
      <c r="E143" s="172" t="s">
        <v>243</v>
      </c>
      <c r="F143" s="173" t="s">
        <v>244</v>
      </c>
      <c r="G143" s="174" t="s">
        <v>212</v>
      </c>
      <c r="H143" s="175">
        <v>0.1</v>
      </c>
      <c r="I143" s="176"/>
      <c r="J143" s="177">
        <f>ROUND(I143*H143,2)</f>
        <v>0</v>
      </c>
      <c r="K143" s="173" t="s">
        <v>128</v>
      </c>
      <c r="L143" s="35"/>
      <c r="M143" s="178" t="s">
        <v>1</v>
      </c>
      <c r="N143" s="179" t="s">
        <v>42</v>
      </c>
      <c r="O143" s="57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AR143" s="14" t="s">
        <v>129</v>
      </c>
      <c r="AT143" s="14" t="s">
        <v>124</v>
      </c>
      <c r="AU143" s="14" t="s">
        <v>81</v>
      </c>
      <c r="AY143" s="14" t="s">
        <v>121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4" t="s">
        <v>79</v>
      </c>
      <c r="BK143" s="182">
        <f>ROUND(I143*H143,2)</f>
        <v>0</v>
      </c>
      <c r="BL143" s="14" t="s">
        <v>129</v>
      </c>
      <c r="BM143" s="14" t="s">
        <v>245</v>
      </c>
    </row>
    <row r="144" spans="2:65" s="1" customFormat="1" ht="39">
      <c r="B144" s="31"/>
      <c r="C144" s="32"/>
      <c r="D144" s="183" t="s">
        <v>131</v>
      </c>
      <c r="E144" s="32"/>
      <c r="F144" s="184" t="s">
        <v>246</v>
      </c>
      <c r="G144" s="32"/>
      <c r="H144" s="32"/>
      <c r="I144" s="100"/>
      <c r="J144" s="32"/>
      <c r="K144" s="32"/>
      <c r="L144" s="35"/>
      <c r="M144" s="185"/>
      <c r="N144" s="57"/>
      <c r="O144" s="57"/>
      <c r="P144" s="57"/>
      <c r="Q144" s="57"/>
      <c r="R144" s="57"/>
      <c r="S144" s="57"/>
      <c r="T144" s="58"/>
      <c r="AT144" s="14" t="s">
        <v>131</v>
      </c>
      <c r="AU144" s="14" t="s">
        <v>81</v>
      </c>
    </row>
    <row r="145" spans="2:65" s="1" customFormat="1" ht="22.5" customHeight="1">
      <c r="B145" s="31"/>
      <c r="C145" s="171" t="s">
        <v>247</v>
      </c>
      <c r="D145" s="171" t="s">
        <v>124</v>
      </c>
      <c r="E145" s="172" t="s">
        <v>248</v>
      </c>
      <c r="F145" s="173" t="s">
        <v>249</v>
      </c>
      <c r="G145" s="174" t="s">
        <v>182</v>
      </c>
      <c r="H145" s="175">
        <v>5</v>
      </c>
      <c r="I145" s="176"/>
      <c r="J145" s="177">
        <f>ROUND(I145*H145,2)</f>
        <v>0</v>
      </c>
      <c r="K145" s="173" t="s">
        <v>128</v>
      </c>
      <c r="L145" s="35"/>
      <c r="M145" s="178" t="s">
        <v>1</v>
      </c>
      <c r="N145" s="179" t="s">
        <v>42</v>
      </c>
      <c r="O145" s="57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AR145" s="14" t="s">
        <v>129</v>
      </c>
      <c r="AT145" s="14" t="s">
        <v>124</v>
      </c>
      <c r="AU145" s="14" t="s">
        <v>81</v>
      </c>
      <c r="AY145" s="14" t="s">
        <v>121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4" t="s">
        <v>79</v>
      </c>
      <c r="BK145" s="182">
        <f>ROUND(I145*H145,2)</f>
        <v>0</v>
      </c>
      <c r="BL145" s="14" t="s">
        <v>129</v>
      </c>
      <c r="BM145" s="14" t="s">
        <v>250</v>
      </c>
    </row>
    <row r="146" spans="2:65" s="1" customFormat="1" ht="29.25">
      <c r="B146" s="31"/>
      <c r="C146" s="32"/>
      <c r="D146" s="183" t="s">
        <v>131</v>
      </c>
      <c r="E146" s="32"/>
      <c r="F146" s="184" t="s">
        <v>251</v>
      </c>
      <c r="G146" s="32"/>
      <c r="H146" s="32"/>
      <c r="I146" s="100"/>
      <c r="J146" s="32"/>
      <c r="K146" s="32"/>
      <c r="L146" s="35"/>
      <c r="M146" s="185"/>
      <c r="N146" s="57"/>
      <c r="O146" s="57"/>
      <c r="P146" s="57"/>
      <c r="Q146" s="57"/>
      <c r="R146" s="57"/>
      <c r="S146" s="57"/>
      <c r="T146" s="58"/>
      <c r="AT146" s="14" t="s">
        <v>131</v>
      </c>
      <c r="AU146" s="14" t="s">
        <v>81</v>
      </c>
    </row>
    <row r="147" spans="2:65" s="1" customFormat="1" ht="22.5" customHeight="1">
      <c r="B147" s="31"/>
      <c r="C147" s="171" t="s">
        <v>252</v>
      </c>
      <c r="D147" s="171" t="s">
        <v>124</v>
      </c>
      <c r="E147" s="172" t="s">
        <v>253</v>
      </c>
      <c r="F147" s="173" t="s">
        <v>254</v>
      </c>
      <c r="G147" s="174" t="s">
        <v>182</v>
      </c>
      <c r="H147" s="175">
        <v>30</v>
      </c>
      <c r="I147" s="176"/>
      <c r="J147" s="177">
        <f>ROUND(I147*H147,2)</f>
        <v>0</v>
      </c>
      <c r="K147" s="173" t="s">
        <v>128</v>
      </c>
      <c r="L147" s="35"/>
      <c r="M147" s="178" t="s">
        <v>1</v>
      </c>
      <c r="N147" s="179" t="s">
        <v>42</v>
      </c>
      <c r="O147" s="57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AR147" s="14" t="s">
        <v>129</v>
      </c>
      <c r="AT147" s="14" t="s">
        <v>124</v>
      </c>
      <c r="AU147" s="14" t="s">
        <v>81</v>
      </c>
      <c r="AY147" s="14" t="s">
        <v>121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4" t="s">
        <v>79</v>
      </c>
      <c r="BK147" s="182">
        <f>ROUND(I147*H147,2)</f>
        <v>0</v>
      </c>
      <c r="BL147" s="14" t="s">
        <v>129</v>
      </c>
      <c r="BM147" s="14" t="s">
        <v>255</v>
      </c>
    </row>
    <row r="148" spans="2:65" s="1" customFormat="1" ht="19.5">
      <c r="B148" s="31"/>
      <c r="C148" s="32"/>
      <c r="D148" s="183" t="s">
        <v>131</v>
      </c>
      <c r="E148" s="32"/>
      <c r="F148" s="184" t="s">
        <v>256</v>
      </c>
      <c r="G148" s="32"/>
      <c r="H148" s="32"/>
      <c r="I148" s="100"/>
      <c r="J148" s="32"/>
      <c r="K148" s="32"/>
      <c r="L148" s="35"/>
      <c r="M148" s="185"/>
      <c r="N148" s="57"/>
      <c r="O148" s="57"/>
      <c r="P148" s="57"/>
      <c r="Q148" s="57"/>
      <c r="R148" s="57"/>
      <c r="S148" s="57"/>
      <c r="T148" s="58"/>
      <c r="AT148" s="14" t="s">
        <v>131</v>
      </c>
      <c r="AU148" s="14" t="s">
        <v>81</v>
      </c>
    </row>
    <row r="149" spans="2:65" s="1" customFormat="1" ht="22.5" customHeight="1">
      <c r="B149" s="31"/>
      <c r="C149" s="171" t="s">
        <v>257</v>
      </c>
      <c r="D149" s="171" t="s">
        <v>124</v>
      </c>
      <c r="E149" s="172" t="s">
        <v>258</v>
      </c>
      <c r="F149" s="173" t="s">
        <v>259</v>
      </c>
      <c r="G149" s="174" t="s">
        <v>127</v>
      </c>
      <c r="H149" s="175">
        <v>322.22000000000003</v>
      </c>
      <c r="I149" s="176"/>
      <c r="J149" s="177">
        <f>ROUND(I149*H149,2)</f>
        <v>0</v>
      </c>
      <c r="K149" s="173" t="s">
        <v>128</v>
      </c>
      <c r="L149" s="35"/>
      <c r="M149" s="178" t="s">
        <v>1</v>
      </c>
      <c r="N149" s="179" t="s">
        <v>42</v>
      </c>
      <c r="O149" s="57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AR149" s="14" t="s">
        <v>129</v>
      </c>
      <c r="AT149" s="14" t="s">
        <v>124</v>
      </c>
      <c r="AU149" s="14" t="s">
        <v>81</v>
      </c>
      <c r="AY149" s="14" t="s">
        <v>121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4" t="s">
        <v>79</v>
      </c>
      <c r="BK149" s="182">
        <f>ROUND(I149*H149,2)</f>
        <v>0</v>
      </c>
      <c r="BL149" s="14" t="s">
        <v>129</v>
      </c>
      <c r="BM149" s="14" t="s">
        <v>260</v>
      </c>
    </row>
    <row r="150" spans="2:65" s="1" customFormat="1" ht="19.5">
      <c r="B150" s="31"/>
      <c r="C150" s="32"/>
      <c r="D150" s="183" t="s">
        <v>131</v>
      </c>
      <c r="E150" s="32"/>
      <c r="F150" s="184" t="s">
        <v>261</v>
      </c>
      <c r="G150" s="32"/>
      <c r="H150" s="32"/>
      <c r="I150" s="100"/>
      <c r="J150" s="32"/>
      <c r="K150" s="32"/>
      <c r="L150" s="35"/>
      <c r="M150" s="185"/>
      <c r="N150" s="57"/>
      <c r="O150" s="57"/>
      <c r="P150" s="57"/>
      <c r="Q150" s="57"/>
      <c r="R150" s="57"/>
      <c r="S150" s="57"/>
      <c r="T150" s="58"/>
      <c r="AT150" s="14" t="s">
        <v>131</v>
      </c>
      <c r="AU150" s="14" t="s">
        <v>81</v>
      </c>
    </row>
    <row r="151" spans="2:65" s="11" customFormat="1" ht="11.25">
      <c r="B151" s="186"/>
      <c r="C151" s="187"/>
      <c r="D151" s="183" t="s">
        <v>133</v>
      </c>
      <c r="E151" s="188" t="s">
        <v>1</v>
      </c>
      <c r="F151" s="189" t="s">
        <v>232</v>
      </c>
      <c r="G151" s="187"/>
      <c r="H151" s="190">
        <v>322.22000000000003</v>
      </c>
      <c r="I151" s="191"/>
      <c r="J151" s="187"/>
      <c r="K151" s="187"/>
      <c r="L151" s="192"/>
      <c r="M151" s="193"/>
      <c r="N151" s="194"/>
      <c r="O151" s="194"/>
      <c r="P151" s="194"/>
      <c r="Q151" s="194"/>
      <c r="R151" s="194"/>
      <c r="S151" s="194"/>
      <c r="T151" s="195"/>
      <c r="AT151" s="196" t="s">
        <v>133</v>
      </c>
      <c r="AU151" s="196" t="s">
        <v>81</v>
      </c>
      <c r="AV151" s="11" t="s">
        <v>81</v>
      </c>
      <c r="AW151" s="11" t="s">
        <v>34</v>
      </c>
      <c r="AX151" s="11" t="s">
        <v>79</v>
      </c>
      <c r="AY151" s="196" t="s">
        <v>121</v>
      </c>
    </row>
    <row r="152" spans="2:65" s="1" customFormat="1" ht="22.5" customHeight="1">
      <c r="B152" s="31"/>
      <c r="C152" s="171" t="s">
        <v>262</v>
      </c>
      <c r="D152" s="171" t="s">
        <v>124</v>
      </c>
      <c r="E152" s="172" t="s">
        <v>263</v>
      </c>
      <c r="F152" s="173" t="s">
        <v>264</v>
      </c>
      <c r="G152" s="174" t="s">
        <v>212</v>
      </c>
      <c r="H152" s="175">
        <v>0.2</v>
      </c>
      <c r="I152" s="176"/>
      <c r="J152" s="177">
        <f>ROUND(I152*H152,2)</f>
        <v>0</v>
      </c>
      <c r="K152" s="173" t="s">
        <v>128</v>
      </c>
      <c r="L152" s="35"/>
      <c r="M152" s="178" t="s">
        <v>1</v>
      </c>
      <c r="N152" s="179" t="s">
        <v>42</v>
      </c>
      <c r="O152" s="57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AR152" s="14" t="s">
        <v>129</v>
      </c>
      <c r="AT152" s="14" t="s">
        <v>124</v>
      </c>
      <c r="AU152" s="14" t="s">
        <v>81</v>
      </c>
      <c r="AY152" s="14" t="s">
        <v>121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4" t="s">
        <v>79</v>
      </c>
      <c r="BK152" s="182">
        <f>ROUND(I152*H152,2)</f>
        <v>0</v>
      </c>
      <c r="BL152" s="14" t="s">
        <v>129</v>
      </c>
      <c r="BM152" s="14" t="s">
        <v>265</v>
      </c>
    </row>
    <row r="153" spans="2:65" s="1" customFormat="1" ht="19.5">
      <c r="B153" s="31"/>
      <c r="C153" s="32"/>
      <c r="D153" s="183" t="s">
        <v>131</v>
      </c>
      <c r="E153" s="32"/>
      <c r="F153" s="184" t="s">
        <v>266</v>
      </c>
      <c r="G153" s="32"/>
      <c r="H153" s="32"/>
      <c r="I153" s="100"/>
      <c r="J153" s="32"/>
      <c r="K153" s="32"/>
      <c r="L153" s="35"/>
      <c r="M153" s="185"/>
      <c r="N153" s="57"/>
      <c r="O153" s="57"/>
      <c r="P153" s="57"/>
      <c r="Q153" s="57"/>
      <c r="R153" s="57"/>
      <c r="S153" s="57"/>
      <c r="T153" s="58"/>
      <c r="AT153" s="14" t="s">
        <v>131</v>
      </c>
      <c r="AU153" s="14" t="s">
        <v>81</v>
      </c>
    </row>
    <row r="154" spans="2:65" s="1" customFormat="1" ht="22.5" customHeight="1">
      <c r="B154" s="31"/>
      <c r="C154" s="171" t="s">
        <v>267</v>
      </c>
      <c r="D154" s="171" t="s">
        <v>124</v>
      </c>
      <c r="E154" s="172" t="s">
        <v>268</v>
      </c>
      <c r="F154" s="173" t="s">
        <v>269</v>
      </c>
      <c r="G154" s="174" t="s">
        <v>182</v>
      </c>
      <c r="H154" s="175">
        <v>9.6</v>
      </c>
      <c r="I154" s="176"/>
      <c r="J154" s="177">
        <f>ROUND(I154*H154,2)</f>
        <v>0</v>
      </c>
      <c r="K154" s="173" t="s">
        <v>128</v>
      </c>
      <c r="L154" s="35"/>
      <c r="M154" s="178" t="s">
        <v>1</v>
      </c>
      <c r="N154" s="179" t="s">
        <v>42</v>
      </c>
      <c r="O154" s="57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AR154" s="14" t="s">
        <v>129</v>
      </c>
      <c r="AT154" s="14" t="s">
        <v>124</v>
      </c>
      <c r="AU154" s="14" t="s">
        <v>81</v>
      </c>
      <c r="AY154" s="14" t="s">
        <v>121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4" t="s">
        <v>79</v>
      </c>
      <c r="BK154" s="182">
        <f>ROUND(I154*H154,2)</f>
        <v>0</v>
      </c>
      <c r="BL154" s="14" t="s">
        <v>129</v>
      </c>
      <c r="BM154" s="14" t="s">
        <v>270</v>
      </c>
    </row>
    <row r="155" spans="2:65" s="1" customFormat="1" ht="19.5">
      <c r="B155" s="31"/>
      <c r="C155" s="32"/>
      <c r="D155" s="183" t="s">
        <v>131</v>
      </c>
      <c r="E155" s="32"/>
      <c r="F155" s="184" t="s">
        <v>271</v>
      </c>
      <c r="G155" s="32"/>
      <c r="H155" s="32"/>
      <c r="I155" s="100"/>
      <c r="J155" s="32"/>
      <c r="K155" s="32"/>
      <c r="L155" s="35"/>
      <c r="M155" s="185"/>
      <c r="N155" s="57"/>
      <c r="O155" s="57"/>
      <c r="P155" s="57"/>
      <c r="Q155" s="57"/>
      <c r="R155" s="57"/>
      <c r="S155" s="57"/>
      <c r="T155" s="58"/>
      <c r="AT155" s="14" t="s">
        <v>131</v>
      </c>
      <c r="AU155" s="14" t="s">
        <v>81</v>
      </c>
    </row>
    <row r="156" spans="2:65" s="11" customFormat="1" ht="11.25">
      <c r="B156" s="186"/>
      <c r="C156" s="187"/>
      <c r="D156" s="183" t="s">
        <v>133</v>
      </c>
      <c r="E156" s="188" t="s">
        <v>1</v>
      </c>
      <c r="F156" s="189" t="s">
        <v>272</v>
      </c>
      <c r="G156" s="187"/>
      <c r="H156" s="190">
        <v>9.6</v>
      </c>
      <c r="I156" s="191"/>
      <c r="J156" s="187"/>
      <c r="K156" s="187"/>
      <c r="L156" s="192"/>
      <c r="M156" s="193"/>
      <c r="N156" s="194"/>
      <c r="O156" s="194"/>
      <c r="P156" s="194"/>
      <c r="Q156" s="194"/>
      <c r="R156" s="194"/>
      <c r="S156" s="194"/>
      <c r="T156" s="195"/>
      <c r="AT156" s="196" t="s">
        <v>133</v>
      </c>
      <c r="AU156" s="196" t="s">
        <v>81</v>
      </c>
      <c r="AV156" s="11" t="s">
        <v>81</v>
      </c>
      <c r="AW156" s="11" t="s">
        <v>34</v>
      </c>
      <c r="AX156" s="11" t="s">
        <v>79</v>
      </c>
      <c r="AY156" s="196" t="s">
        <v>121</v>
      </c>
    </row>
    <row r="157" spans="2:65" s="1" customFormat="1" ht="22.5" customHeight="1">
      <c r="B157" s="31"/>
      <c r="C157" s="171" t="s">
        <v>273</v>
      </c>
      <c r="D157" s="171" t="s">
        <v>124</v>
      </c>
      <c r="E157" s="172" t="s">
        <v>274</v>
      </c>
      <c r="F157" s="173" t="s">
        <v>275</v>
      </c>
      <c r="G157" s="174" t="s">
        <v>276</v>
      </c>
      <c r="H157" s="175">
        <v>192</v>
      </c>
      <c r="I157" s="176"/>
      <c r="J157" s="177">
        <f>ROUND(I157*H157,2)</f>
        <v>0</v>
      </c>
      <c r="K157" s="173" t="s">
        <v>128</v>
      </c>
      <c r="L157" s="35"/>
      <c r="M157" s="178" t="s">
        <v>1</v>
      </c>
      <c r="N157" s="179" t="s">
        <v>42</v>
      </c>
      <c r="O157" s="57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AR157" s="14" t="s">
        <v>129</v>
      </c>
      <c r="AT157" s="14" t="s">
        <v>124</v>
      </c>
      <c r="AU157" s="14" t="s">
        <v>81</v>
      </c>
      <c r="AY157" s="14" t="s">
        <v>121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4" t="s">
        <v>79</v>
      </c>
      <c r="BK157" s="182">
        <f>ROUND(I157*H157,2)</f>
        <v>0</v>
      </c>
      <c r="BL157" s="14" t="s">
        <v>129</v>
      </c>
      <c r="BM157" s="14" t="s">
        <v>277</v>
      </c>
    </row>
    <row r="158" spans="2:65" s="1" customFormat="1" ht="29.25">
      <c r="B158" s="31"/>
      <c r="C158" s="32"/>
      <c r="D158" s="183" t="s">
        <v>131</v>
      </c>
      <c r="E158" s="32"/>
      <c r="F158" s="184" t="s">
        <v>278</v>
      </c>
      <c r="G158" s="32"/>
      <c r="H158" s="32"/>
      <c r="I158" s="100"/>
      <c r="J158" s="32"/>
      <c r="K158" s="32"/>
      <c r="L158" s="35"/>
      <c r="M158" s="185"/>
      <c r="N158" s="57"/>
      <c r="O158" s="57"/>
      <c r="P158" s="57"/>
      <c r="Q158" s="57"/>
      <c r="R158" s="57"/>
      <c r="S158" s="57"/>
      <c r="T158" s="58"/>
      <c r="AT158" s="14" t="s">
        <v>131</v>
      </c>
      <c r="AU158" s="14" t="s">
        <v>81</v>
      </c>
    </row>
    <row r="159" spans="2:65" s="11" customFormat="1" ht="11.25">
      <c r="B159" s="186"/>
      <c r="C159" s="187"/>
      <c r="D159" s="183" t="s">
        <v>133</v>
      </c>
      <c r="E159" s="188" t="s">
        <v>1</v>
      </c>
      <c r="F159" s="189" t="s">
        <v>279</v>
      </c>
      <c r="G159" s="187"/>
      <c r="H159" s="190">
        <v>192</v>
      </c>
      <c r="I159" s="191"/>
      <c r="J159" s="187"/>
      <c r="K159" s="187"/>
      <c r="L159" s="192"/>
      <c r="M159" s="193"/>
      <c r="N159" s="194"/>
      <c r="O159" s="194"/>
      <c r="P159" s="194"/>
      <c r="Q159" s="194"/>
      <c r="R159" s="194"/>
      <c r="S159" s="194"/>
      <c r="T159" s="195"/>
      <c r="AT159" s="196" t="s">
        <v>133</v>
      </c>
      <c r="AU159" s="196" t="s">
        <v>81</v>
      </c>
      <c r="AV159" s="11" t="s">
        <v>81</v>
      </c>
      <c r="AW159" s="11" t="s">
        <v>34</v>
      </c>
      <c r="AX159" s="11" t="s">
        <v>79</v>
      </c>
      <c r="AY159" s="196" t="s">
        <v>121</v>
      </c>
    </row>
    <row r="160" spans="2:65" s="1" customFormat="1" ht="22.5" customHeight="1">
      <c r="B160" s="31"/>
      <c r="C160" s="171" t="s">
        <v>280</v>
      </c>
      <c r="D160" s="171" t="s">
        <v>124</v>
      </c>
      <c r="E160" s="172" t="s">
        <v>281</v>
      </c>
      <c r="F160" s="173" t="s">
        <v>282</v>
      </c>
      <c r="G160" s="174" t="s">
        <v>212</v>
      </c>
      <c r="H160" s="175">
        <v>3.5000000000000003E-2</v>
      </c>
      <c r="I160" s="176"/>
      <c r="J160" s="177">
        <f>ROUND(I160*H160,2)</f>
        <v>0</v>
      </c>
      <c r="K160" s="173" t="s">
        <v>128</v>
      </c>
      <c r="L160" s="35"/>
      <c r="M160" s="178" t="s">
        <v>1</v>
      </c>
      <c r="N160" s="179" t="s">
        <v>42</v>
      </c>
      <c r="O160" s="57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AR160" s="14" t="s">
        <v>129</v>
      </c>
      <c r="AT160" s="14" t="s">
        <v>124</v>
      </c>
      <c r="AU160" s="14" t="s">
        <v>81</v>
      </c>
      <c r="AY160" s="14" t="s">
        <v>121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4" t="s">
        <v>79</v>
      </c>
      <c r="BK160" s="182">
        <f>ROUND(I160*H160,2)</f>
        <v>0</v>
      </c>
      <c r="BL160" s="14" t="s">
        <v>129</v>
      </c>
      <c r="BM160" s="14" t="s">
        <v>283</v>
      </c>
    </row>
    <row r="161" spans="2:65" s="1" customFormat="1" ht="29.25">
      <c r="B161" s="31"/>
      <c r="C161" s="32"/>
      <c r="D161" s="183" t="s">
        <v>131</v>
      </c>
      <c r="E161" s="32"/>
      <c r="F161" s="184" t="s">
        <v>284</v>
      </c>
      <c r="G161" s="32"/>
      <c r="H161" s="32"/>
      <c r="I161" s="100"/>
      <c r="J161" s="32"/>
      <c r="K161" s="32"/>
      <c r="L161" s="35"/>
      <c r="M161" s="185"/>
      <c r="N161" s="57"/>
      <c r="O161" s="57"/>
      <c r="P161" s="57"/>
      <c r="Q161" s="57"/>
      <c r="R161" s="57"/>
      <c r="S161" s="57"/>
      <c r="T161" s="58"/>
      <c r="AT161" s="14" t="s">
        <v>131</v>
      </c>
      <c r="AU161" s="14" t="s">
        <v>81</v>
      </c>
    </row>
    <row r="162" spans="2:65" s="1" customFormat="1" ht="22.5" customHeight="1">
      <c r="B162" s="31"/>
      <c r="C162" s="171" t="s">
        <v>285</v>
      </c>
      <c r="D162" s="171" t="s">
        <v>124</v>
      </c>
      <c r="E162" s="172" t="s">
        <v>286</v>
      </c>
      <c r="F162" s="173" t="s">
        <v>287</v>
      </c>
      <c r="G162" s="174" t="s">
        <v>127</v>
      </c>
      <c r="H162" s="175">
        <v>96.4</v>
      </c>
      <c r="I162" s="176"/>
      <c r="J162" s="177">
        <f>ROUND(I162*H162,2)</f>
        <v>0</v>
      </c>
      <c r="K162" s="173" t="s">
        <v>128</v>
      </c>
      <c r="L162" s="35"/>
      <c r="M162" s="178" t="s">
        <v>1</v>
      </c>
      <c r="N162" s="179" t="s">
        <v>42</v>
      </c>
      <c r="O162" s="57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AR162" s="14" t="s">
        <v>129</v>
      </c>
      <c r="AT162" s="14" t="s">
        <v>124</v>
      </c>
      <c r="AU162" s="14" t="s">
        <v>81</v>
      </c>
      <c r="AY162" s="14" t="s">
        <v>121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14" t="s">
        <v>79</v>
      </c>
      <c r="BK162" s="182">
        <f>ROUND(I162*H162,2)</f>
        <v>0</v>
      </c>
      <c r="BL162" s="14" t="s">
        <v>129</v>
      </c>
      <c r="BM162" s="14" t="s">
        <v>288</v>
      </c>
    </row>
    <row r="163" spans="2:65" s="1" customFormat="1" ht="19.5">
      <c r="B163" s="31"/>
      <c r="C163" s="32"/>
      <c r="D163" s="183" t="s">
        <v>131</v>
      </c>
      <c r="E163" s="32"/>
      <c r="F163" s="184" t="s">
        <v>289</v>
      </c>
      <c r="G163" s="32"/>
      <c r="H163" s="32"/>
      <c r="I163" s="100"/>
      <c r="J163" s="32"/>
      <c r="K163" s="32"/>
      <c r="L163" s="35"/>
      <c r="M163" s="185"/>
      <c r="N163" s="57"/>
      <c r="O163" s="57"/>
      <c r="P163" s="57"/>
      <c r="Q163" s="57"/>
      <c r="R163" s="57"/>
      <c r="S163" s="57"/>
      <c r="T163" s="58"/>
      <c r="AT163" s="14" t="s">
        <v>131</v>
      </c>
      <c r="AU163" s="14" t="s">
        <v>81</v>
      </c>
    </row>
    <row r="164" spans="2:65" s="11" customFormat="1" ht="11.25">
      <c r="B164" s="186"/>
      <c r="C164" s="187"/>
      <c r="D164" s="183" t="s">
        <v>133</v>
      </c>
      <c r="E164" s="188" t="s">
        <v>1</v>
      </c>
      <c r="F164" s="189" t="s">
        <v>290</v>
      </c>
      <c r="G164" s="187"/>
      <c r="H164" s="190">
        <v>96.4</v>
      </c>
      <c r="I164" s="191"/>
      <c r="J164" s="187"/>
      <c r="K164" s="187"/>
      <c r="L164" s="192"/>
      <c r="M164" s="193"/>
      <c r="N164" s="194"/>
      <c r="O164" s="194"/>
      <c r="P164" s="194"/>
      <c r="Q164" s="194"/>
      <c r="R164" s="194"/>
      <c r="S164" s="194"/>
      <c r="T164" s="195"/>
      <c r="AT164" s="196" t="s">
        <v>133</v>
      </c>
      <c r="AU164" s="196" t="s">
        <v>81</v>
      </c>
      <c r="AV164" s="11" t="s">
        <v>81</v>
      </c>
      <c r="AW164" s="11" t="s">
        <v>34</v>
      </c>
      <c r="AX164" s="11" t="s">
        <v>79</v>
      </c>
      <c r="AY164" s="196" t="s">
        <v>121</v>
      </c>
    </row>
    <row r="165" spans="2:65" s="1" customFormat="1" ht="22.5" customHeight="1">
      <c r="B165" s="31"/>
      <c r="C165" s="208" t="s">
        <v>291</v>
      </c>
      <c r="D165" s="208" t="s">
        <v>292</v>
      </c>
      <c r="E165" s="209" t="s">
        <v>293</v>
      </c>
      <c r="F165" s="210" t="s">
        <v>294</v>
      </c>
      <c r="G165" s="211" t="s">
        <v>182</v>
      </c>
      <c r="H165" s="212">
        <v>14.598000000000001</v>
      </c>
      <c r="I165" s="213"/>
      <c r="J165" s="214">
        <f>ROUND(I165*H165,2)</f>
        <v>0</v>
      </c>
      <c r="K165" s="210" t="s">
        <v>128</v>
      </c>
      <c r="L165" s="215"/>
      <c r="M165" s="216" t="s">
        <v>1</v>
      </c>
      <c r="N165" s="217" t="s">
        <v>42</v>
      </c>
      <c r="O165" s="57"/>
      <c r="P165" s="180">
        <f>O165*H165</f>
        <v>0</v>
      </c>
      <c r="Q165" s="180">
        <v>0.95499999999999996</v>
      </c>
      <c r="R165" s="180">
        <f>Q165*H165</f>
        <v>13.941090000000001</v>
      </c>
      <c r="S165" s="180">
        <v>0</v>
      </c>
      <c r="T165" s="181">
        <f>S165*H165</f>
        <v>0</v>
      </c>
      <c r="AR165" s="14" t="s">
        <v>165</v>
      </c>
      <c r="AT165" s="14" t="s">
        <v>292</v>
      </c>
      <c r="AU165" s="14" t="s">
        <v>81</v>
      </c>
      <c r="AY165" s="14" t="s">
        <v>121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4" t="s">
        <v>79</v>
      </c>
      <c r="BK165" s="182">
        <f>ROUND(I165*H165,2)</f>
        <v>0</v>
      </c>
      <c r="BL165" s="14" t="s">
        <v>129</v>
      </c>
      <c r="BM165" s="14" t="s">
        <v>295</v>
      </c>
    </row>
    <row r="166" spans="2:65" s="1" customFormat="1" ht="11.25">
      <c r="B166" s="31"/>
      <c r="C166" s="32"/>
      <c r="D166" s="183" t="s">
        <v>131</v>
      </c>
      <c r="E166" s="32"/>
      <c r="F166" s="184" t="s">
        <v>294</v>
      </c>
      <c r="G166" s="32"/>
      <c r="H166" s="32"/>
      <c r="I166" s="100"/>
      <c r="J166" s="32"/>
      <c r="K166" s="32"/>
      <c r="L166" s="35"/>
      <c r="M166" s="185"/>
      <c r="N166" s="57"/>
      <c r="O166" s="57"/>
      <c r="P166" s="57"/>
      <c r="Q166" s="57"/>
      <c r="R166" s="57"/>
      <c r="S166" s="57"/>
      <c r="T166" s="58"/>
      <c r="AT166" s="14" t="s">
        <v>131</v>
      </c>
      <c r="AU166" s="14" t="s">
        <v>81</v>
      </c>
    </row>
    <row r="167" spans="2:65" s="11" customFormat="1" ht="11.25">
      <c r="B167" s="186"/>
      <c r="C167" s="187"/>
      <c r="D167" s="183" t="s">
        <v>133</v>
      </c>
      <c r="E167" s="188" t="s">
        <v>1</v>
      </c>
      <c r="F167" s="189" t="s">
        <v>296</v>
      </c>
      <c r="G167" s="187"/>
      <c r="H167" s="190">
        <v>14.598000000000001</v>
      </c>
      <c r="I167" s="191"/>
      <c r="J167" s="187"/>
      <c r="K167" s="187"/>
      <c r="L167" s="192"/>
      <c r="M167" s="193"/>
      <c r="N167" s="194"/>
      <c r="O167" s="194"/>
      <c r="P167" s="194"/>
      <c r="Q167" s="194"/>
      <c r="R167" s="194"/>
      <c r="S167" s="194"/>
      <c r="T167" s="195"/>
      <c r="AT167" s="196" t="s">
        <v>133</v>
      </c>
      <c r="AU167" s="196" t="s">
        <v>81</v>
      </c>
      <c r="AV167" s="11" t="s">
        <v>81</v>
      </c>
      <c r="AW167" s="11" t="s">
        <v>34</v>
      </c>
      <c r="AX167" s="11" t="s">
        <v>79</v>
      </c>
      <c r="AY167" s="196" t="s">
        <v>121</v>
      </c>
    </row>
    <row r="168" spans="2:65" s="1" customFormat="1" ht="22.5" customHeight="1">
      <c r="B168" s="31"/>
      <c r="C168" s="208" t="s">
        <v>297</v>
      </c>
      <c r="D168" s="208" t="s">
        <v>292</v>
      </c>
      <c r="E168" s="209" t="s">
        <v>298</v>
      </c>
      <c r="F168" s="210" t="s">
        <v>299</v>
      </c>
      <c r="G168" s="211" t="s">
        <v>162</v>
      </c>
      <c r="H168" s="212">
        <v>2</v>
      </c>
      <c r="I168" s="213"/>
      <c r="J168" s="214">
        <f>ROUND(I168*H168,2)</f>
        <v>0</v>
      </c>
      <c r="K168" s="210" t="s">
        <v>128</v>
      </c>
      <c r="L168" s="215"/>
      <c r="M168" s="216" t="s">
        <v>1</v>
      </c>
      <c r="N168" s="217" t="s">
        <v>42</v>
      </c>
      <c r="O168" s="57"/>
      <c r="P168" s="180">
        <f>O168*H168</f>
        <v>0</v>
      </c>
      <c r="Q168" s="180">
        <v>0.16414999999999999</v>
      </c>
      <c r="R168" s="180">
        <f>Q168*H168</f>
        <v>0.32829999999999998</v>
      </c>
      <c r="S168" s="180">
        <v>0</v>
      </c>
      <c r="T168" s="181">
        <f>S168*H168</f>
        <v>0</v>
      </c>
      <c r="AR168" s="14" t="s">
        <v>165</v>
      </c>
      <c r="AT168" s="14" t="s">
        <v>292</v>
      </c>
      <c r="AU168" s="14" t="s">
        <v>81</v>
      </c>
      <c r="AY168" s="14" t="s">
        <v>121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4" t="s">
        <v>79</v>
      </c>
      <c r="BK168" s="182">
        <f>ROUND(I168*H168,2)</f>
        <v>0</v>
      </c>
      <c r="BL168" s="14" t="s">
        <v>129</v>
      </c>
      <c r="BM168" s="14" t="s">
        <v>300</v>
      </c>
    </row>
    <row r="169" spans="2:65" s="1" customFormat="1" ht="11.25">
      <c r="B169" s="31"/>
      <c r="C169" s="32"/>
      <c r="D169" s="183" t="s">
        <v>131</v>
      </c>
      <c r="E169" s="32"/>
      <c r="F169" s="184" t="s">
        <v>299</v>
      </c>
      <c r="G169" s="32"/>
      <c r="H169" s="32"/>
      <c r="I169" s="100"/>
      <c r="J169" s="32"/>
      <c r="K169" s="32"/>
      <c r="L169" s="35"/>
      <c r="M169" s="185"/>
      <c r="N169" s="57"/>
      <c r="O169" s="57"/>
      <c r="P169" s="57"/>
      <c r="Q169" s="57"/>
      <c r="R169" s="57"/>
      <c r="S169" s="57"/>
      <c r="T169" s="58"/>
      <c r="AT169" s="14" t="s">
        <v>131</v>
      </c>
      <c r="AU169" s="14" t="s">
        <v>81</v>
      </c>
    </row>
    <row r="170" spans="2:65" s="1" customFormat="1" ht="22.5" customHeight="1">
      <c r="B170" s="31"/>
      <c r="C170" s="208" t="s">
        <v>301</v>
      </c>
      <c r="D170" s="208" t="s">
        <v>292</v>
      </c>
      <c r="E170" s="209" t="s">
        <v>302</v>
      </c>
      <c r="F170" s="210" t="s">
        <v>303</v>
      </c>
      <c r="G170" s="211" t="s">
        <v>162</v>
      </c>
      <c r="H170" s="212">
        <v>4</v>
      </c>
      <c r="I170" s="213"/>
      <c r="J170" s="214">
        <f>ROUND(I170*H170,2)</f>
        <v>0</v>
      </c>
      <c r="K170" s="210" t="s">
        <v>128</v>
      </c>
      <c r="L170" s="215"/>
      <c r="M170" s="216" t="s">
        <v>1</v>
      </c>
      <c r="N170" s="217" t="s">
        <v>42</v>
      </c>
      <c r="O170" s="57"/>
      <c r="P170" s="180">
        <f>O170*H170</f>
        <v>0</v>
      </c>
      <c r="Q170" s="180">
        <v>0.16788</v>
      </c>
      <c r="R170" s="180">
        <f>Q170*H170</f>
        <v>0.67152000000000001</v>
      </c>
      <c r="S170" s="180">
        <v>0</v>
      </c>
      <c r="T170" s="181">
        <f>S170*H170</f>
        <v>0</v>
      </c>
      <c r="AR170" s="14" t="s">
        <v>165</v>
      </c>
      <c r="AT170" s="14" t="s">
        <v>292</v>
      </c>
      <c r="AU170" s="14" t="s">
        <v>81</v>
      </c>
      <c r="AY170" s="14" t="s">
        <v>121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14" t="s">
        <v>79</v>
      </c>
      <c r="BK170" s="182">
        <f>ROUND(I170*H170,2)</f>
        <v>0</v>
      </c>
      <c r="BL170" s="14" t="s">
        <v>129</v>
      </c>
      <c r="BM170" s="14" t="s">
        <v>304</v>
      </c>
    </row>
    <row r="171" spans="2:65" s="1" customFormat="1" ht="11.25">
      <c r="B171" s="31"/>
      <c r="C171" s="32"/>
      <c r="D171" s="183" t="s">
        <v>131</v>
      </c>
      <c r="E171" s="32"/>
      <c r="F171" s="184" t="s">
        <v>303</v>
      </c>
      <c r="G171" s="32"/>
      <c r="H171" s="32"/>
      <c r="I171" s="100"/>
      <c r="J171" s="32"/>
      <c r="K171" s="32"/>
      <c r="L171" s="35"/>
      <c r="M171" s="185"/>
      <c r="N171" s="57"/>
      <c r="O171" s="57"/>
      <c r="P171" s="57"/>
      <c r="Q171" s="57"/>
      <c r="R171" s="57"/>
      <c r="S171" s="57"/>
      <c r="T171" s="58"/>
      <c r="AT171" s="14" t="s">
        <v>131</v>
      </c>
      <c r="AU171" s="14" t="s">
        <v>81</v>
      </c>
    </row>
    <row r="172" spans="2:65" s="1" customFormat="1" ht="22.5" customHeight="1">
      <c r="B172" s="31"/>
      <c r="C172" s="208" t="s">
        <v>305</v>
      </c>
      <c r="D172" s="208" t="s">
        <v>292</v>
      </c>
      <c r="E172" s="209" t="s">
        <v>306</v>
      </c>
      <c r="F172" s="210" t="s">
        <v>307</v>
      </c>
      <c r="G172" s="211" t="s">
        <v>162</v>
      </c>
      <c r="H172" s="212">
        <v>2</v>
      </c>
      <c r="I172" s="213"/>
      <c r="J172" s="214">
        <f>ROUND(I172*H172,2)</f>
        <v>0</v>
      </c>
      <c r="K172" s="210" t="s">
        <v>128</v>
      </c>
      <c r="L172" s="215"/>
      <c r="M172" s="216" t="s">
        <v>1</v>
      </c>
      <c r="N172" s="217" t="s">
        <v>42</v>
      </c>
      <c r="O172" s="57"/>
      <c r="P172" s="180">
        <f>O172*H172</f>
        <v>0</v>
      </c>
      <c r="Q172" s="180">
        <v>0.17161999999999999</v>
      </c>
      <c r="R172" s="180">
        <f>Q172*H172</f>
        <v>0.34323999999999999</v>
      </c>
      <c r="S172" s="180">
        <v>0</v>
      </c>
      <c r="T172" s="181">
        <f>S172*H172</f>
        <v>0</v>
      </c>
      <c r="AR172" s="14" t="s">
        <v>165</v>
      </c>
      <c r="AT172" s="14" t="s">
        <v>292</v>
      </c>
      <c r="AU172" s="14" t="s">
        <v>81</v>
      </c>
      <c r="AY172" s="14" t="s">
        <v>121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4" t="s">
        <v>79</v>
      </c>
      <c r="BK172" s="182">
        <f>ROUND(I172*H172,2)</f>
        <v>0</v>
      </c>
      <c r="BL172" s="14" t="s">
        <v>129</v>
      </c>
      <c r="BM172" s="14" t="s">
        <v>308</v>
      </c>
    </row>
    <row r="173" spans="2:65" s="1" customFormat="1" ht="11.25">
      <c r="B173" s="31"/>
      <c r="C173" s="32"/>
      <c r="D173" s="183" t="s">
        <v>131</v>
      </c>
      <c r="E173" s="32"/>
      <c r="F173" s="184" t="s">
        <v>307</v>
      </c>
      <c r="G173" s="32"/>
      <c r="H173" s="32"/>
      <c r="I173" s="100"/>
      <c r="J173" s="32"/>
      <c r="K173" s="32"/>
      <c r="L173" s="35"/>
      <c r="M173" s="185"/>
      <c r="N173" s="57"/>
      <c r="O173" s="57"/>
      <c r="P173" s="57"/>
      <c r="Q173" s="57"/>
      <c r="R173" s="57"/>
      <c r="S173" s="57"/>
      <c r="T173" s="58"/>
      <c r="AT173" s="14" t="s">
        <v>131</v>
      </c>
      <c r="AU173" s="14" t="s">
        <v>81</v>
      </c>
    </row>
    <row r="174" spans="2:65" s="1" customFormat="1" ht="22.5" customHeight="1">
      <c r="B174" s="31"/>
      <c r="C174" s="208" t="s">
        <v>309</v>
      </c>
      <c r="D174" s="208" t="s">
        <v>292</v>
      </c>
      <c r="E174" s="209" t="s">
        <v>310</v>
      </c>
      <c r="F174" s="210" t="s">
        <v>311</v>
      </c>
      <c r="G174" s="211" t="s">
        <v>162</v>
      </c>
      <c r="H174" s="212">
        <v>40</v>
      </c>
      <c r="I174" s="213"/>
      <c r="J174" s="214">
        <f>ROUND(I174*H174,2)</f>
        <v>0</v>
      </c>
      <c r="K174" s="210" t="s">
        <v>128</v>
      </c>
      <c r="L174" s="215"/>
      <c r="M174" s="216" t="s">
        <v>1</v>
      </c>
      <c r="N174" s="217" t="s">
        <v>42</v>
      </c>
      <c r="O174" s="57"/>
      <c r="P174" s="180">
        <f>O174*H174</f>
        <v>0</v>
      </c>
      <c r="Q174" s="180">
        <v>9.7000000000000003E-2</v>
      </c>
      <c r="R174" s="180">
        <f>Q174*H174</f>
        <v>3.88</v>
      </c>
      <c r="S174" s="180">
        <v>0</v>
      </c>
      <c r="T174" s="181">
        <f>S174*H174</f>
        <v>0</v>
      </c>
      <c r="AR174" s="14" t="s">
        <v>165</v>
      </c>
      <c r="AT174" s="14" t="s">
        <v>292</v>
      </c>
      <c r="AU174" s="14" t="s">
        <v>81</v>
      </c>
      <c r="AY174" s="14" t="s">
        <v>121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14" t="s">
        <v>79</v>
      </c>
      <c r="BK174" s="182">
        <f>ROUND(I174*H174,2)</f>
        <v>0</v>
      </c>
      <c r="BL174" s="14" t="s">
        <v>129</v>
      </c>
      <c r="BM174" s="14" t="s">
        <v>312</v>
      </c>
    </row>
    <row r="175" spans="2:65" s="1" customFormat="1" ht="11.25">
      <c r="B175" s="31"/>
      <c r="C175" s="32"/>
      <c r="D175" s="183" t="s">
        <v>131</v>
      </c>
      <c r="E175" s="32"/>
      <c r="F175" s="184" t="s">
        <v>311</v>
      </c>
      <c r="G175" s="32"/>
      <c r="H175" s="32"/>
      <c r="I175" s="100"/>
      <c r="J175" s="32"/>
      <c r="K175" s="32"/>
      <c r="L175" s="35"/>
      <c r="M175" s="185"/>
      <c r="N175" s="57"/>
      <c r="O175" s="57"/>
      <c r="P175" s="57"/>
      <c r="Q175" s="57"/>
      <c r="R175" s="57"/>
      <c r="S175" s="57"/>
      <c r="T175" s="58"/>
      <c r="AT175" s="14" t="s">
        <v>131</v>
      </c>
      <c r="AU175" s="14" t="s">
        <v>81</v>
      </c>
    </row>
    <row r="176" spans="2:65" s="1" customFormat="1" ht="22.5" customHeight="1">
      <c r="B176" s="31"/>
      <c r="C176" s="208" t="s">
        <v>313</v>
      </c>
      <c r="D176" s="208" t="s">
        <v>292</v>
      </c>
      <c r="E176" s="209" t="s">
        <v>314</v>
      </c>
      <c r="F176" s="210" t="s">
        <v>315</v>
      </c>
      <c r="G176" s="211" t="s">
        <v>162</v>
      </c>
      <c r="H176" s="212">
        <v>1296</v>
      </c>
      <c r="I176" s="213"/>
      <c r="J176" s="214">
        <f>ROUND(I176*H176,2)</f>
        <v>0</v>
      </c>
      <c r="K176" s="210" t="s">
        <v>128</v>
      </c>
      <c r="L176" s="215"/>
      <c r="M176" s="216" t="s">
        <v>1</v>
      </c>
      <c r="N176" s="217" t="s">
        <v>42</v>
      </c>
      <c r="O176" s="57"/>
      <c r="P176" s="180">
        <f>O176*H176</f>
        <v>0</v>
      </c>
      <c r="Q176" s="180">
        <v>5.1999999999999995E-4</v>
      </c>
      <c r="R176" s="180">
        <f>Q176*H176</f>
        <v>0.67391999999999996</v>
      </c>
      <c r="S176" s="180">
        <v>0</v>
      </c>
      <c r="T176" s="181">
        <f>S176*H176</f>
        <v>0</v>
      </c>
      <c r="AR176" s="14" t="s">
        <v>165</v>
      </c>
      <c r="AT176" s="14" t="s">
        <v>292</v>
      </c>
      <c r="AU176" s="14" t="s">
        <v>81</v>
      </c>
      <c r="AY176" s="14" t="s">
        <v>121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14" t="s">
        <v>79</v>
      </c>
      <c r="BK176" s="182">
        <f>ROUND(I176*H176,2)</f>
        <v>0</v>
      </c>
      <c r="BL176" s="14" t="s">
        <v>129</v>
      </c>
      <c r="BM176" s="14" t="s">
        <v>316</v>
      </c>
    </row>
    <row r="177" spans="2:65" s="1" customFormat="1" ht="11.25">
      <c r="B177" s="31"/>
      <c r="C177" s="32"/>
      <c r="D177" s="183" t="s">
        <v>131</v>
      </c>
      <c r="E177" s="32"/>
      <c r="F177" s="184" t="s">
        <v>315</v>
      </c>
      <c r="G177" s="32"/>
      <c r="H177" s="32"/>
      <c r="I177" s="100"/>
      <c r="J177" s="32"/>
      <c r="K177" s="32"/>
      <c r="L177" s="35"/>
      <c r="M177" s="185"/>
      <c r="N177" s="57"/>
      <c r="O177" s="57"/>
      <c r="P177" s="57"/>
      <c r="Q177" s="57"/>
      <c r="R177" s="57"/>
      <c r="S177" s="57"/>
      <c r="T177" s="58"/>
      <c r="AT177" s="14" t="s">
        <v>131</v>
      </c>
      <c r="AU177" s="14" t="s">
        <v>81</v>
      </c>
    </row>
    <row r="178" spans="2:65" s="1" customFormat="1" ht="22.5" customHeight="1">
      <c r="B178" s="31"/>
      <c r="C178" s="208" t="s">
        <v>317</v>
      </c>
      <c r="D178" s="208" t="s">
        <v>292</v>
      </c>
      <c r="E178" s="209" t="s">
        <v>318</v>
      </c>
      <c r="F178" s="210" t="s">
        <v>319</v>
      </c>
      <c r="G178" s="211" t="s">
        <v>162</v>
      </c>
      <c r="H178" s="212">
        <v>664</v>
      </c>
      <c r="I178" s="213"/>
      <c r="J178" s="214">
        <f>ROUND(I178*H178,2)</f>
        <v>0</v>
      </c>
      <c r="K178" s="210" t="s">
        <v>128</v>
      </c>
      <c r="L178" s="215"/>
      <c r="M178" s="216" t="s">
        <v>1</v>
      </c>
      <c r="N178" s="217" t="s">
        <v>42</v>
      </c>
      <c r="O178" s="57"/>
      <c r="P178" s="180">
        <f>O178*H178</f>
        <v>0</v>
      </c>
      <c r="Q178" s="180">
        <v>5.6999999999999998E-4</v>
      </c>
      <c r="R178" s="180">
        <f>Q178*H178</f>
        <v>0.37847999999999998</v>
      </c>
      <c r="S178" s="180">
        <v>0</v>
      </c>
      <c r="T178" s="181">
        <f>S178*H178</f>
        <v>0</v>
      </c>
      <c r="AR178" s="14" t="s">
        <v>165</v>
      </c>
      <c r="AT178" s="14" t="s">
        <v>292</v>
      </c>
      <c r="AU178" s="14" t="s">
        <v>81</v>
      </c>
      <c r="AY178" s="14" t="s">
        <v>121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14" t="s">
        <v>79</v>
      </c>
      <c r="BK178" s="182">
        <f>ROUND(I178*H178,2)</f>
        <v>0</v>
      </c>
      <c r="BL178" s="14" t="s">
        <v>129</v>
      </c>
      <c r="BM178" s="14" t="s">
        <v>320</v>
      </c>
    </row>
    <row r="179" spans="2:65" s="1" customFormat="1" ht="11.25">
      <c r="B179" s="31"/>
      <c r="C179" s="32"/>
      <c r="D179" s="183" t="s">
        <v>131</v>
      </c>
      <c r="E179" s="32"/>
      <c r="F179" s="184" t="s">
        <v>319</v>
      </c>
      <c r="G179" s="32"/>
      <c r="H179" s="32"/>
      <c r="I179" s="100"/>
      <c r="J179" s="32"/>
      <c r="K179" s="32"/>
      <c r="L179" s="35"/>
      <c r="M179" s="185"/>
      <c r="N179" s="57"/>
      <c r="O179" s="57"/>
      <c r="P179" s="57"/>
      <c r="Q179" s="57"/>
      <c r="R179" s="57"/>
      <c r="S179" s="57"/>
      <c r="T179" s="58"/>
      <c r="AT179" s="14" t="s">
        <v>131</v>
      </c>
      <c r="AU179" s="14" t="s">
        <v>81</v>
      </c>
    </row>
    <row r="180" spans="2:65" s="1" customFormat="1" ht="22.5" customHeight="1">
      <c r="B180" s="31"/>
      <c r="C180" s="208" t="s">
        <v>321</v>
      </c>
      <c r="D180" s="208" t="s">
        <v>292</v>
      </c>
      <c r="E180" s="209" t="s">
        <v>322</v>
      </c>
      <c r="F180" s="210" t="s">
        <v>323</v>
      </c>
      <c r="G180" s="211" t="s">
        <v>162</v>
      </c>
      <c r="H180" s="212">
        <v>1296</v>
      </c>
      <c r="I180" s="213"/>
      <c r="J180" s="214">
        <f>ROUND(I180*H180,2)</f>
        <v>0</v>
      </c>
      <c r="K180" s="210" t="s">
        <v>128</v>
      </c>
      <c r="L180" s="215"/>
      <c r="M180" s="216" t="s">
        <v>1</v>
      </c>
      <c r="N180" s="217" t="s">
        <v>42</v>
      </c>
      <c r="O180" s="57"/>
      <c r="P180" s="180">
        <f>O180*H180</f>
        <v>0</v>
      </c>
      <c r="Q180" s="180">
        <v>9.0000000000000006E-5</v>
      </c>
      <c r="R180" s="180">
        <f>Q180*H180</f>
        <v>0.11664000000000001</v>
      </c>
      <c r="S180" s="180">
        <v>0</v>
      </c>
      <c r="T180" s="181">
        <f>S180*H180</f>
        <v>0</v>
      </c>
      <c r="AR180" s="14" t="s">
        <v>165</v>
      </c>
      <c r="AT180" s="14" t="s">
        <v>292</v>
      </c>
      <c r="AU180" s="14" t="s">
        <v>81</v>
      </c>
      <c r="AY180" s="14" t="s">
        <v>121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4" t="s">
        <v>79</v>
      </c>
      <c r="BK180" s="182">
        <f>ROUND(I180*H180,2)</f>
        <v>0</v>
      </c>
      <c r="BL180" s="14" t="s">
        <v>129</v>
      </c>
      <c r="BM180" s="14" t="s">
        <v>324</v>
      </c>
    </row>
    <row r="181" spans="2:65" s="1" customFormat="1" ht="11.25">
      <c r="B181" s="31"/>
      <c r="C181" s="32"/>
      <c r="D181" s="183" t="s">
        <v>131</v>
      </c>
      <c r="E181" s="32"/>
      <c r="F181" s="184" t="s">
        <v>323</v>
      </c>
      <c r="G181" s="32"/>
      <c r="H181" s="32"/>
      <c r="I181" s="100"/>
      <c r="J181" s="32"/>
      <c r="K181" s="32"/>
      <c r="L181" s="35"/>
      <c r="M181" s="185"/>
      <c r="N181" s="57"/>
      <c r="O181" s="57"/>
      <c r="P181" s="57"/>
      <c r="Q181" s="57"/>
      <c r="R181" s="57"/>
      <c r="S181" s="57"/>
      <c r="T181" s="58"/>
      <c r="AT181" s="14" t="s">
        <v>131</v>
      </c>
      <c r="AU181" s="14" t="s">
        <v>81</v>
      </c>
    </row>
    <row r="182" spans="2:65" s="1" customFormat="1" ht="22.5" customHeight="1">
      <c r="B182" s="31"/>
      <c r="C182" s="208" t="s">
        <v>325</v>
      </c>
      <c r="D182" s="208" t="s">
        <v>292</v>
      </c>
      <c r="E182" s="209" t="s">
        <v>326</v>
      </c>
      <c r="F182" s="210" t="s">
        <v>327</v>
      </c>
      <c r="G182" s="211" t="s">
        <v>162</v>
      </c>
      <c r="H182" s="212">
        <v>76</v>
      </c>
      <c r="I182" s="213"/>
      <c r="J182" s="214">
        <f>ROUND(I182*H182,2)</f>
        <v>0</v>
      </c>
      <c r="K182" s="210" t="s">
        <v>128</v>
      </c>
      <c r="L182" s="215"/>
      <c r="M182" s="216" t="s">
        <v>1</v>
      </c>
      <c r="N182" s="217" t="s">
        <v>42</v>
      </c>
      <c r="O182" s="57"/>
      <c r="P182" s="180">
        <f>O182*H182</f>
        <v>0</v>
      </c>
      <c r="Q182" s="180">
        <v>7.4200000000000004E-3</v>
      </c>
      <c r="R182" s="180">
        <f>Q182*H182</f>
        <v>0.56391999999999998</v>
      </c>
      <c r="S182" s="180">
        <v>0</v>
      </c>
      <c r="T182" s="181">
        <f>S182*H182</f>
        <v>0</v>
      </c>
      <c r="AR182" s="14" t="s">
        <v>165</v>
      </c>
      <c r="AT182" s="14" t="s">
        <v>292</v>
      </c>
      <c r="AU182" s="14" t="s">
        <v>81</v>
      </c>
      <c r="AY182" s="14" t="s">
        <v>121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14" t="s">
        <v>79</v>
      </c>
      <c r="BK182" s="182">
        <f>ROUND(I182*H182,2)</f>
        <v>0</v>
      </c>
      <c r="BL182" s="14" t="s">
        <v>129</v>
      </c>
      <c r="BM182" s="14" t="s">
        <v>328</v>
      </c>
    </row>
    <row r="183" spans="2:65" s="1" customFormat="1" ht="11.25">
      <c r="B183" s="31"/>
      <c r="C183" s="32"/>
      <c r="D183" s="183" t="s">
        <v>131</v>
      </c>
      <c r="E183" s="32"/>
      <c r="F183" s="184" t="s">
        <v>327</v>
      </c>
      <c r="G183" s="32"/>
      <c r="H183" s="32"/>
      <c r="I183" s="100"/>
      <c r="J183" s="32"/>
      <c r="K183" s="32"/>
      <c r="L183" s="35"/>
      <c r="M183" s="185"/>
      <c r="N183" s="57"/>
      <c r="O183" s="57"/>
      <c r="P183" s="57"/>
      <c r="Q183" s="57"/>
      <c r="R183" s="57"/>
      <c r="S183" s="57"/>
      <c r="T183" s="58"/>
      <c r="AT183" s="14" t="s">
        <v>131</v>
      </c>
      <c r="AU183" s="14" t="s">
        <v>81</v>
      </c>
    </row>
    <row r="184" spans="2:65" s="1" customFormat="1" ht="16.5" customHeight="1">
      <c r="B184" s="31"/>
      <c r="C184" s="208" t="s">
        <v>329</v>
      </c>
      <c r="D184" s="208" t="s">
        <v>292</v>
      </c>
      <c r="E184" s="209" t="s">
        <v>330</v>
      </c>
      <c r="F184" s="210" t="s">
        <v>331</v>
      </c>
      <c r="G184" s="211" t="s">
        <v>162</v>
      </c>
      <c r="H184" s="212">
        <v>4</v>
      </c>
      <c r="I184" s="213"/>
      <c r="J184" s="214">
        <f>ROUND(I184*H184,2)</f>
        <v>0</v>
      </c>
      <c r="K184" s="210" t="s">
        <v>1</v>
      </c>
      <c r="L184" s="215"/>
      <c r="M184" s="216" t="s">
        <v>1</v>
      </c>
      <c r="N184" s="217" t="s">
        <v>42</v>
      </c>
      <c r="O184" s="57"/>
      <c r="P184" s="180">
        <f>O184*H184</f>
        <v>0</v>
      </c>
      <c r="Q184" s="180">
        <v>8.5199999999999998E-3</v>
      </c>
      <c r="R184" s="180">
        <f>Q184*H184</f>
        <v>3.4079999999999999E-2</v>
      </c>
      <c r="S184" s="180">
        <v>0</v>
      </c>
      <c r="T184" s="181">
        <f>S184*H184</f>
        <v>0</v>
      </c>
      <c r="AR184" s="14" t="s">
        <v>165</v>
      </c>
      <c r="AT184" s="14" t="s">
        <v>292</v>
      </c>
      <c r="AU184" s="14" t="s">
        <v>81</v>
      </c>
      <c r="AY184" s="14" t="s">
        <v>121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4" t="s">
        <v>79</v>
      </c>
      <c r="BK184" s="182">
        <f>ROUND(I184*H184,2)</f>
        <v>0</v>
      </c>
      <c r="BL184" s="14" t="s">
        <v>129</v>
      </c>
      <c r="BM184" s="14" t="s">
        <v>332</v>
      </c>
    </row>
    <row r="185" spans="2:65" s="1" customFormat="1" ht="19.5">
      <c r="B185" s="31"/>
      <c r="C185" s="32"/>
      <c r="D185" s="183" t="s">
        <v>131</v>
      </c>
      <c r="E185" s="32"/>
      <c r="F185" s="184" t="s">
        <v>333</v>
      </c>
      <c r="G185" s="32"/>
      <c r="H185" s="32"/>
      <c r="I185" s="100"/>
      <c r="J185" s="32"/>
      <c r="K185" s="32"/>
      <c r="L185" s="35"/>
      <c r="M185" s="185"/>
      <c r="N185" s="57"/>
      <c r="O185" s="57"/>
      <c r="P185" s="57"/>
      <c r="Q185" s="57"/>
      <c r="R185" s="57"/>
      <c r="S185" s="57"/>
      <c r="T185" s="58"/>
      <c r="AT185" s="14" t="s">
        <v>131</v>
      </c>
      <c r="AU185" s="14" t="s">
        <v>81</v>
      </c>
    </row>
    <row r="186" spans="2:65" s="1" customFormat="1" ht="22.5" customHeight="1">
      <c r="B186" s="31"/>
      <c r="C186" s="208" t="s">
        <v>334</v>
      </c>
      <c r="D186" s="208" t="s">
        <v>292</v>
      </c>
      <c r="E186" s="209" t="s">
        <v>335</v>
      </c>
      <c r="F186" s="210" t="s">
        <v>336</v>
      </c>
      <c r="G186" s="211" t="s">
        <v>162</v>
      </c>
      <c r="H186" s="212">
        <v>460</v>
      </c>
      <c r="I186" s="213"/>
      <c r="J186" s="214">
        <f>ROUND(I186*H186,2)</f>
        <v>0</v>
      </c>
      <c r="K186" s="210" t="s">
        <v>128</v>
      </c>
      <c r="L186" s="215"/>
      <c r="M186" s="216" t="s">
        <v>1</v>
      </c>
      <c r="N186" s="217" t="s">
        <v>42</v>
      </c>
      <c r="O186" s="57"/>
      <c r="P186" s="180">
        <f>O186*H186</f>
        <v>0</v>
      </c>
      <c r="Q186" s="180">
        <v>1.23E-3</v>
      </c>
      <c r="R186" s="180">
        <f>Q186*H186</f>
        <v>0.56579999999999997</v>
      </c>
      <c r="S186" s="180">
        <v>0</v>
      </c>
      <c r="T186" s="181">
        <f>S186*H186</f>
        <v>0</v>
      </c>
      <c r="AR186" s="14" t="s">
        <v>165</v>
      </c>
      <c r="AT186" s="14" t="s">
        <v>292</v>
      </c>
      <c r="AU186" s="14" t="s">
        <v>81</v>
      </c>
      <c r="AY186" s="14" t="s">
        <v>121</v>
      </c>
      <c r="BE186" s="182">
        <f>IF(N186="základní",J186,0)</f>
        <v>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14" t="s">
        <v>79</v>
      </c>
      <c r="BK186" s="182">
        <f>ROUND(I186*H186,2)</f>
        <v>0</v>
      </c>
      <c r="BL186" s="14" t="s">
        <v>129</v>
      </c>
      <c r="BM186" s="14" t="s">
        <v>337</v>
      </c>
    </row>
    <row r="187" spans="2:65" s="1" customFormat="1" ht="11.25">
      <c r="B187" s="31"/>
      <c r="C187" s="32"/>
      <c r="D187" s="183" t="s">
        <v>131</v>
      </c>
      <c r="E187" s="32"/>
      <c r="F187" s="184" t="s">
        <v>336</v>
      </c>
      <c r="G187" s="32"/>
      <c r="H187" s="32"/>
      <c r="I187" s="100"/>
      <c r="J187" s="32"/>
      <c r="K187" s="32"/>
      <c r="L187" s="35"/>
      <c r="M187" s="185"/>
      <c r="N187" s="57"/>
      <c r="O187" s="57"/>
      <c r="P187" s="57"/>
      <c r="Q187" s="57"/>
      <c r="R187" s="57"/>
      <c r="S187" s="57"/>
      <c r="T187" s="58"/>
      <c r="AT187" s="14" t="s">
        <v>131</v>
      </c>
      <c r="AU187" s="14" t="s">
        <v>81</v>
      </c>
    </row>
    <row r="188" spans="2:65" s="1" customFormat="1" ht="22.5" customHeight="1">
      <c r="B188" s="31"/>
      <c r="C188" s="208" t="s">
        <v>338</v>
      </c>
      <c r="D188" s="208" t="s">
        <v>292</v>
      </c>
      <c r="E188" s="209" t="s">
        <v>339</v>
      </c>
      <c r="F188" s="210" t="s">
        <v>340</v>
      </c>
      <c r="G188" s="211" t="s">
        <v>162</v>
      </c>
      <c r="H188" s="212">
        <v>228</v>
      </c>
      <c r="I188" s="213"/>
      <c r="J188" s="214">
        <f>ROUND(I188*H188,2)</f>
        <v>0</v>
      </c>
      <c r="K188" s="210" t="s">
        <v>128</v>
      </c>
      <c r="L188" s="215"/>
      <c r="M188" s="216" t="s">
        <v>1</v>
      </c>
      <c r="N188" s="217" t="s">
        <v>42</v>
      </c>
      <c r="O188" s="57"/>
      <c r="P188" s="180">
        <f>O188*H188</f>
        <v>0</v>
      </c>
      <c r="Q188" s="180">
        <v>1.8000000000000001E-4</v>
      </c>
      <c r="R188" s="180">
        <f>Q188*H188</f>
        <v>4.104E-2</v>
      </c>
      <c r="S188" s="180">
        <v>0</v>
      </c>
      <c r="T188" s="181">
        <f>S188*H188</f>
        <v>0</v>
      </c>
      <c r="AR188" s="14" t="s">
        <v>165</v>
      </c>
      <c r="AT188" s="14" t="s">
        <v>292</v>
      </c>
      <c r="AU188" s="14" t="s">
        <v>81</v>
      </c>
      <c r="AY188" s="14" t="s">
        <v>121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14" t="s">
        <v>79</v>
      </c>
      <c r="BK188" s="182">
        <f>ROUND(I188*H188,2)</f>
        <v>0</v>
      </c>
      <c r="BL188" s="14" t="s">
        <v>129</v>
      </c>
      <c r="BM188" s="14" t="s">
        <v>341</v>
      </c>
    </row>
    <row r="189" spans="2:65" s="1" customFormat="1" ht="11.25">
      <c r="B189" s="31"/>
      <c r="C189" s="32"/>
      <c r="D189" s="183" t="s">
        <v>131</v>
      </c>
      <c r="E189" s="32"/>
      <c r="F189" s="184" t="s">
        <v>340</v>
      </c>
      <c r="G189" s="32"/>
      <c r="H189" s="32"/>
      <c r="I189" s="100"/>
      <c r="J189" s="32"/>
      <c r="K189" s="32"/>
      <c r="L189" s="35"/>
      <c r="M189" s="185"/>
      <c r="N189" s="57"/>
      <c r="O189" s="57"/>
      <c r="P189" s="57"/>
      <c r="Q189" s="57"/>
      <c r="R189" s="57"/>
      <c r="S189" s="57"/>
      <c r="T189" s="58"/>
      <c r="AT189" s="14" t="s">
        <v>131</v>
      </c>
      <c r="AU189" s="14" t="s">
        <v>81</v>
      </c>
    </row>
    <row r="190" spans="2:65" s="1" customFormat="1" ht="22.5" customHeight="1">
      <c r="B190" s="31"/>
      <c r="C190" s="208" t="s">
        <v>342</v>
      </c>
      <c r="D190" s="208" t="s">
        <v>292</v>
      </c>
      <c r="E190" s="209" t="s">
        <v>343</v>
      </c>
      <c r="F190" s="210" t="s">
        <v>344</v>
      </c>
      <c r="G190" s="211" t="s">
        <v>162</v>
      </c>
      <c r="H190" s="212">
        <v>228</v>
      </c>
      <c r="I190" s="213"/>
      <c r="J190" s="214">
        <f>ROUND(I190*H190,2)</f>
        <v>0</v>
      </c>
      <c r="K190" s="210" t="s">
        <v>128</v>
      </c>
      <c r="L190" s="215"/>
      <c r="M190" s="216" t="s">
        <v>1</v>
      </c>
      <c r="N190" s="217" t="s">
        <v>42</v>
      </c>
      <c r="O190" s="57"/>
      <c r="P190" s="180">
        <f>O190*H190</f>
        <v>0</v>
      </c>
      <c r="Q190" s="180">
        <v>9.0000000000000006E-5</v>
      </c>
      <c r="R190" s="180">
        <f>Q190*H190</f>
        <v>2.052E-2</v>
      </c>
      <c r="S190" s="180">
        <v>0</v>
      </c>
      <c r="T190" s="181">
        <f>S190*H190</f>
        <v>0</v>
      </c>
      <c r="AR190" s="14" t="s">
        <v>165</v>
      </c>
      <c r="AT190" s="14" t="s">
        <v>292</v>
      </c>
      <c r="AU190" s="14" t="s">
        <v>81</v>
      </c>
      <c r="AY190" s="14" t="s">
        <v>121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4" t="s">
        <v>79</v>
      </c>
      <c r="BK190" s="182">
        <f>ROUND(I190*H190,2)</f>
        <v>0</v>
      </c>
      <c r="BL190" s="14" t="s">
        <v>129</v>
      </c>
      <c r="BM190" s="14" t="s">
        <v>345</v>
      </c>
    </row>
    <row r="191" spans="2:65" s="1" customFormat="1" ht="11.25">
      <c r="B191" s="31"/>
      <c r="C191" s="32"/>
      <c r="D191" s="183" t="s">
        <v>131</v>
      </c>
      <c r="E191" s="32"/>
      <c r="F191" s="184" t="s">
        <v>344</v>
      </c>
      <c r="G191" s="32"/>
      <c r="H191" s="32"/>
      <c r="I191" s="100"/>
      <c r="J191" s="32"/>
      <c r="K191" s="32"/>
      <c r="L191" s="35"/>
      <c r="M191" s="185"/>
      <c r="N191" s="57"/>
      <c r="O191" s="57"/>
      <c r="P191" s="57"/>
      <c r="Q191" s="57"/>
      <c r="R191" s="57"/>
      <c r="S191" s="57"/>
      <c r="T191" s="58"/>
      <c r="AT191" s="14" t="s">
        <v>131</v>
      </c>
      <c r="AU191" s="14" t="s">
        <v>81</v>
      </c>
    </row>
    <row r="192" spans="2:65" s="1" customFormat="1" ht="22.5" customHeight="1">
      <c r="B192" s="31"/>
      <c r="C192" s="208" t="s">
        <v>346</v>
      </c>
      <c r="D192" s="208" t="s">
        <v>292</v>
      </c>
      <c r="E192" s="209" t="s">
        <v>347</v>
      </c>
      <c r="F192" s="210" t="s">
        <v>348</v>
      </c>
      <c r="G192" s="211" t="s">
        <v>276</v>
      </c>
      <c r="H192" s="212">
        <v>16</v>
      </c>
      <c r="I192" s="213"/>
      <c r="J192" s="214">
        <f>ROUND(I192*H192,2)</f>
        <v>0</v>
      </c>
      <c r="K192" s="210" t="s">
        <v>128</v>
      </c>
      <c r="L192" s="215"/>
      <c r="M192" s="216" t="s">
        <v>1</v>
      </c>
      <c r="N192" s="217" t="s">
        <v>42</v>
      </c>
      <c r="O192" s="57"/>
      <c r="P192" s="180">
        <f>O192*H192</f>
        <v>0</v>
      </c>
      <c r="Q192" s="180">
        <v>1E-3</v>
      </c>
      <c r="R192" s="180">
        <f>Q192*H192</f>
        <v>1.6E-2</v>
      </c>
      <c r="S192" s="180">
        <v>0</v>
      </c>
      <c r="T192" s="181">
        <f>S192*H192</f>
        <v>0</v>
      </c>
      <c r="AR192" s="14" t="s">
        <v>165</v>
      </c>
      <c r="AT192" s="14" t="s">
        <v>292</v>
      </c>
      <c r="AU192" s="14" t="s">
        <v>81</v>
      </c>
      <c r="AY192" s="14" t="s">
        <v>121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14" t="s">
        <v>79</v>
      </c>
      <c r="BK192" s="182">
        <f>ROUND(I192*H192,2)</f>
        <v>0</v>
      </c>
      <c r="BL192" s="14" t="s">
        <v>129</v>
      </c>
      <c r="BM192" s="14" t="s">
        <v>349</v>
      </c>
    </row>
    <row r="193" spans="2:65" s="1" customFormat="1" ht="11.25">
      <c r="B193" s="31"/>
      <c r="C193" s="32"/>
      <c r="D193" s="183" t="s">
        <v>131</v>
      </c>
      <c r="E193" s="32"/>
      <c r="F193" s="184" t="s">
        <v>348</v>
      </c>
      <c r="G193" s="32"/>
      <c r="H193" s="32"/>
      <c r="I193" s="100"/>
      <c r="J193" s="32"/>
      <c r="K193" s="32"/>
      <c r="L193" s="35"/>
      <c r="M193" s="185"/>
      <c r="N193" s="57"/>
      <c r="O193" s="57"/>
      <c r="P193" s="57"/>
      <c r="Q193" s="57"/>
      <c r="R193" s="57"/>
      <c r="S193" s="57"/>
      <c r="T193" s="58"/>
      <c r="AT193" s="14" t="s">
        <v>131</v>
      </c>
      <c r="AU193" s="14" t="s">
        <v>81</v>
      </c>
    </row>
    <row r="194" spans="2:65" s="1" customFormat="1" ht="22.5" customHeight="1">
      <c r="B194" s="31"/>
      <c r="C194" s="208" t="s">
        <v>350</v>
      </c>
      <c r="D194" s="208" t="s">
        <v>292</v>
      </c>
      <c r="E194" s="209" t="s">
        <v>351</v>
      </c>
      <c r="F194" s="210" t="s">
        <v>352</v>
      </c>
      <c r="G194" s="211" t="s">
        <v>162</v>
      </c>
      <c r="H194" s="212">
        <v>24</v>
      </c>
      <c r="I194" s="213"/>
      <c r="J194" s="214">
        <f>ROUND(I194*H194,2)</f>
        <v>0</v>
      </c>
      <c r="K194" s="210" t="s">
        <v>128</v>
      </c>
      <c r="L194" s="215"/>
      <c r="M194" s="216" t="s">
        <v>1</v>
      </c>
      <c r="N194" s="217" t="s">
        <v>42</v>
      </c>
      <c r="O194" s="57"/>
      <c r="P194" s="180">
        <f>O194*H194</f>
        <v>0</v>
      </c>
      <c r="Q194" s="180">
        <v>1.162E-2</v>
      </c>
      <c r="R194" s="180">
        <f>Q194*H194</f>
        <v>0.27888000000000002</v>
      </c>
      <c r="S194" s="180">
        <v>0</v>
      </c>
      <c r="T194" s="181">
        <f>S194*H194</f>
        <v>0</v>
      </c>
      <c r="AR194" s="14" t="s">
        <v>165</v>
      </c>
      <c r="AT194" s="14" t="s">
        <v>292</v>
      </c>
      <c r="AU194" s="14" t="s">
        <v>81</v>
      </c>
      <c r="AY194" s="14" t="s">
        <v>121</v>
      </c>
      <c r="BE194" s="182">
        <f>IF(N194="základní",J194,0)</f>
        <v>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14" t="s">
        <v>79</v>
      </c>
      <c r="BK194" s="182">
        <f>ROUND(I194*H194,2)</f>
        <v>0</v>
      </c>
      <c r="BL194" s="14" t="s">
        <v>129</v>
      </c>
      <c r="BM194" s="14" t="s">
        <v>353</v>
      </c>
    </row>
    <row r="195" spans="2:65" s="1" customFormat="1" ht="11.25">
      <c r="B195" s="31"/>
      <c r="C195" s="32"/>
      <c r="D195" s="183" t="s">
        <v>131</v>
      </c>
      <c r="E195" s="32"/>
      <c r="F195" s="184" t="s">
        <v>352</v>
      </c>
      <c r="G195" s="32"/>
      <c r="H195" s="32"/>
      <c r="I195" s="100"/>
      <c r="J195" s="32"/>
      <c r="K195" s="32"/>
      <c r="L195" s="35"/>
      <c r="M195" s="185"/>
      <c r="N195" s="57"/>
      <c r="O195" s="57"/>
      <c r="P195" s="57"/>
      <c r="Q195" s="57"/>
      <c r="R195" s="57"/>
      <c r="S195" s="57"/>
      <c r="T195" s="58"/>
      <c r="AT195" s="14" t="s">
        <v>131</v>
      </c>
      <c r="AU195" s="14" t="s">
        <v>81</v>
      </c>
    </row>
    <row r="196" spans="2:65" s="1" customFormat="1" ht="22.5" customHeight="1">
      <c r="B196" s="31"/>
      <c r="C196" s="208" t="s">
        <v>354</v>
      </c>
      <c r="D196" s="208" t="s">
        <v>292</v>
      </c>
      <c r="E196" s="209" t="s">
        <v>355</v>
      </c>
      <c r="F196" s="210" t="s">
        <v>356</v>
      </c>
      <c r="G196" s="211" t="s">
        <v>162</v>
      </c>
      <c r="H196" s="212">
        <v>48</v>
      </c>
      <c r="I196" s="213"/>
      <c r="J196" s="214">
        <f>ROUND(I196*H196,2)</f>
        <v>0</v>
      </c>
      <c r="K196" s="210" t="s">
        <v>128</v>
      </c>
      <c r="L196" s="215"/>
      <c r="M196" s="216" t="s">
        <v>1</v>
      </c>
      <c r="N196" s="217" t="s">
        <v>42</v>
      </c>
      <c r="O196" s="57"/>
      <c r="P196" s="180">
        <f>O196*H196</f>
        <v>0</v>
      </c>
      <c r="Q196" s="180">
        <v>5.2999999999999998E-4</v>
      </c>
      <c r="R196" s="180">
        <f>Q196*H196</f>
        <v>2.5439999999999997E-2</v>
      </c>
      <c r="S196" s="180">
        <v>0</v>
      </c>
      <c r="T196" s="181">
        <f>S196*H196</f>
        <v>0</v>
      </c>
      <c r="AR196" s="14" t="s">
        <v>165</v>
      </c>
      <c r="AT196" s="14" t="s">
        <v>292</v>
      </c>
      <c r="AU196" s="14" t="s">
        <v>81</v>
      </c>
      <c r="AY196" s="14" t="s">
        <v>121</v>
      </c>
      <c r="BE196" s="182">
        <f>IF(N196="základní",J196,0)</f>
        <v>0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14" t="s">
        <v>79</v>
      </c>
      <c r="BK196" s="182">
        <f>ROUND(I196*H196,2)</f>
        <v>0</v>
      </c>
      <c r="BL196" s="14" t="s">
        <v>129</v>
      </c>
      <c r="BM196" s="14" t="s">
        <v>357</v>
      </c>
    </row>
    <row r="197" spans="2:65" s="1" customFormat="1" ht="11.25">
      <c r="B197" s="31"/>
      <c r="C197" s="32"/>
      <c r="D197" s="183" t="s">
        <v>131</v>
      </c>
      <c r="E197" s="32"/>
      <c r="F197" s="184" t="s">
        <v>356</v>
      </c>
      <c r="G197" s="32"/>
      <c r="H197" s="32"/>
      <c r="I197" s="100"/>
      <c r="J197" s="32"/>
      <c r="K197" s="32"/>
      <c r="L197" s="35"/>
      <c r="M197" s="185"/>
      <c r="N197" s="57"/>
      <c r="O197" s="57"/>
      <c r="P197" s="57"/>
      <c r="Q197" s="57"/>
      <c r="R197" s="57"/>
      <c r="S197" s="57"/>
      <c r="T197" s="58"/>
      <c r="AT197" s="14" t="s">
        <v>131</v>
      </c>
      <c r="AU197" s="14" t="s">
        <v>81</v>
      </c>
    </row>
    <row r="198" spans="2:65" s="1" customFormat="1" ht="22.5" customHeight="1">
      <c r="B198" s="31"/>
      <c r="C198" s="208" t="s">
        <v>358</v>
      </c>
      <c r="D198" s="208" t="s">
        <v>292</v>
      </c>
      <c r="E198" s="209" t="s">
        <v>359</v>
      </c>
      <c r="F198" s="210" t="s">
        <v>360</v>
      </c>
      <c r="G198" s="211" t="s">
        <v>162</v>
      </c>
      <c r="H198" s="212">
        <v>48</v>
      </c>
      <c r="I198" s="213"/>
      <c r="J198" s="214">
        <f>ROUND(I198*H198,2)</f>
        <v>0</v>
      </c>
      <c r="K198" s="210" t="s">
        <v>128</v>
      </c>
      <c r="L198" s="215"/>
      <c r="M198" s="216" t="s">
        <v>1</v>
      </c>
      <c r="N198" s="217" t="s">
        <v>42</v>
      </c>
      <c r="O198" s="57"/>
      <c r="P198" s="180">
        <f>O198*H198</f>
        <v>0</v>
      </c>
      <c r="Q198" s="180">
        <v>1.2E-4</v>
      </c>
      <c r="R198" s="180">
        <f>Q198*H198</f>
        <v>5.7600000000000004E-3</v>
      </c>
      <c r="S198" s="180">
        <v>0</v>
      </c>
      <c r="T198" s="181">
        <f>S198*H198</f>
        <v>0</v>
      </c>
      <c r="AR198" s="14" t="s">
        <v>165</v>
      </c>
      <c r="AT198" s="14" t="s">
        <v>292</v>
      </c>
      <c r="AU198" s="14" t="s">
        <v>81</v>
      </c>
      <c r="AY198" s="14" t="s">
        <v>121</v>
      </c>
      <c r="BE198" s="182">
        <f>IF(N198="základní",J198,0)</f>
        <v>0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14" t="s">
        <v>79</v>
      </c>
      <c r="BK198" s="182">
        <f>ROUND(I198*H198,2)</f>
        <v>0</v>
      </c>
      <c r="BL198" s="14" t="s">
        <v>129</v>
      </c>
      <c r="BM198" s="14" t="s">
        <v>361</v>
      </c>
    </row>
    <row r="199" spans="2:65" s="1" customFormat="1" ht="11.25">
      <c r="B199" s="31"/>
      <c r="C199" s="32"/>
      <c r="D199" s="183" t="s">
        <v>131</v>
      </c>
      <c r="E199" s="32"/>
      <c r="F199" s="184" t="s">
        <v>360</v>
      </c>
      <c r="G199" s="32"/>
      <c r="H199" s="32"/>
      <c r="I199" s="100"/>
      <c r="J199" s="32"/>
      <c r="K199" s="32"/>
      <c r="L199" s="35"/>
      <c r="M199" s="185"/>
      <c r="N199" s="57"/>
      <c r="O199" s="57"/>
      <c r="P199" s="57"/>
      <c r="Q199" s="57"/>
      <c r="R199" s="57"/>
      <c r="S199" s="57"/>
      <c r="T199" s="58"/>
      <c r="AT199" s="14" t="s">
        <v>131</v>
      </c>
      <c r="AU199" s="14" t="s">
        <v>81</v>
      </c>
    </row>
    <row r="200" spans="2:65" s="1" customFormat="1" ht="22.5" customHeight="1">
      <c r="B200" s="31"/>
      <c r="C200" s="208" t="s">
        <v>362</v>
      </c>
      <c r="D200" s="208" t="s">
        <v>292</v>
      </c>
      <c r="E200" s="209" t="s">
        <v>322</v>
      </c>
      <c r="F200" s="210" t="s">
        <v>323</v>
      </c>
      <c r="G200" s="211" t="s">
        <v>162</v>
      </c>
      <c r="H200" s="212">
        <v>48</v>
      </c>
      <c r="I200" s="213"/>
      <c r="J200" s="214">
        <f>ROUND(I200*H200,2)</f>
        <v>0</v>
      </c>
      <c r="K200" s="210" t="s">
        <v>128</v>
      </c>
      <c r="L200" s="215"/>
      <c r="M200" s="216" t="s">
        <v>1</v>
      </c>
      <c r="N200" s="217" t="s">
        <v>42</v>
      </c>
      <c r="O200" s="57"/>
      <c r="P200" s="180">
        <f>O200*H200</f>
        <v>0</v>
      </c>
      <c r="Q200" s="180">
        <v>9.0000000000000006E-5</v>
      </c>
      <c r="R200" s="180">
        <f>Q200*H200</f>
        <v>4.3200000000000001E-3</v>
      </c>
      <c r="S200" s="180">
        <v>0</v>
      </c>
      <c r="T200" s="181">
        <f>S200*H200</f>
        <v>0</v>
      </c>
      <c r="AR200" s="14" t="s">
        <v>165</v>
      </c>
      <c r="AT200" s="14" t="s">
        <v>292</v>
      </c>
      <c r="AU200" s="14" t="s">
        <v>81</v>
      </c>
      <c r="AY200" s="14" t="s">
        <v>121</v>
      </c>
      <c r="BE200" s="182">
        <f>IF(N200="základní",J200,0)</f>
        <v>0</v>
      </c>
      <c r="BF200" s="182">
        <f>IF(N200="snížená",J200,0)</f>
        <v>0</v>
      </c>
      <c r="BG200" s="182">
        <f>IF(N200="zákl. přenesená",J200,0)</f>
        <v>0</v>
      </c>
      <c r="BH200" s="182">
        <f>IF(N200="sníž. přenesená",J200,0)</f>
        <v>0</v>
      </c>
      <c r="BI200" s="182">
        <f>IF(N200="nulová",J200,0)</f>
        <v>0</v>
      </c>
      <c r="BJ200" s="14" t="s">
        <v>79</v>
      </c>
      <c r="BK200" s="182">
        <f>ROUND(I200*H200,2)</f>
        <v>0</v>
      </c>
      <c r="BL200" s="14" t="s">
        <v>129</v>
      </c>
      <c r="BM200" s="14" t="s">
        <v>363</v>
      </c>
    </row>
    <row r="201" spans="2:65" s="1" customFormat="1" ht="11.25">
      <c r="B201" s="31"/>
      <c r="C201" s="32"/>
      <c r="D201" s="183" t="s">
        <v>131</v>
      </c>
      <c r="E201" s="32"/>
      <c r="F201" s="184" t="s">
        <v>323</v>
      </c>
      <c r="G201" s="32"/>
      <c r="H201" s="32"/>
      <c r="I201" s="100"/>
      <c r="J201" s="32"/>
      <c r="K201" s="32"/>
      <c r="L201" s="35"/>
      <c r="M201" s="185"/>
      <c r="N201" s="57"/>
      <c r="O201" s="57"/>
      <c r="P201" s="57"/>
      <c r="Q201" s="57"/>
      <c r="R201" s="57"/>
      <c r="S201" s="57"/>
      <c r="T201" s="58"/>
      <c r="AT201" s="14" t="s">
        <v>131</v>
      </c>
      <c r="AU201" s="14" t="s">
        <v>81</v>
      </c>
    </row>
    <row r="202" spans="2:65" s="1" customFormat="1" ht="22.5" customHeight="1">
      <c r="B202" s="31"/>
      <c r="C202" s="208" t="s">
        <v>364</v>
      </c>
      <c r="D202" s="208" t="s">
        <v>292</v>
      </c>
      <c r="E202" s="209" t="s">
        <v>365</v>
      </c>
      <c r="F202" s="210" t="s">
        <v>366</v>
      </c>
      <c r="G202" s="211" t="s">
        <v>173</v>
      </c>
      <c r="H202" s="212">
        <v>151.929</v>
      </c>
      <c r="I202" s="213"/>
      <c r="J202" s="214">
        <f>ROUND(I202*H202,2)</f>
        <v>0</v>
      </c>
      <c r="K202" s="210" t="s">
        <v>128</v>
      </c>
      <c r="L202" s="215"/>
      <c r="M202" s="216" t="s">
        <v>1</v>
      </c>
      <c r="N202" s="217" t="s">
        <v>42</v>
      </c>
      <c r="O202" s="57"/>
      <c r="P202" s="180">
        <f>O202*H202</f>
        <v>0</v>
      </c>
      <c r="Q202" s="180">
        <v>1</v>
      </c>
      <c r="R202" s="180">
        <f>Q202*H202</f>
        <v>151.929</v>
      </c>
      <c r="S202" s="180">
        <v>0</v>
      </c>
      <c r="T202" s="181">
        <f>S202*H202</f>
        <v>0</v>
      </c>
      <c r="AR202" s="14" t="s">
        <v>165</v>
      </c>
      <c r="AT202" s="14" t="s">
        <v>292</v>
      </c>
      <c r="AU202" s="14" t="s">
        <v>81</v>
      </c>
      <c r="AY202" s="14" t="s">
        <v>121</v>
      </c>
      <c r="BE202" s="182">
        <f>IF(N202="základní",J202,0)</f>
        <v>0</v>
      </c>
      <c r="BF202" s="182">
        <f>IF(N202="snížená",J202,0)</f>
        <v>0</v>
      </c>
      <c r="BG202" s="182">
        <f>IF(N202="zákl. přenesená",J202,0)</f>
        <v>0</v>
      </c>
      <c r="BH202" s="182">
        <f>IF(N202="sníž. přenesená",J202,0)</f>
        <v>0</v>
      </c>
      <c r="BI202" s="182">
        <f>IF(N202="nulová",J202,0)</f>
        <v>0</v>
      </c>
      <c r="BJ202" s="14" t="s">
        <v>79</v>
      </c>
      <c r="BK202" s="182">
        <f>ROUND(I202*H202,2)</f>
        <v>0</v>
      </c>
      <c r="BL202" s="14" t="s">
        <v>129</v>
      </c>
      <c r="BM202" s="14" t="s">
        <v>367</v>
      </c>
    </row>
    <row r="203" spans="2:65" s="1" customFormat="1" ht="11.25">
      <c r="B203" s="31"/>
      <c r="C203" s="32"/>
      <c r="D203" s="183" t="s">
        <v>131</v>
      </c>
      <c r="E203" s="32"/>
      <c r="F203" s="184" t="s">
        <v>366</v>
      </c>
      <c r="G203" s="32"/>
      <c r="H203" s="32"/>
      <c r="I203" s="100"/>
      <c r="J203" s="32"/>
      <c r="K203" s="32"/>
      <c r="L203" s="35"/>
      <c r="M203" s="185"/>
      <c r="N203" s="57"/>
      <c r="O203" s="57"/>
      <c r="P203" s="57"/>
      <c r="Q203" s="57"/>
      <c r="R203" s="57"/>
      <c r="S203" s="57"/>
      <c r="T203" s="58"/>
      <c r="AT203" s="14" t="s">
        <v>131</v>
      </c>
      <c r="AU203" s="14" t="s">
        <v>81</v>
      </c>
    </row>
    <row r="204" spans="2:65" s="11" customFormat="1" ht="11.25">
      <c r="B204" s="186"/>
      <c r="C204" s="187"/>
      <c r="D204" s="183" t="s">
        <v>133</v>
      </c>
      <c r="E204" s="188" t="s">
        <v>1</v>
      </c>
      <c r="F204" s="189" t="s">
        <v>368</v>
      </c>
      <c r="G204" s="187"/>
      <c r="H204" s="190">
        <v>151.929</v>
      </c>
      <c r="I204" s="191"/>
      <c r="J204" s="187"/>
      <c r="K204" s="187"/>
      <c r="L204" s="192"/>
      <c r="M204" s="193"/>
      <c r="N204" s="194"/>
      <c r="O204" s="194"/>
      <c r="P204" s="194"/>
      <c r="Q204" s="194"/>
      <c r="R204" s="194"/>
      <c r="S204" s="194"/>
      <c r="T204" s="195"/>
      <c r="AT204" s="196" t="s">
        <v>133</v>
      </c>
      <c r="AU204" s="196" t="s">
        <v>81</v>
      </c>
      <c r="AV204" s="11" t="s">
        <v>81</v>
      </c>
      <c r="AW204" s="11" t="s">
        <v>34</v>
      </c>
      <c r="AX204" s="11" t="s">
        <v>79</v>
      </c>
      <c r="AY204" s="196" t="s">
        <v>121</v>
      </c>
    </row>
    <row r="205" spans="2:65" s="1" customFormat="1" ht="22.5" customHeight="1">
      <c r="B205" s="31"/>
      <c r="C205" s="208" t="s">
        <v>369</v>
      </c>
      <c r="D205" s="208" t="s">
        <v>292</v>
      </c>
      <c r="E205" s="209" t="s">
        <v>370</v>
      </c>
      <c r="F205" s="210" t="s">
        <v>371</v>
      </c>
      <c r="G205" s="211" t="s">
        <v>173</v>
      </c>
      <c r="H205" s="212">
        <v>15.36</v>
      </c>
      <c r="I205" s="213"/>
      <c r="J205" s="214">
        <f>ROUND(I205*H205,2)</f>
        <v>0</v>
      </c>
      <c r="K205" s="210" t="s">
        <v>128</v>
      </c>
      <c r="L205" s="215"/>
      <c r="M205" s="216" t="s">
        <v>1</v>
      </c>
      <c r="N205" s="217" t="s">
        <v>42</v>
      </c>
      <c r="O205" s="57"/>
      <c r="P205" s="180">
        <f>O205*H205</f>
        <v>0</v>
      </c>
      <c r="Q205" s="180">
        <v>1</v>
      </c>
      <c r="R205" s="180">
        <f>Q205*H205</f>
        <v>15.36</v>
      </c>
      <c r="S205" s="180">
        <v>0</v>
      </c>
      <c r="T205" s="181">
        <f>S205*H205</f>
        <v>0</v>
      </c>
      <c r="AR205" s="14" t="s">
        <v>165</v>
      </c>
      <c r="AT205" s="14" t="s">
        <v>292</v>
      </c>
      <c r="AU205" s="14" t="s">
        <v>81</v>
      </c>
      <c r="AY205" s="14" t="s">
        <v>121</v>
      </c>
      <c r="BE205" s="182">
        <f>IF(N205="základní",J205,0)</f>
        <v>0</v>
      </c>
      <c r="BF205" s="182">
        <f>IF(N205="snížená",J205,0)</f>
        <v>0</v>
      </c>
      <c r="BG205" s="182">
        <f>IF(N205="zákl. přenesená",J205,0)</f>
        <v>0</v>
      </c>
      <c r="BH205" s="182">
        <f>IF(N205="sníž. přenesená",J205,0)</f>
        <v>0</v>
      </c>
      <c r="BI205" s="182">
        <f>IF(N205="nulová",J205,0)</f>
        <v>0</v>
      </c>
      <c r="BJ205" s="14" t="s">
        <v>79</v>
      </c>
      <c r="BK205" s="182">
        <f>ROUND(I205*H205,2)</f>
        <v>0</v>
      </c>
      <c r="BL205" s="14" t="s">
        <v>129</v>
      </c>
      <c r="BM205" s="14" t="s">
        <v>372</v>
      </c>
    </row>
    <row r="206" spans="2:65" s="1" customFormat="1" ht="11.25">
      <c r="B206" s="31"/>
      <c r="C206" s="32"/>
      <c r="D206" s="183" t="s">
        <v>131</v>
      </c>
      <c r="E206" s="32"/>
      <c r="F206" s="184" t="s">
        <v>371</v>
      </c>
      <c r="G206" s="32"/>
      <c r="H206" s="32"/>
      <c r="I206" s="100"/>
      <c r="J206" s="32"/>
      <c r="K206" s="32"/>
      <c r="L206" s="35"/>
      <c r="M206" s="185"/>
      <c r="N206" s="57"/>
      <c r="O206" s="57"/>
      <c r="P206" s="57"/>
      <c r="Q206" s="57"/>
      <c r="R206" s="57"/>
      <c r="S206" s="57"/>
      <c r="T206" s="58"/>
      <c r="AT206" s="14" t="s">
        <v>131</v>
      </c>
      <c r="AU206" s="14" t="s">
        <v>81</v>
      </c>
    </row>
    <row r="207" spans="2:65" s="11" customFormat="1" ht="11.25">
      <c r="B207" s="186"/>
      <c r="C207" s="187"/>
      <c r="D207" s="183" t="s">
        <v>133</v>
      </c>
      <c r="E207" s="188" t="s">
        <v>1</v>
      </c>
      <c r="F207" s="189" t="s">
        <v>373</v>
      </c>
      <c r="G207" s="187"/>
      <c r="H207" s="190">
        <v>15.36</v>
      </c>
      <c r="I207" s="191"/>
      <c r="J207" s="187"/>
      <c r="K207" s="187"/>
      <c r="L207" s="192"/>
      <c r="M207" s="193"/>
      <c r="N207" s="194"/>
      <c r="O207" s="194"/>
      <c r="P207" s="194"/>
      <c r="Q207" s="194"/>
      <c r="R207" s="194"/>
      <c r="S207" s="194"/>
      <c r="T207" s="195"/>
      <c r="AT207" s="196" t="s">
        <v>133</v>
      </c>
      <c r="AU207" s="196" t="s">
        <v>81</v>
      </c>
      <c r="AV207" s="11" t="s">
        <v>81</v>
      </c>
      <c r="AW207" s="11" t="s">
        <v>34</v>
      </c>
      <c r="AX207" s="11" t="s">
        <v>79</v>
      </c>
      <c r="AY207" s="196" t="s">
        <v>121</v>
      </c>
    </row>
    <row r="208" spans="2:65" s="1" customFormat="1" ht="22.5" customHeight="1">
      <c r="B208" s="31"/>
      <c r="C208" s="208" t="s">
        <v>374</v>
      </c>
      <c r="D208" s="208" t="s">
        <v>292</v>
      </c>
      <c r="E208" s="209" t="s">
        <v>375</v>
      </c>
      <c r="F208" s="210" t="s">
        <v>376</v>
      </c>
      <c r="G208" s="211" t="s">
        <v>162</v>
      </c>
      <c r="H208" s="212">
        <v>2</v>
      </c>
      <c r="I208" s="213"/>
      <c r="J208" s="214">
        <f>ROUND(I208*H208,2)</f>
        <v>0</v>
      </c>
      <c r="K208" s="210" t="s">
        <v>128</v>
      </c>
      <c r="L208" s="215"/>
      <c r="M208" s="216" t="s">
        <v>1</v>
      </c>
      <c r="N208" s="217" t="s">
        <v>42</v>
      </c>
      <c r="O208" s="57"/>
      <c r="P208" s="180">
        <f>O208*H208</f>
        <v>0</v>
      </c>
      <c r="Q208" s="180">
        <v>0.13800000000000001</v>
      </c>
      <c r="R208" s="180">
        <f>Q208*H208</f>
        <v>0.27600000000000002</v>
      </c>
      <c r="S208" s="180">
        <v>0</v>
      </c>
      <c r="T208" s="181">
        <f>S208*H208</f>
        <v>0</v>
      </c>
      <c r="AR208" s="14" t="s">
        <v>165</v>
      </c>
      <c r="AT208" s="14" t="s">
        <v>292</v>
      </c>
      <c r="AU208" s="14" t="s">
        <v>81</v>
      </c>
      <c r="AY208" s="14" t="s">
        <v>121</v>
      </c>
      <c r="BE208" s="182">
        <f>IF(N208="základní",J208,0)</f>
        <v>0</v>
      </c>
      <c r="BF208" s="182">
        <f>IF(N208="snížená",J208,0)</f>
        <v>0</v>
      </c>
      <c r="BG208" s="182">
        <f>IF(N208="zákl. přenesená",J208,0)</f>
        <v>0</v>
      </c>
      <c r="BH208" s="182">
        <f>IF(N208="sníž. přenesená",J208,0)</f>
        <v>0</v>
      </c>
      <c r="BI208" s="182">
        <f>IF(N208="nulová",J208,0)</f>
        <v>0</v>
      </c>
      <c r="BJ208" s="14" t="s">
        <v>79</v>
      </c>
      <c r="BK208" s="182">
        <f>ROUND(I208*H208,2)</f>
        <v>0</v>
      </c>
      <c r="BL208" s="14" t="s">
        <v>129</v>
      </c>
      <c r="BM208" s="14" t="s">
        <v>377</v>
      </c>
    </row>
    <row r="209" spans="2:65" s="1" customFormat="1" ht="11.25">
      <c r="B209" s="31"/>
      <c r="C209" s="32"/>
      <c r="D209" s="183" t="s">
        <v>131</v>
      </c>
      <c r="E209" s="32"/>
      <c r="F209" s="184" t="s">
        <v>376</v>
      </c>
      <c r="G209" s="32"/>
      <c r="H209" s="32"/>
      <c r="I209" s="100"/>
      <c r="J209" s="32"/>
      <c r="K209" s="32"/>
      <c r="L209" s="35"/>
      <c r="M209" s="185"/>
      <c r="N209" s="57"/>
      <c r="O209" s="57"/>
      <c r="P209" s="57"/>
      <c r="Q209" s="57"/>
      <c r="R209" s="57"/>
      <c r="S209" s="57"/>
      <c r="T209" s="58"/>
      <c r="AT209" s="14" t="s">
        <v>131</v>
      </c>
      <c r="AU209" s="14" t="s">
        <v>81</v>
      </c>
    </row>
    <row r="210" spans="2:65" s="1" customFormat="1" ht="22.5" customHeight="1">
      <c r="B210" s="31"/>
      <c r="C210" s="208" t="s">
        <v>378</v>
      </c>
      <c r="D210" s="208" t="s">
        <v>292</v>
      </c>
      <c r="E210" s="209" t="s">
        <v>379</v>
      </c>
      <c r="F210" s="210" t="s">
        <v>380</v>
      </c>
      <c r="G210" s="211" t="s">
        <v>162</v>
      </c>
      <c r="H210" s="212">
        <v>2</v>
      </c>
      <c r="I210" s="213"/>
      <c r="J210" s="214">
        <f>ROUND(I210*H210,2)</f>
        <v>0</v>
      </c>
      <c r="K210" s="210" t="s">
        <v>128</v>
      </c>
      <c r="L210" s="215"/>
      <c r="M210" s="216" t="s">
        <v>1</v>
      </c>
      <c r="N210" s="217" t="s">
        <v>42</v>
      </c>
      <c r="O210" s="57"/>
      <c r="P210" s="180">
        <f>O210*H210</f>
        <v>0</v>
      </c>
      <c r="Q210" s="180">
        <v>0.13800000000000001</v>
      </c>
      <c r="R210" s="180">
        <f>Q210*H210</f>
        <v>0.27600000000000002</v>
      </c>
      <c r="S210" s="180">
        <v>0</v>
      </c>
      <c r="T210" s="181">
        <f>S210*H210</f>
        <v>0</v>
      </c>
      <c r="AR210" s="14" t="s">
        <v>165</v>
      </c>
      <c r="AT210" s="14" t="s">
        <v>292</v>
      </c>
      <c r="AU210" s="14" t="s">
        <v>81</v>
      </c>
      <c r="AY210" s="14" t="s">
        <v>121</v>
      </c>
      <c r="BE210" s="182">
        <f>IF(N210="základní",J210,0)</f>
        <v>0</v>
      </c>
      <c r="BF210" s="182">
        <f>IF(N210="snížená",J210,0)</f>
        <v>0</v>
      </c>
      <c r="BG210" s="182">
        <f>IF(N210="zákl. přenesená",J210,0)</f>
        <v>0</v>
      </c>
      <c r="BH210" s="182">
        <f>IF(N210="sníž. přenesená",J210,0)</f>
        <v>0</v>
      </c>
      <c r="BI210" s="182">
        <f>IF(N210="nulová",J210,0)</f>
        <v>0</v>
      </c>
      <c r="BJ210" s="14" t="s">
        <v>79</v>
      </c>
      <c r="BK210" s="182">
        <f>ROUND(I210*H210,2)</f>
        <v>0</v>
      </c>
      <c r="BL210" s="14" t="s">
        <v>129</v>
      </c>
      <c r="BM210" s="14" t="s">
        <v>381</v>
      </c>
    </row>
    <row r="211" spans="2:65" s="1" customFormat="1" ht="11.25">
      <c r="B211" s="31"/>
      <c r="C211" s="32"/>
      <c r="D211" s="183" t="s">
        <v>131</v>
      </c>
      <c r="E211" s="32"/>
      <c r="F211" s="184" t="s">
        <v>380</v>
      </c>
      <c r="G211" s="32"/>
      <c r="H211" s="32"/>
      <c r="I211" s="100"/>
      <c r="J211" s="32"/>
      <c r="K211" s="32"/>
      <c r="L211" s="35"/>
      <c r="M211" s="185"/>
      <c r="N211" s="57"/>
      <c r="O211" s="57"/>
      <c r="P211" s="57"/>
      <c r="Q211" s="57"/>
      <c r="R211" s="57"/>
      <c r="S211" s="57"/>
      <c r="T211" s="58"/>
      <c r="AT211" s="14" t="s">
        <v>131</v>
      </c>
      <c r="AU211" s="14" t="s">
        <v>81</v>
      </c>
    </row>
    <row r="212" spans="2:65" s="10" customFormat="1" ht="25.9" customHeight="1">
      <c r="B212" s="155"/>
      <c r="C212" s="156"/>
      <c r="D212" s="157" t="s">
        <v>70</v>
      </c>
      <c r="E212" s="158" t="s">
        <v>382</v>
      </c>
      <c r="F212" s="158" t="s">
        <v>383</v>
      </c>
      <c r="G212" s="156"/>
      <c r="H212" s="156"/>
      <c r="I212" s="159"/>
      <c r="J212" s="160">
        <f>BK212</f>
        <v>0</v>
      </c>
      <c r="K212" s="156"/>
      <c r="L212" s="161"/>
      <c r="M212" s="162"/>
      <c r="N212" s="163"/>
      <c r="O212" s="163"/>
      <c r="P212" s="164">
        <f>SUM(P213:P235)</f>
        <v>0</v>
      </c>
      <c r="Q212" s="163"/>
      <c r="R212" s="164">
        <f>SUM(R213:R235)</f>
        <v>0</v>
      </c>
      <c r="S212" s="163"/>
      <c r="T212" s="165">
        <f>SUM(T213:T235)</f>
        <v>0</v>
      </c>
      <c r="AR212" s="166" t="s">
        <v>129</v>
      </c>
      <c r="AT212" s="167" t="s">
        <v>70</v>
      </c>
      <c r="AU212" s="167" t="s">
        <v>71</v>
      </c>
      <c r="AY212" s="166" t="s">
        <v>121</v>
      </c>
      <c r="BK212" s="168">
        <f>SUM(BK213:BK235)</f>
        <v>0</v>
      </c>
    </row>
    <row r="213" spans="2:65" s="1" customFormat="1" ht="22.5" customHeight="1">
      <c r="B213" s="31"/>
      <c r="C213" s="171" t="s">
        <v>384</v>
      </c>
      <c r="D213" s="171" t="s">
        <v>124</v>
      </c>
      <c r="E213" s="172" t="s">
        <v>385</v>
      </c>
      <c r="F213" s="173" t="s">
        <v>386</v>
      </c>
      <c r="G213" s="174" t="s">
        <v>173</v>
      </c>
      <c r="H213" s="175">
        <v>0.18</v>
      </c>
      <c r="I213" s="176"/>
      <c r="J213" s="177">
        <f>ROUND(I213*H213,2)</f>
        <v>0</v>
      </c>
      <c r="K213" s="173" t="s">
        <v>128</v>
      </c>
      <c r="L213" s="35"/>
      <c r="M213" s="178" t="s">
        <v>1</v>
      </c>
      <c r="N213" s="179" t="s">
        <v>42</v>
      </c>
      <c r="O213" s="57"/>
      <c r="P213" s="180">
        <f>O213*H213</f>
        <v>0</v>
      </c>
      <c r="Q213" s="180">
        <v>0</v>
      </c>
      <c r="R213" s="180">
        <f>Q213*H213</f>
        <v>0</v>
      </c>
      <c r="S213" s="180">
        <v>0</v>
      </c>
      <c r="T213" s="181">
        <f>S213*H213</f>
        <v>0</v>
      </c>
      <c r="AR213" s="14" t="s">
        <v>387</v>
      </c>
      <c r="AT213" s="14" t="s">
        <v>124</v>
      </c>
      <c r="AU213" s="14" t="s">
        <v>79</v>
      </c>
      <c r="AY213" s="14" t="s">
        <v>121</v>
      </c>
      <c r="BE213" s="182">
        <f>IF(N213="základní",J213,0)</f>
        <v>0</v>
      </c>
      <c r="BF213" s="182">
        <f>IF(N213="snížená",J213,0)</f>
        <v>0</v>
      </c>
      <c r="BG213" s="182">
        <f>IF(N213="zákl. přenesená",J213,0)</f>
        <v>0</v>
      </c>
      <c r="BH213" s="182">
        <f>IF(N213="sníž. přenesená",J213,0)</f>
        <v>0</v>
      </c>
      <c r="BI213" s="182">
        <f>IF(N213="nulová",J213,0)</f>
        <v>0</v>
      </c>
      <c r="BJ213" s="14" t="s">
        <v>79</v>
      </c>
      <c r="BK213" s="182">
        <f>ROUND(I213*H213,2)</f>
        <v>0</v>
      </c>
      <c r="BL213" s="14" t="s">
        <v>387</v>
      </c>
      <c r="BM213" s="14" t="s">
        <v>388</v>
      </c>
    </row>
    <row r="214" spans="2:65" s="1" customFormat="1" ht="29.25">
      <c r="B214" s="31"/>
      <c r="C214" s="32"/>
      <c r="D214" s="183" t="s">
        <v>131</v>
      </c>
      <c r="E214" s="32"/>
      <c r="F214" s="184" t="s">
        <v>389</v>
      </c>
      <c r="G214" s="32"/>
      <c r="H214" s="32"/>
      <c r="I214" s="100"/>
      <c r="J214" s="32"/>
      <c r="K214" s="32"/>
      <c r="L214" s="35"/>
      <c r="M214" s="185"/>
      <c r="N214" s="57"/>
      <c r="O214" s="57"/>
      <c r="P214" s="57"/>
      <c r="Q214" s="57"/>
      <c r="R214" s="57"/>
      <c r="S214" s="57"/>
      <c r="T214" s="58"/>
      <c r="AT214" s="14" t="s">
        <v>131</v>
      </c>
      <c r="AU214" s="14" t="s">
        <v>79</v>
      </c>
    </row>
    <row r="215" spans="2:65" s="1" customFormat="1" ht="22.5" customHeight="1">
      <c r="B215" s="31"/>
      <c r="C215" s="171" t="s">
        <v>390</v>
      </c>
      <c r="D215" s="171" t="s">
        <v>124</v>
      </c>
      <c r="E215" s="172" t="s">
        <v>391</v>
      </c>
      <c r="F215" s="173" t="s">
        <v>392</v>
      </c>
      <c r="G215" s="174" t="s">
        <v>162</v>
      </c>
      <c r="H215" s="175">
        <v>1</v>
      </c>
      <c r="I215" s="176"/>
      <c r="J215" s="177">
        <f>ROUND(I215*H215,2)</f>
        <v>0</v>
      </c>
      <c r="K215" s="173" t="s">
        <v>128</v>
      </c>
      <c r="L215" s="35"/>
      <c r="M215" s="178" t="s">
        <v>1</v>
      </c>
      <c r="N215" s="179" t="s">
        <v>42</v>
      </c>
      <c r="O215" s="57"/>
      <c r="P215" s="180">
        <f>O215*H215</f>
        <v>0</v>
      </c>
      <c r="Q215" s="180">
        <v>0</v>
      </c>
      <c r="R215" s="180">
        <f>Q215*H215</f>
        <v>0</v>
      </c>
      <c r="S215" s="180">
        <v>0</v>
      </c>
      <c r="T215" s="181">
        <f>S215*H215</f>
        <v>0</v>
      </c>
      <c r="AR215" s="14" t="s">
        <v>387</v>
      </c>
      <c r="AT215" s="14" t="s">
        <v>124</v>
      </c>
      <c r="AU215" s="14" t="s">
        <v>79</v>
      </c>
      <c r="AY215" s="14" t="s">
        <v>121</v>
      </c>
      <c r="BE215" s="182">
        <f>IF(N215="základní",J215,0)</f>
        <v>0</v>
      </c>
      <c r="BF215" s="182">
        <f>IF(N215="snížená",J215,0)</f>
        <v>0</v>
      </c>
      <c r="BG215" s="182">
        <f>IF(N215="zákl. přenesená",J215,0)</f>
        <v>0</v>
      </c>
      <c r="BH215" s="182">
        <f>IF(N215="sníž. přenesená",J215,0)</f>
        <v>0</v>
      </c>
      <c r="BI215" s="182">
        <f>IF(N215="nulová",J215,0)</f>
        <v>0</v>
      </c>
      <c r="BJ215" s="14" t="s">
        <v>79</v>
      </c>
      <c r="BK215" s="182">
        <f>ROUND(I215*H215,2)</f>
        <v>0</v>
      </c>
      <c r="BL215" s="14" t="s">
        <v>387</v>
      </c>
      <c r="BM215" s="14" t="s">
        <v>393</v>
      </c>
    </row>
    <row r="216" spans="2:65" s="1" customFormat="1" ht="58.5">
      <c r="B216" s="31"/>
      <c r="C216" s="32"/>
      <c r="D216" s="183" t="s">
        <v>131</v>
      </c>
      <c r="E216" s="32"/>
      <c r="F216" s="184" t="s">
        <v>394</v>
      </c>
      <c r="G216" s="32"/>
      <c r="H216" s="32"/>
      <c r="I216" s="100"/>
      <c r="J216" s="32"/>
      <c r="K216" s="32"/>
      <c r="L216" s="35"/>
      <c r="M216" s="185"/>
      <c r="N216" s="57"/>
      <c r="O216" s="57"/>
      <c r="P216" s="57"/>
      <c r="Q216" s="57"/>
      <c r="R216" s="57"/>
      <c r="S216" s="57"/>
      <c r="T216" s="58"/>
      <c r="AT216" s="14" t="s">
        <v>131</v>
      </c>
      <c r="AU216" s="14" t="s">
        <v>79</v>
      </c>
    </row>
    <row r="217" spans="2:65" s="11" customFormat="1" ht="11.25">
      <c r="B217" s="186"/>
      <c r="C217" s="187"/>
      <c r="D217" s="183" t="s">
        <v>133</v>
      </c>
      <c r="E217" s="188" t="s">
        <v>1</v>
      </c>
      <c r="F217" s="189" t="s">
        <v>395</v>
      </c>
      <c r="G217" s="187"/>
      <c r="H217" s="190">
        <v>1</v>
      </c>
      <c r="I217" s="191"/>
      <c r="J217" s="187"/>
      <c r="K217" s="187"/>
      <c r="L217" s="192"/>
      <c r="M217" s="193"/>
      <c r="N217" s="194"/>
      <c r="O217" s="194"/>
      <c r="P217" s="194"/>
      <c r="Q217" s="194"/>
      <c r="R217" s="194"/>
      <c r="S217" s="194"/>
      <c r="T217" s="195"/>
      <c r="AT217" s="196" t="s">
        <v>133</v>
      </c>
      <c r="AU217" s="196" t="s">
        <v>79</v>
      </c>
      <c r="AV217" s="11" t="s">
        <v>81</v>
      </c>
      <c r="AW217" s="11" t="s">
        <v>34</v>
      </c>
      <c r="AX217" s="11" t="s">
        <v>79</v>
      </c>
      <c r="AY217" s="196" t="s">
        <v>121</v>
      </c>
    </row>
    <row r="218" spans="2:65" s="1" customFormat="1" ht="22.5" customHeight="1">
      <c r="B218" s="31"/>
      <c r="C218" s="171" t="s">
        <v>396</v>
      </c>
      <c r="D218" s="171" t="s">
        <v>124</v>
      </c>
      <c r="E218" s="172" t="s">
        <v>397</v>
      </c>
      <c r="F218" s="173" t="s">
        <v>398</v>
      </c>
      <c r="G218" s="174" t="s">
        <v>173</v>
      </c>
      <c r="H218" s="175">
        <v>167.87700000000001</v>
      </c>
      <c r="I218" s="176"/>
      <c r="J218" s="177">
        <f>ROUND(I218*H218,2)</f>
        <v>0</v>
      </c>
      <c r="K218" s="173" t="s">
        <v>128</v>
      </c>
      <c r="L218" s="35"/>
      <c r="M218" s="178" t="s">
        <v>1</v>
      </c>
      <c r="N218" s="179" t="s">
        <v>42</v>
      </c>
      <c r="O218" s="57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AR218" s="14" t="s">
        <v>387</v>
      </c>
      <c r="AT218" s="14" t="s">
        <v>124</v>
      </c>
      <c r="AU218" s="14" t="s">
        <v>79</v>
      </c>
      <c r="AY218" s="14" t="s">
        <v>121</v>
      </c>
      <c r="BE218" s="182">
        <f>IF(N218="základní",J218,0)</f>
        <v>0</v>
      </c>
      <c r="BF218" s="182">
        <f>IF(N218="snížená",J218,0)</f>
        <v>0</v>
      </c>
      <c r="BG218" s="182">
        <f>IF(N218="zákl. přenesená",J218,0)</f>
        <v>0</v>
      </c>
      <c r="BH218" s="182">
        <f>IF(N218="sníž. přenesená",J218,0)</f>
        <v>0</v>
      </c>
      <c r="BI218" s="182">
        <f>IF(N218="nulová",J218,0)</f>
        <v>0</v>
      </c>
      <c r="BJ218" s="14" t="s">
        <v>79</v>
      </c>
      <c r="BK218" s="182">
        <f>ROUND(I218*H218,2)</f>
        <v>0</v>
      </c>
      <c r="BL218" s="14" t="s">
        <v>387</v>
      </c>
      <c r="BM218" s="14" t="s">
        <v>399</v>
      </c>
    </row>
    <row r="219" spans="2:65" s="1" customFormat="1" ht="29.25">
      <c r="B219" s="31"/>
      <c r="C219" s="32"/>
      <c r="D219" s="183" t="s">
        <v>131</v>
      </c>
      <c r="E219" s="32"/>
      <c r="F219" s="184" t="s">
        <v>400</v>
      </c>
      <c r="G219" s="32"/>
      <c r="H219" s="32"/>
      <c r="I219" s="100"/>
      <c r="J219" s="32"/>
      <c r="K219" s="32"/>
      <c r="L219" s="35"/>
      <c r="M219" s="185"/>
      <c r="N219" s="57"/>
      <c r="O219" s="57"/>
      <c r="P219" s="57"/>
      <c r="Q219" s="57"/>
      <c r="R219" s="57"/>
      <c r="S219" s="57"/>
      <c r="T219" s="58"/>
      <c r="AT219" s="14" t="s">
        <v>131</v>
      </c>
      <c r="AU219" s="14" t="s">
        <v>79</v>
      </c>
    </row>
    <row r="220" spans="2:65" s="11" customFormat="1" ht="11.25">
      <c r="B220" s="186"/>
      <c r="C220" s="187"/>
      <c r="D220" s="183" t="s">
        <v>133</v>
      </c>
      <c r="E220" s="188" t="s">
        <v>1</v>
      </c>
      <c r="F220" s="189" t="s">
        <v>401</v>
      </c>
      <c r="G220" s="187"/>
      <c r="H220" s="190">
        <v>167.87700000000001</v>
      </c>
      <c r="I220" s="191"/>
      <c r="J220" s="187"/>
      <c r="K220" s="187"/>
      <c r="L220" s="192"/>
      <c r="M220" s="193"/>
      <c r="N220" s="194"/>
      <c r="O220" s="194"/>
      <c r="P220" s="194"/>
      <c r="Q220" s="194"/>
      <c r="R220" s="194"/>
      <c r="S220" s="194"/>
      <c r="T220" s="195"/>
      <c r="AT220" s="196" t="s">
        <v>133</v>
      </c>
      <c r="AU220" s="196" t="s">
        <v>79</v>
      </c>
      <c r="AV220" s="11" t="s">
        <v>81</v>
      </c>
      <c r="AW220" s="11" t="s">
        <v>34</v>
      </c>
      <c r="AX220" s="11" t="s">
        <v>79</v>
      </c>
      <c r="AY220" s="196" t="s">
        <v>121</v>
      </c>
    </row>
    <row r="221" spans="2:65" s="1" customFormat="1" ht="22.5" customHeight="1">
      <c r="B221" s="31"/>
      <c r="C221" s="171" t="s">
        <v>402</v>
      </c>
      <c r="D221" s="171" t="s">
        <v>124</v>
      </c>
      <c r="E221" s="172" t="s">
        <v>403</v>
      </c>
      <c r="F221" s="173" t="s">
        <v>404</v>
      </c>
      <c r="G221" s="174" t="s">
        <v>173</v>
      </c>
      <c r="H221" s="175">
        <v>167.87700000000001</v>
      </c>
      <c r="I221" s="176"/>
      <c r="J221" s="177">
        <f>ROUND(I221*H221,2)</f>
        <v>0</v>
      </c>
      <c r="K221" s="173" t="s">
        <v>128</v>
      </c>
      <c r="L221" s="35"/>
      <c r="M221" s="178" t="s">
        <v>1</v>
      </c>
      <c r="N221" s="179" t="s">
        <v>42</v>
      </c>
      <c r="O221" s="57"/>
      <c r="P221" s="180">
        <f>O221*H221</f>
        <v>0</v>
      </c>
      <c r="Q221" s="180">
        <v>0</v>
      </c>
      <c r="R221" s="180">
        <f>Q221*H221</f>
        <v>0</v>
      </c>
      <c r="S221" s="180">
        <v>0</v>
      </c>
      <c r="T221" s="181">
        <f>S221*H221</f>
        <v>0</v>
      </c>
      <c r="AR221" s="14" t="s">
        <v>387</v>
      </c>
      <c r="AT221" s="14" t="s">
        <v>124</v>
      </c>
      <c r="AU221" s="14" t="s">
        <v>79</v>
      </c>
      <c r="AY221" s="14" t="s">
        <v>121</v>
      </c>
      <c r="BE221" s="182">
        <f>IF(N221="základní",J221,0)</f>
        <v>0</v>
      </c>
      <c r="BF221" s="182">
        <f>IF(N221="snížená",J221,0)</f>
        <v>0</v>
      </c>
      <c r="BG221" s="182">
        <f>IF(N221="zákl. přenesená",J221,0)</f>
        <v>0</v>
      </c>
      <c r="BH221" s="182">
        <f>IF(N221="sníž. přenesená",J221,0)</f>
        <v>0</v>
      </c>
      <c r="BI221" s="182">
        <f>IF(N221="nulová",J221,0)</f>
        <v>0</v>
      </c>
      <c r="BJ221" s="14" t="s">
        <v>79</v>
      </c>
      <c r="BK221" s="182">
        <f>ROUND(I221*H221,2)</f>
        <v>0</v>
      </c>
      <c r="BL221" s="14" t="s">
        <v>387</v>
      </c>
      <c r="BM221" s="14" t="s">
        <v>405</v>
      </c>
    </row>
    <row r="222" spans="2:65" s="1" customFormat="1" ht="58.5">
      <c r="B222" s="31"/>
      <c r="C222" s="32"/>
      <c r="D222" s="183" t="s">
        <v>131</v>
      </c>
      <c r="E222" s="32"/>
      <c r="F222" s="184" t="s">
        <v>406</v>
      </c>
      <c r="G222" s="32"/>
      <c r="H222" s="32"/>
      <c r="I222" s="100"/>
      <c r="J222" s="32"/>
      <c r="K222" s="32"/>
      <c r="L222" s="35"/>
      <c r="M222" s="185"/>
      <c r="N222" s="57"/>
      <c r="O222" s="57"/>
      <c r="P222" s="57"/>
      <c r="Q222" s="57"/>
      <c r="R222" s="57"/>
      <c r="S222" s="57"/>
      <c r="T222" s="58"/>
      <c r="AT222" s="14" t="s">
        <v>131</v>
      </c>
      <c r="AU222" s="14" t="s">
        <v>79</v>
      </c>
    </row>
    <row r="223" spans="2:65" s="11" customFormat="1" ht="11.25">
      <c r="B223" s="186"/>
      <c r="C223" s="187"/>
      <c r="D223" s="183" t="s">
        <v>133</v>
      </c>
      <c r="E223" s="188" t="s">
        <v>1</v>
      </c>
      <c r="F223" s="189" t="s">
        <v>401</v>
      </c>
      <c r="G223" s="187"/>
      <c r="H223" s="190">
        <v>167.87700000000001</v>
      </c>
      <c r="I223" s="191"/>
      <c r="J223" s="187"/>
      <c r="K223" s="187"/>
      <c r="L223" s="192"/>
      <c r="M223" s="193"/>
      <c r="N223" s="194"/>
      <c r="O223" s="194"/>
      <c r="P223" s="194"/>
      <c r="Q223" s="194"/>
      <c r="R223" s="194"/>
      <c r="S223" s="194"/>
      <c r="T223" s="195"/>
      <c r="AT223" s="196" t="s">
        <v>133</v>
      </c>
      <c r="AU223" s="196" t="s">
        <v>79</v>
      </c>
      <c r="AV223" s="11" t="s">
        <v>81</v>
      </c>
      <c r="AW223" s="11" t="s">
        <v>34</v>
      </c>
      <c r="AX223" s="11" t="s">
        <v>79</v>
      </c>
      <c r="AY223" s="196" t="s">
        <v>121</v>
      </c>
    </row>
    <row r="224" spans="2:65" s="1" customFormat="1" ht="22.5" customHeight="1">
      <c r="B224" s="31"/>
      <c r="C224" s="171" t="s">
        <v>407</v>
      </c>
      <c r="D224" s="171" t="s">
        <v>124</v>
      </c>
      <c r="E224" s="172" t="s">
        <v>408</v>
      </c>
      <c r="F224" s="173" t="s">
        <v>409</v>
      </c>
      <c r="G224" s="174" t="s">
        <v>173</v>
      </c>
      <c r="H224" s="175">
        <v>19.164000000000001</v>
      </c>
      <c r="I224" s="176"/>
      <c r="J224" s="177">
        <f>ROUND(I224*H224,2)</f>
        <v>0</v>
      </c>
      <c r="K224" s="173" t="s">
        <v>128</v>
      </c>
      <c r="L224" s="35"/>
      <c r="M224" s="178" t="s">
        <v>1</v>
      </c>
      <c r="N224" s="179" t="s">
        <v>42</v>
      </c>
      <c r="O224" s="57"/>
      <c r="P224" s="180">
        <f>O224*H224</f>
        <v>0</v>
      </c>
      <c r="Q224" s="180">
        <v>0</v>
      </c>
      <c r="R224" s="180">
        <f>Q224*H224</f>
        <v>0</v>
      </c>
      <c r="S224" s="180">
        <v>0</v>
      </c>
      <c r="T224" s="181">
        <f>S224*H224</f>
        <v>0</v>
      </c>
      <c r="AR224" s="14" t="s">
        <v>387</v>
      </c>
      <c r="AT224" s="14" t="s">
        <v>124</v>
      </c>
      <c r="AU224" s="14" t="s">
        <v>79</v>
      </c>
      <c r="AY224" s="14" t="s">
        <v>121</v>
      </c>
      <c r="BE224" s="182">
        <f>IF(N224="základní",J224,0)</f>
        <v>0</v>
      </c>
      <c r="BF224" s="182">
        <f>IF(N224="snížená",J224,0)</f>
        <v>0</v>
      </c>
      <c r="BG224" s="182">
        <f>IF(N224="zákl. přenesená",J224,0)</f>
        <v>0</v>
      </c>
      <c r="BH224" s="182">
        <f>IF(N224="sníž. přenesená",J224,0)</f>
        <v>0</v>
      </c>
      <c r="BI224" s="182">
        <f>IF(N224="nulová",J224,0)</f>
        <v>0</v>
      </c>
      <c r="BJ224" s="14" t="s">
        <v>79</v>
      </c>
      <c r="BK224" s="182">
        <f>ROUND(I224*H224,2)</f>
        <v>0</v>
      </c>
      <c r="BL224" s="14" t="s">
        <v>387</v>
      </c>
      <c r="BM224" s="14" t="s">
        <v>410</v>
      </c>
    </row>
    <row r="225" spans="2:65" s="1" customFormat="1" ht="58.5">
      <c r="B225" s="31"/>
      <c r="C225" s="32"/>
      <c r="D225" s="183" t="s">
        <v>131</v>
      </c>
      <c r="E225" s="32"/>
      <c r="F225" s="184" t="s">
        <v>411</v>
      </c>
      <c r="G225" s="32"/>
      <c r="H225" s="32"/>
      <c r="I225" s="100"/>
      <c r="J225" s="32"/>
      <c r="K225" s="32"/>
      <c r="L225" s="35"/>
      <c r="M225" s="185"/>
      <c r="N225" s="57"/>
      <c r="O225" s="57"/>
      <c r="P225" s="57"/>
      <c r="Q225" s="57"/>
      <c r="R225" s="57"/>
      <c r="S225" s="57"/>
      <c r="T225" s="58"/>
      <c r="AT225" s="14" t="s">
        <v>131</v>
      </c>
      <c r="AU225" s="14" t="s">
        <v>79</v>
      </c>
    </row>
    <row r="226" spans="2:65" s="11" customFormat="1" ht="11.25">
      <c r="B226" s="186"/>
      <c r="C226" s="187"/>
      <c r="D226" s="183" t="s">
        <v>133</v>
      </c>
      <c r="E226" s="188" t="s">
        <v>1</v>
      </c>
      <c r="F226" s="189" t="s">
        <v>412</v>
      </c>
      <c r="G226" s="187"/>
      <c r="H226" s="190">
        <v>19.164000000000001</v>
      </c>
      <c r="I226" s="191"/>
      <c r="J226" s="187"/>
      <c r="K226" s="187"/>
      <c r="L226" s="192"/>
      <c r="M226" s="193"/>
      <c r="N226" s="194"/>
      <c r="O226" s="194"/>
      <c r="P226" s="194"/>
      <c r="Q226" s="194"/>
      <c r="R226" s="194"/>
      <c r="S226" s="194"/>
      <c r="T226" s="195"/>
      <c r="AT226" s="196" t="s">
        <v>133</v>
      </c>
      <c r="AU226" s="196" t="s">
        <v>79</v>
      </c>
      <c r="AV226" s="11" t="s">
        <v>81</v>
      </c>
      <c r="AW226" s="11" t="s">
        <v>34</v>
      </c>
      <c r="AX226" s="11" t="s">
        <v>79</v>
      </c>
      <c r="AY226" s="196" t="s">
        <v>121</v>
      </c>
    </row>
    <row r="227" spans="2:65" s="1" customFormat="1" ht="22.5" customHeight="1">
      <c r="B227" s="31"/>
      <c r="C227" s="171" t="s">
        <v>413</v>
      </c>
      <c r="D227" s="171" t="s">
        <v>124</v>
      </c>
      <c r="E227" s="172" t="s">
        <v>403</v>
      </c>
      <c r="F227" s="173" t="s">
        <v>404</v>
      </c>
      <c r="G227" s="174" t="s">
        <v>173</v>
      </c>
      <c r="H227" s="175">
        <v>3.2770000000000001</v>
      </c>
      <c r="I227" s="176"/>
      <c r="J227" s="177">
        <f>ROUND(I227*H227,2)</f>
        <v>0</v>
      </c>
      <c r="K227" s="173" t="s">
        <v>128</v>
      </c>
      <c r="L227" s="35"/>
      <c r="M227" s="178" t="s">
        <v>1</v>
      </c>
      <c r="N227" s="179" t="s">
        <v>42</v>
      </c>
      <c r="O227" s="57"/>
      <c r="P227" s="180">
        <f>O227*H227</f>
        <v>0</v>
      </c>
      <c r="Q227" s="180">
        <v>0</v>
      </c>
      <c r="R227" s="180">
        <f>Q227*H227</f>
        <v>0</v>
      </c>
      <c r="S227" s="180">
        <v>0</v>
      </c>
      <c r="T227" s="181">
        <f>S227*H227</f>
        <v>0</v>
      </c>
      <c r="AR227" s="14" t="s">
        <v>387</v>
      </c>
      <c r="AT227" s="14" t="s">
        <v>124</v>
      </c>
      <c r="AU227" s="14" t="s">
        <v>79</v>
      </c>
      <c r="AY227" s="14" t="s">
        <v>121</v>
      </c>
      <c r="BE227" s="182">
        <f>IF(N227="základní",J227,0)</f>
        <v>0</v>
      </c>
      <c r="BF227" s="182">
        <f>IF(N227="snížená",J227,0)</f>
        <v>0</v>
      </c>
      <c r="BG227" s="182">
        <f>IF(N227="zákl. přenesená",J227,0)</f>
        <v>0</v>
      </c>
      <c r="BH227" s="182">
        <f>IF(N227="sníž. přenesená",J227,0)</f>
        <v>0</v>
      </c>
      <c r="BI227" s="182">
        <f>IF(N227="nulová",J227,0)</f>
        <v>0</v>
      </c>
      <c r="BJ227" s="14" t="s">
        <v>79</v>
      </c>
      <c r="BK227" s="182">
        <f>ROUND(I227*H227,2)</f>
        <v>0</v>
      </c>
      <c r="BL227" s="14" t="s">
        <v>387</v>
      </c>
      <c r="BM227" s="14" t="s">
        <v>414</v>
      </c>
    </row>
    <row r="228" spans="2:65" s="1" customFormat="1" ht="58.5">
      <c r="B228" s="31"/>
      <c r="C228" s="32"/>
      <c r="D228" s="183" t="s">
        <v>131</v>
      </c>
      <c r="E228" s="32"/>
      <c r="F228" s="184" t="s">
        <v>406</v>
      </c>
      <c r="G228" s="32"/>
      <c r="H228" s="32"/>
      <c r="I228" s="100"/>
      <c r="J228" s="32"/>
      <c r="K228" s="32"/>
      <c r="L228" s="35"/>
      <c r="M228" s="185"/>
      <c r="N228" s="57"/>
      <c r="O228" s="57"/>
      <c r="P228" s="57"/>
      <c r="Q228" s="57"/>
      <c r="R228" s="57"/>
      <c r="S228" s="57"/>
      <c r="T228" s="58"/>
      <c r="AT228" s="14" t="s">
        <v>131</v>
      </c>
      <c r="AU228" s="14" t="s">
        <v>79</v>
      </c>
    </row>
    <row r="229" spans="2:65" s="11" customFormat="1" ht="11.25">
      <c r="B229" s="186"/>
      <c r="C229" s="187"/>
      <c r="D229" s="183" t="s">
        <v>133</v>
      </c>
      <c r="E229" s="188" t="s">
        <v>1</v>
      </c>
      <c r="F229" s="189" t="s">
        <v>415</v>
      </c>
      <c r="G229" s="187"/>
      <c r="H229" s="190">
        <v>3.2770000000000001</v>
      </c>
      <c r="I229" s="191"/>
      <c r="J229" s="187"/>
      <c r="K229" s="187"/>
      <c r="L229" s="192"/>
      <c r="M229" s="193"/>
      <c r="N229" s="194"/>
      <c r="O229" s="194"/>
      <c r="P229" s="194"/>
      <c r="Q229" s="194"/>
      <c r="R229" s="194"/>
      <c r="S229" s="194"/>
      <c r="T229" s="195"/>
      <c r="AT229" s="196" t="s">
        <v>133</v>
      </c>
      <c r="AU229" s="196" t="s">
        <v>79</v>
      </c>
      <c r="AV229" s="11" t="s">
        <v>81</v>
      </c>
      <c r="AW229" s="11" t="s">
        <v>34</v>
      </c>
      <c r="AX229" s="11" t="s">
        <v>79</v>
      </c>
      <c r="AY229" s="196" t="s">
        <v>121</v>
      </c>
    </row>
    <row r="230" spans="2:65" s="1" customFormat="1" ht="22.5" customHeight="1">
      <c r="B230" s="31"/>
      <c r="C230" s="171" t="s">
        <v>416</v>
      </c>
      <c r="D230" s="171" t="s">
        <v>124</v>
      </c>
      <c r="E230" s="172" t="s">
        <v>417</v>
      </c>
      <c r="F230" s="173" t="s">
        <v>418</v>
      </c>
      <c r="G230" s="174" t="s">
        <v>173</v>
      </c>
      <c r="H230" s="175">
        <v>167.28899999999999</v>
      </c>
      <c r="I230" s="176"/>
      <c r="J230" s="177">
        <f>ROUND(I230*H230,2)</f>
        <v>0</v>
      </c>
      <c r="K230" s="173" t="s">
        <v>128</v>
      </c>
      <c r="L230" s="35"/>
      <c r="M230" s="178" t="s">
        <v>1</v>
      </c>
      <c r="N230" s="179" t="s">
        <v>42</v>
      </c>
      <c r="O230" s="57"/>
      <c r="P230" s="180">
        <f>O230*H230</f>
        <v>0</v>
      </c>
      <c r="Q230" s="180">
        <v>0</v>
      </c>
      <c r="R230" s="180">
        <f>Q230*H230</f>
        <v>0</v>
      </c>
      <c r="S230" s="180">
        <v>0</v>
      </c>
      <c r="T230" s="181">
        <f>S230*H230</f>
        <v>0</v>
      </c>
      <c r="AR230" s="14" t="s">
        <v>387</v>
      </c>
      <c r="AT230" s="14" t="s">
        <v>124</v>
      </c>
      <c r="AU230" s="14" t="s">
        <v>79</v>
      </c>
      <c r="AY230" s="14" t="s">
        <v>121</v>
      </c>
      <c r="BE230" s="182">
        <f>IF(N230="základní",J230,0)</f>
        <v>0</v>
      </c>
      <c r="BF230" s="182">
        <f>IF(N230="snížená",J230,0)</f>
        <v>0</v>
      </c>
      <c r="BG230" s="182">
        <f>IF(N230="zákl. přenesená",J230,0)</f>
        <v>0</v>
      </c>
      <c r="BH230" s="182">
        <f>IF(N230="sníž. přenesená",J230,0)</f>
        <v>0</v>
      </c>
      <c r="BI230" s="182">
        <f>IF(N230="nulová",J230,0)</f>
        <v>0</v>
      </c>
      <c r="BJ230" s="14" t="s">
        <v>79</v>
      </c>
      <c r="BK230" s="182">
        <f>ROUND(I230*H230,2)</f>
        <v>0</v>
      </c>
      <c r="BL230" s="14" t="s">
        <v>387</v>
      </c>
      <c r="BM230" s="14" t="s">
        <v>419</v>
      </c>
    </row>
    <row r="231" spans="2:65" s="1" customFormat="1" ht="58.5">
      <c r="B231" s="31"/>
      <c r="C231" s="32"/>
      <c r="D231" s="183" t="s">
        <v>131</v>
      </c>
      <c r="E231" s="32"/>
      <c r="F231" s="184" t="s">
        <v>420</v>
      </c>
      <c r="G231" s="32"/>
      <c r="H231" s="32"/>
      <c r="I231" s="100"/>
      <c r="J231" s="32"/>
      <c r="K231" s="32"/>
      <c r="L231" s="35"/>
      <c r="M231" s="185"/>
      <c r="N231" s="57"/>
      <c r="O231" s="57"/>
      <c r="P231" s="57"/>
      <c r="Q231" s="57"/>
      <c r="R231" s="57"/>
      <c r="S231" s="57"/>
      <c r="T231" s="58"/>
      <c r="AT231" s="14" t="s">
        <v>131</v>
      </c>
      <c r="AU231" s="14" t="s">
        <v>79</v>
      </c>
    </row>
    <row r="232" spans="2:65" s="11" customFormat="1" ht="11.25">
      <c r="B232" s="186"/>
      <c r="C232" s="187"/>
      <c r="D232" s="183" t="s">
        <v>133</v>
      </c>
      <c r="E232" s="188" t="s">
        <v>1</v>
      </c>
      <c r="F232" s="189" t="s">
        <v>421</v>
      </c>
      <c r="G232" s="187"/>
      <c r="H232" s="190">
        <v>167.28899999999999</v>
      </c>
      <c r="I232" s="191"/>
      <c r="J232" s="187"/>
      <c r="K232" s="187"/>
      <c r="L232" s="192"/>
      <c r="M232" s="193"/>
      <c r="N232" s="194"/>
      <c r="O232" s="194"/>
      <c r="P232" s="194"/>
      <c r="Q232" s="194"/>
      <c r="R232" s="194"/>
      <c r="S232" s="194"/>
      <c r="T232" s="195"/>
      <c r="AT232" s="196" t="s">
        <v>133</v>
      </c>
      <c r="AU232" s="196" t="s">
        <v>79</v>
      </c>
      <c r="AV232" s="11" t="s">
        <v>81</v>
      </c>
      <c r="AW232" s="11" t="s">
        <v>34</v>
      </c>
      <c r="AX232" s="11" t="s">
        <v>79</v>
      </c>
      <c r="AY232" s="196" t="s">
        <v>121</v>
      </c>
    </row>
    <row r="233" spans="2:65" s="1" customFormat="1" ht="22.5" customHeight="1">
      <c r="B233" s="31"/>
      <c r="C233" s="171" t="s">
        <v>422</v>
      </c>
      <c r="D233" s="171" t="s">
        <v>124</v>
      </c>
      <c r="E233" s="172" t="s">
        <v>423</v>
      </c>
      <c r="F233" s="173" t="s">
        <v>424</v>
      </c>
      <c r="G233" s="174" t="s">
        <v>162</v>
      </c>
      <c r="H233" s="175">
        <v>8</v>
      </c>
      <c r="I233" s="176"/>
      <c r="J233" s="177">
        <f>ROUND(I233*H233,2)</f>
        <v>0</v>
      </c>
      <c r="K233" s="173" t="s">
        <v>128</v>
      </c>
      <c r="L233" s="35"/>
      <c r="M233" s="178" t="s">
        <v>1</v>
      </c>
      <c r="N233" s="179" t="s">
        <v>42</v>
      </c>
      <c r="O233" s="57"/>
      <c r="P233" s="180">
        <f>O233*H233</f>
        <v>0</v>
      </c>
      <c r="Q233" s="180">
        <v>0</v>
      </c>
      <c r="R233" s="180">
        <f>Q233*H233</f>
        <v>0</v>
      </c>
      <c r="S233" s="180">
        <v>0</v>
      </c>
      <c r="T233" s="181">
        <f>S233*H233</f>
        <v>0</v>
      </c>
      <c r="AR233" s="14" t="s">
        <v>387</v>
      </c>
      <c r="AT233" s="14" t="s">
        <v>124</v>
      </c>
      <c r="AU233" s="14" t="s">
        <v>79</v>
      </c>
      <c r="AY233" s="14" t="s">
        <v>121</v>
      </c>
      <c r="BE233" s="182">
        <f>IF(N233="základní",J233,0)</f>
        <v>0</v>
      </c>
      <c r="BF233" s="182">
        <f>IF(N233="snížená",J233,0)</f>
        <v>0</v>
      </c>
      <c r="BG233" s="182">
        <f>IF(N233="zákl. přenesená",J233,0)</f>
        <v>0</v>
      </c>
      <c r="BH233" s="182">
        <f>IF(N233="sníž. přenesená",J233,0)</f>
        <v>0</v>
      </c>
      <c r="BI233" s="182">
        <f>IF(N233="nulová",J233,0)</f>
        <v>0</v>
      </c>
      <c r="BJ233" s="14" t="s">
        <v>79</v>
      </c>
      <c r="BK233" s="182">
        <f>ROUND(I233*H233,2)</f>
        <v>0</v>
      </c>
      <c r="BL233" s="14" t="s">
        <v>387</v>
      </c>
      <c r="BM233" s="14" t="s">
        <v>425</v>
      </c>
    </row>
    <row r="234" spans="2:65" s="1" customFormat="1" ht="29.25">
      <c r="B234" s="31"/>
      <c r="C234" s="32"/>
      <c r="D234" s="183" t="s">
        <v>131</v>
      </c>
      <c r="E234" s="32"/>
      <c r="F234" s="184" t="s">
        <v>426</v>
      </c>
      <c r="G234" s="32"/>
      <c r="H234" s="32"/>
      <c r="I234" s="100"/>
      <c r="J234" s="32"/>
      <c r="K234" s="32"/>
      <c r="L234" s="35"/>
      <c r="M234" s="185"/>
      <c r="N234" s="57"/>
      <c r="O234" s="57"/>
      <c r="P234" s="57"/>
      <c r="Q234" s="57"/>
      <c r="R234" s="57"/>
      <c r="S234" s="57"/>
      <c r="T234" s="58"/>
      <c r="AT234" s="14" t="s">
        <v>131</v>
      </c>
      <c r="AU234" s="14" t="s">
        <v>79</v>
      </c>
    </row>
    <row r="235" spans="2:65" s="11" customFormat="1" ht="11.25">
      <c r="B235" s="186"/>
      <c r="C235" s="187"/>
      <c r="D235" s="183" t="s">
        <v>133</v>
      </c>
      <c r="E235" s="188" t="s">
        <v>1</v>
      </c>
      <c r="F235" s="189" t="s">
        <v>427</v>
      </c>
      <c r="G235" s="187"/>
      <c r="H235" s="190">
        <v>8</v>
      </c>
      <c r="I235" s="191"/>
      <c r="J235" s="187"/>
      <c r="K235" s="187"/>
      <c r="L235" s="192"/>
      <c r="M235" s="218"/>
      <c r="N235" s="219"/>
      <c r="O235" s="219"/>
      <c r="P235" s="219"/>
      <c r="Q235" s="219"/>
      <c r="R235" s="219"/>
      <c r="S235" s="219"/>
      <c r="T235" s="220"/>
      <c r="AT235" s="196" t="s">
        <v>133</v>
      </c>
      <c r="AU235" s="196" t="s">
        <v>79</v>
      </c>
      <c r="AV235" s="11" t="s">
        <v>81</v>
      </c>
      <c r="AW235" s="11" t="s">
        <v>34</v>
      </c>
      <c r="AX235" s="11" t="s">
        <v>79</v>
      </c>
      <c r="AY235" s="196" t="s">
        <v>121</v>
      </c>
    </row>
    <row r="236" spans="2:65" s="1" customFormat="1" ht="6.95" customHeight="1">
      <c r="B236" s="43"/>
      <c r="C236" s="44"/>
      <c r="D236" s="44"/>
      <c r="E236" s="44"/>
      <c r="F236" s="44"/>
      <c r="G236" s="44"/>
      <c r="H236" s="44"/>
      <c r="I236" s="122"/>
      <c r="J236" s="44"/>
      <c r="K236" s="44"/>
      <c r="L236" s="35"/>
    </row>
  </sheetData>
  <sheetProtection algorithmName="SHA-512" hashValue="QTZ7L5oJmrzGf261fsoUhBFK0CWDF9MRFcJDJe/YZieKWTZJdeUXlAmC6fQce89axeGvtwYcpTc5k3I5Q44RZw==" saltValue="9svBHx62MiLx9Q6D1o18PpATZ5UYrw8CJ3MXEx0E2ZkghKfAgCr55+qKBAQBBd+M6Mzh7D/NYcx+hNhLwjzzJA==" spinCount="100000" sheet="1" objects="1" scenarios="1" formatColumns="0" formatRows="0" autoFilter="0"/>
  <autoFilter ref="C81:K23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26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4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4" t="s">
        <v>84</v>
      </c>
    </row>
    <row r="3" spans="2:46" ht="6.95" customHeight="1">
      <c r="B3" s="95"/>
      <c r="C3" s="96"/>
      <c r="D3" s="96"/>
      <c r="E3" s="96"/>
      <c r="F3" s="96"/>
      <c r="G3" s="96"/>
      <c r="H3" s="96"/>
      <c r="I3" s="97"/>
      <c r="J3" s="96"/>
      <c r="K3" s="96"/>
      <c r="L3" s="17"/>
      <c r="AT3" s="14" t="s">
        <v>81</v>
      </c>
    </row>
    <row r="4" spans="2:46" ht="24.95" customHeight="1">
      <c r="B4" s="17"/>
      <c r="D4" s="98" t="s">
        <v>95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99" t="s">
        <v>16</v>
      </c>
      <c r="L6" s="17"/>
    </row>
    <row r="7" spans="2:46" ht="16.5" customHeight="1">
      <c r="B7" s="17"/>
      <c r="E7" s="266" t="str">
        <f>'Rekapitulace stavby'!K6</f>
        <v>Oprava staničních kolejí č. 2,6,8 v žst. Krnov</v>
      </c>
      <c r="F7" s="267"/>
      <c r="G7" s="267"/>
      <c r="H7" s="267"/>
      <c r="L7" s="17"/>
    </row>
    <row r="8" spans="2:46" s="1" customFormat="1" ht="12" customHeight="1">
      <c r="B8" s="35"/>
      <c r="D8" s="99" t="s">
        <v>96</v>
      </c>
      <c r="I8" s="100"/>
      <c r="L8" s="35"/>
    </row>
    <row r="9" spans="2:46" s="1" customFormat="1" ht="36.950000000000003" customHeight="1">
      <c r="B9" s="35"/>
      <c r="E9" s="268" t="s">
        <v>428</v>
      </c>
      <c r="F9" s="269"/>
      <c r="G9" s="269"/>
      <c r="H9" s="269"/>
      <c r="I9" s="100"/>
      <c r="L9" s="35"/>
    </row>
    <row r="10" spans="2:46" s="1" customFormat="1" ht="11.25">
      <c r="B10" s="35"/>
      <c r="I10" s="100"/>
      <c r="L10" s="35"/>
    </row>
    <row r="11" spans="2:46" s="1" customFormat="1" ht="12" customHeight="1">
      <c r="B11" s="35"/>
      <c r="D11" s="99" t="s">
        <v>18</v>
      </c>
      <c r="F11" s="14" t="s">
        <v>1</v>
      </c>
      <c r="I11" s="101" t="s">
        <v>19</v>
      </c>
      <c r="J11" s="14" t="s">
        <v>1</v>
      </c>
      <c r="L11" s="35"/>
    </row>
    <row r="12" spans="2:46" s="1" customFormat="1" ht="12" customHeight="1">
      <c r="B12" s="35"/>
      <c r="D12" s="99" t="s">
        <v>20</v>
      </c>
      <c r="F12" s="14" t="s">
        <v>21</v>
      </c>
      <c r="I12" s="101" t="s">
        <v>22</v>
      </c>
      <c r="J12" s="102" t="str">
        <f>'Rekapitulace stavby'!AN8</f>
        <v>28. 3. 2019</v>
      </c>
      <c r="L12" s="35"/>
    </row>
    <row r="13" spans="2:46" s="1" customFormat="1" ht="10.9" customHeight="1">
      <c r="B13" s="35"/>
      <c r="I13" s="100"/>
      <c r="L13" s="35"/>
    </row>
    <row r="14" spans="2:46" s="1" customFormat="1" ht="12" customHeight="1">
      <c r="B14" s="35"/>
      <c r="D14" s="99" t="s">
        <v>24</v>
      </c>
      <c r="I14" s="101" t="s">
        <v>25</v>
      </c>
      <c r="J14" s="14" t="s">
        <v>26</v>
      </c>
      <c r="L14" s="35"/>
    </row>
    <row r="15" spans="2:46" s="1" customFormat="1" ht="18" customHeight="1">
      <c r="B15" s="35"/>
      <c r="E15" s="14" t="s">
        <v>27</v>
      </c>
      <c r="I15" s="101" t="s">
        <v>28</v>
      </c>
      <c r="J15" s="14" t="s">
        <v>29</v>
      </c>
      <c r="L15" s="35"/>
    </row>
    <row r="16" spans="2:46" s="1" customFormat="1" ht="6.95" customHeight="1">
      <c r="B16" s="35"/>
      <c r="I16" s="100"/>
      <c r="L16" s="35"/>
    </row>
    <row r="17" spans="2:12" s="1" customFormat="1" ht="12" customHeight="1">
      <c r="B17" s="35"/>
      <c r="D17" s="99" t="s">
        <v>30</v>
      </c>
      <c r="I17" s="101" t="s">
        <v>25</v>
      </c>
      <c r="J17" s="27" t="str">
        <f>'Rekapitulace stavby'!AN13</f>
        <v>Vyplň údaj</v>
      </c>
      <c r="L17" s="35"/>
    </row>
    <row r="18" spans="2:12" s="1" customFormat="1" ht="18" customHeight="1">
      <c r="B18" s="35"/>
      <c r="E18" s="270" t="str">
        <f>'Rekapitulace stavby'!E14</f>
        <v>Vyplň údaj</v>
      </c>
      <c r="F18" s="271"/>
      <c r="G18" s="271"/>
      <c r="H18" s="271"/>
      <c r="I18" s="101" t="s">
        <v>28</v>
      </c>
      <c r="J18" s="27" t="str">
        <f>'Rekapitulace stavby'!AN14</f>
        <v>Vyplň údaj</v>
      </c>
      <c r="L18" s="35"/>
    </row>
    <row r="19" spans="2:12" s="1" customFormat="1" ht="6.95" customHeight="1">
      <c r="B19" s="35"/>
      <c r="I19" s="100"/>
      <c r="L19" s="35"/>
    </row>
    <row r="20" spans="2:12" s="1" customFormat="1" ht="12" customHeight="1">
      <c r="B20" s="35"/>
      <c r="D20" s="99" t="s">
        <v>32</v>
      </c>
      <c r="I20" s="101" t="s">
        <v>25</v>
      </c>
      <c r="J20" s="14" t="str">
        <f>IF('Rekapitulace stavby'!AN16="","",'Rekapitulace stavby'!AN16)</f>
        <v/>
      </c>
      <c r="L20" s="35"/>
    </row>
    <row r="21" spans="2:12" s="1" customFormat="1" ht="18" customHeight="1">
      <c r="B21" s="35"/>
      <c r="E21" s="14" t="str">
        <f>IF('Rekapitulace stavby'!E17="","",'Rekapitulace stavby'!E17)</f>
        <v xml:space="preserve"> </v>
      </c>
      <c r="I21" s="101" t="s">
        <v>28</v>
      </c>
      <c r="J21" s="14" t="str">
        <f>IF('Rekapitulace stavby'!AN17="","",'Rekapitulace stavby'!AN17)</f>
        <v/>
      </c>
      <c r="L21" s="35"/>
    </row>
    <row r="22" spans="2:12" s="1" customFormat="1" ht="6.95" customHeight="1">
      <c r="B22" s="35"/>
      <c r="I22" s="100"/>
      <c r="L22" s="35"/>
    </row>
    <row r="23" spans="2:12" s="1" customFormat="1" ht="12" customHeight="1">
      <c r="B23" s="35"/>
      <c r="D23" s="99" t="s">
        <v>35</v>
      </c>
      <c r="I23" s="101" t="s">
        <v>25</v>
      </c>
      <c r="J23" s="14" t="str">
        <f>IF('Rekapitulace stavby'!AN19="","",'Rekapitulace stavby'!AN19)</f>
        <v/>
      </c>
      <c r="L23" s="35"/>
    </row>
    <row r="24" spans="2:12" s="1" customFormat="1" ht="18" customHeight="1">
      <c r="B24" s="35"/>
      <c r="E24" s="14" t="str">
        <f>IF('Rekapitulace stavby'!E20="","",'Rekapitulace stavby'!E20)</f>
        <v xml:space="preserve"> </v>
      </c>
      <c r="I24" s="101" t="s">
        <v>28</v>
      </c>
      <c r="J24" s="14" t="str">
        <f>IF('Rekapitulace stavby'!AN20="","",'Rekapitulace stavby'!AN20)</f>
        <v/>
      </c>
      <c r="L24" s="35"/>
    </row>
    <row r="25" spans="2:12" s="1" customFormat="1" ht="6.95" customHeight="1">
      <c r="B25" s="35"/>
      <c r="I25" s="100"/>
      <c r="L25" s="35"/>
    </row>
    <row r="26" spans="2:12" s="1" customFormat="1" ht="12" customHeight="1">
      <c r="B26" s="35"/>
      <c r="D26" s="99" t="s">
        <v>36</v>
      </c>
      <c r="I26" s="100"/>
      <c r="L26" s="35"/>
    </row>
    <row r="27" spans="2:12" s="6" customFormat="1" ht="16.5" customHeight="1">
      <c r="B27" s="103"/>
      <c r="E27" s="272" t="s">
        <v>1</v>
      </c>
      <c r="F27" s="272"/>
      <c r="G27" s="272"/>
      <c r="H27" s="272"/>
      <c r="I27" s="104"/>
      <c r="L27" s="103"/>
    </row>
    <row r="28" spans="2:12" s="1" customFormat="1" ht="6.95" customHeight="1">
      <c r="B28" s="35"/>
      <c r="I28" s="100"/>
      <c r="L28" s="35"/>
    </row>
    <row r="29" spans="2:12" s="1" customFormat="1" ht="6.95" customHeight="1">
      <c r="B29" s="35"/>
      <c r="D29" s="53"/>
      <c r="E29" s="53"/>
      <c r="F29" s="53"/>
      <c r="G29" s="53"/>
      <c r="H29" s="53"/>
      <c r="I29" s="105"/>
      <c r="J29" s="53"/>
      <c r="K29" s="53"/>
      <c r="L29" s="35"/>
    </row>
    <row r="30" spans="2:12" s="1" customFormat="1" ht="25.35" customHeight="1">
      <c r="B30" s="35"/>
      <c r="D30" s="106" t="s">
        <v>37</v>
      </c>
      <c r="I30" s="100"/>
      <c r="J30" s="107">
        <f>ROUND(J82, 2)</f>
        <v>0</v>
      </c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05"/>
      <c r="J31" s="53"/>
      <c r="K31" s="53"/>
      <c r="L31" s="35"/>
    </row>
    <row r="32" spans="2:12" s="1" customFormat="1" ht="14.45" customHeight="1">
      <c r="B32" s="35"/>
      <c r="F32" s="108" t="s">
        <v>39</v>
      </c>
      <c r="I32" s="109" t="s">
        <v>38</v>
      </c>
      <c r="J32" s="108" t="s">
        <v>40</v>
      </c>
      <c r="L32" s="35"/>
    </row>
    <row r="33" spans="2:12" s="1" customFormat="1" ht="14.45" customHeight="1">
      <c r="B33" s="35"/>
      <c r="D33" s="99" t="s">
        <v>41</v>
      </c>
      <c r="E33" s="99" t="s">
        <v>42</v>
      </c>
      <c r="F33" s="110">
        <f>ROUND((SUM(BE82:BE225)),  2)</f>
        <v>0</v>
      </c>
      <c r="I33" s="111">
        <v>0.21</v>
      </c>
      <c r="J33" s="110">
        <f>ROUND(((SUM(BE82:BE225))*I33),  2)</f>
        <v>0</v>
      </c>
      <c r="L33" s="35"/>
    </row>
    <row r="34" spans="2:12" s="1" customFormat="1" ht="14.45" customHeight="1">
      <c r="B34" s="35"/>
      <c r="E34" s="99" t="s">
        <v>43</v>
      </c>
      <c r="F34" s="110">
        <f>ROUND((SUM(BF82:BF225)),  2)</f>
        <v>0</v>
      </c>
      <c r="I34" s="111">
        <v>0.15</v>
      </c>
      <c r="J34" s="110">
        <f>ROUND(((SUM(BF82:BF225))*I34),  2)</f>
        <v>0</v>
      </c>
      <c r="L34" s="35"/>
    </row>
    <row r="35" spans="2:12" s="1" customFormat="1" ht="14.45" hidden="1" customHeight="1">
      <c r="B35" s="35"/>
      <c r="E35" s="99" t="s">
        <v>44</v>
      </c>
      <c r="F35" s="110">
        <f>ROUND((SUM(BG82:BG225)),  2)</f>
        <v>0</v>
      </c>
      <c r="I35" s="111">
        <v>0.21</v>
      </c>
      <c r="J35" s="110">
        <f>0</f>
        <v>0</v>
      </c>
      <c r="L35" s="35"/>
    </row>
    <row r="36" spans="2:12" s="1" customFormat="1" ht="14.45" hidden="1" customHeight="1">
      <c r="B36" s="35"/>
      <c r="E36" s="99" t="s">
        <v>45</v>
      </c>
      <c r="F36" s="110">
        <f>ROUND((SUM(BH82:BH225)),  2)</f>
        <v>0</v>
      </c>
      <c r="I36" s="111">
        <v>0.15</v>
      </c>
      <c r="J36" s="110">
        <f>0</f>
        <v>0</v>
      </c>
      <c r="L36" s="35"/>
    </row>
    <row r="37" spans="2:12" s="1" customFormat="1" ht="14.45" hidden="1" customHeight="1">
      <c r="B37" s="35"/>
      <c r="E37" s="99" t="s">
        <v>46</v>
      </c>
      <c r="F37" s="110">
        <f>ROUND((SUM(BI82:BI225)),  2)</f>
        <v>0</v>
      </c>
      <c r="I37" s="111">
        <v>0</v>
      </c>
      <c r="J37" s="110">
        <f>0</f>
        <v>0</v>
      </c>
      <c r="L37" s="35"/>
    </row>
    <row r="38" spans="2:12" s="1" customFormat="1" ht="6.95" customHeight="1">
      <c r="B38" s="35"/>
      <c r="I38" s="100"/>
      <c r="L38" s="35"/>
    </row>
    <row r="39" spans="2:12" s="1" customFormat="1" ht="25.35" customHeight="1">
      <c r="B39" s="35"/>
      <c r="C39" s="112"/>
      <c r="D39" s="113" t="s">
        <v>47</v>
      </c>
      <c r="E39" s="114"/>
      <c r="F39" s="114"/>
      <c r="G39" s="115" t="s">
        <v>48</v>
      </c>
      <c r="H39" s="116" t="s">
        <v>49</v>
      </c>
      <c r="I39" s="117"/>
      <c r="J39" s="118">
        <f>SUM(J30:J37)</f>
        <v>0</v>
      </c>
      <c r="K39" s="119"/>
      <c r="L39" s="35"/>
    </row>
    <row r="40" spans="2:12" s="1" customFormat="1" ht="14.45" customHeight="1">
      <c r="B40" s="120"/>
      <c r="C40" s="121"/>
      <c r="D40" s="121"/>
      <c r="E40" s="121"/>
      <c r="F40" s="121"/>
      <c r="G40" s="121"/>
      <c r="H40" s="121"/>
      <c r="I40" s="122"/>
      <c r="J40" s="121"/>
      <c r="K40" s="121"/>
      <c r="L40" s="35"/>
    </row>
    <row r="44" spans="2:12" s="1" customFormat="1" ht="6.95" customHeight="1">
      <c r="B44" s="123"/>
      <c r="C44" s="124"/>
      <c r="D44" s="124"/>
      <c r="E44" s="124"/>
      <c r="F44" s="124"/>
      <c r="G44" s="124"/>
      <c r="H44" s="124"/>
      <c r="I44" s="125"/>
      <c r="J44" s="124"/>
      <c r="K44" s="124"/>
      <c r="L44" s="35"/>
    </row>
    <row r="45" spans="2:12" s="1" customFormat="1" ht="24.95" customHeight="1">
      <c r="B45" s="31"/>
      <c r="C45" s="20" t="s">
        <v>98</v>
      </c>
      <c r="D45" s="32"/>
      <c r="E45" s="32"/>
      <c r="F45" s="32"/>
      <c r="G45" s="32"/>
      <c r="H45" s="32"/>
      <c r="I45" s="100"/>
      <c r="J45" s="32"/>
      <c r="K45" s="32"/>
      <c r="L45" s="35"/>
    </row>
    <row r="46" spans="2:12" s="1" customFormat="1" ht="6.95" customHeight="1">
      <c r="B46" s="31"/>
      <c r="C46" s="32"/>
      <c r="D46" s="32"/>
      <c r="E46" s="32"/>
      <c r="F46" s="32"/>
      <c r="G46" s="32"/>
      <c r="H46" s="32"/>
      <c r="I46" s="100"/>
      <c r="J46" s="32"/>
      <c r="K46" s="32"/>
      <c r="L46" s="35"/>
    </row>
    <row r="47" spans="2:12" s="1" customFormat="1" ht="12" customHeight="1">
      <c r="B47" s="31"/>
      <c r="C47" s="26" t="s">
        <v>16</v>
      </c>
      <c r="D47" s="32"/>
      <c r="E47" s="32"/>
      <c r="F47" s="32"/>
      <c r="G47" s="32"/>
      <c r="H47" s="32"/>
      <c r="I47" s="100"/>
      <c r="J47" s="32"/>
      <c r="K47" s="32"/>
      <c r="L47" s="35"/>
    </row>
    <row r="48" spans="2:12" s="1" customFormat="1" ht="16.5" customHeight="1">
      <c r="B48" s="31"/>
      <c r="C48" s="32"/>
      <c r="D48" s="32"/>
      <c r="E48" s="273" t="str">
        <f>E7</f>
        <v>Oprava staničních kolejí č. 2,6,8 v žst. Krnov</v>
      </c>
      <c r="F48" s="274"/>
      <c r="G48" s="274"/>
      <c r="H48" s="274"/>
      <c r="I48" s="100"/>
      <c r="J48" s="32"/>
      <c r="K48" s="32"/>
      <c r="L48" s="35"/>
    </row>
    <row r="49" spans="2:47" s="1" customFormat="1" ht="12" customHeight="1">
      <c r="B49" s="31"/>
      <c r="C49" s="26" t="s">
        <v>96</v>
      </c>
      <c r="D49" s="32"/>
      <c r="E49" s="32"/>
      <c r="F49" s="32"/>
      <c r="G49" s="32"/>
      <c r="H49" s="32"/>
      <c r="I49" s="100"/>
      <c r="J49" s="32"/>
      <c r="K49" s="32"/>
      <c r="L49" s="35"/>
    </row>
    <row r="50" spans="2:47" s="1" customFormat="1" ht="16.5" customHeight="1">
      <c r="B50" s="31"/>
      <c r="C50" s="32"/>
      <c r="D50" s="32"/>
      <c r="E50" s="245" t="str">
        <f>E9</f>
        <v xml:space="preserve">SO 02 - Oprava SK č. 2 </v>
      </c>
      <c r="F50" s="244"/>
      <c r="G50" s="244"/>
      <c r="H50" s="244"/>
      <c r="I50" s="100"/>
      <c r="J50" s="32"/>
      <c r="K50" s="32"/>
      <c r="L50" s="35"/>
    </row>
    <row r="51" spans="2:47" s="1" customFormat="1" ht="6.95" customHeight="1">
      <c r="B51" s="31"/>
      <c r="C51" s="32"/>
      <c r="D51" s="32"/>
      <c r="E51" s="32"/>
      <c r="F51" s="32"/>
      <c r="G51" s="32"/>
      <c r="H51" s="32"/>
      <c r="I51" s="100"/>
      <c r="J51" s="32"/>
      <c r="K51" s="32"/>
      <c r="L51" s="35"/>
    </row>
    <row r="52" spans="2:47" s="1" customFormat="1" ht="12" customHeight="1">
      <c r="B52" s="31"/>
      <c r="C52" s="26" t="s">
        <v>20</v>
      </c>
      <c r="D52" s="32"/>
      <c r="E52" s="32"/>
      <c r="F52" s="24" t="str">
        <f>F12</f>
        <v>PS Krnov</v>
      </c>
      <c r="G52" s="32"/>
      <c r="H52" s="32"/>
      <c r="I52" s="101" t="s">
        <v>22</v>
      </c>
      <c r="J52" s="52" t="str">
        <f>IF(J12="","",J12)</f>
        <v>28. 3. 2019</v>
      </c>
      <c r="K52" s="32"/>
      <c r="L52" s="35"/>
    </row>
    <row r="53" spans="2:47" s="1" customFormat="1" ht="6.95" customHeight="1">
      <c r="B53" s="31"/>
      <c r="C53" s="32"/>
      <c r="D53" s="32"/>
      <c r="E53" s="32"/>
      <c r="F53" s="32"/>
      <c r="G53" s="32"/>
      <c r="H53" s="32"/>
      <c r="I53" s="100"/>
      <c r="J53" s="32"/>
      <c r="K53" s="32"/>
      <c r="L53" s="35"/>
    </row>
    <row r="54" spans="2:47" s="1" customFormat="1" ht="13.7" customHeight="1">
      <c r="B54" s="31"/>
      <c r="C54" s="26" t="s">
        <v>24</v>
      </c>
      <c r="D54" s="32"/>
      <c r="E54" s="32"/>
      <c r="F54" s="24" t="str">
        <f>E15</f>
        <v>SŽDC s.o.,OŘ Ostrava</v>
      </c>
      <c r="G54" s="32"/>
      <c r="H54" s="32"/>
      <c r="I54" s="101" t="s">
        <v>32</v>
      </c>
      <c r="J54" s="29" t="str">
        <f>E21</f>
        <v xml:space="preserve"> </v>
      </c>
      <c r="K54" s="32"/>
      <c r="L54" s="35"/>
    </row>
    <row r="55" spans="2:47" s="1" customFormat="1" ht="13.7" customHeight="1">
      <c r="B55" s="31"/>
      <c r="C55" s="26" t="s">
        <v>30</v>
      </c>
      <c r="D55" s="32"/>
      <c r="E55" s="32"/>
      <c r="F55" s="24" t="str">
        <f>IF(E18="","",E18)</f>
        <v>Vyplň údaj</v>
      </c>
      <c r="G55" s="32"/>
      <c r="H55" s="32"/>
      <c r="I55" s="101" t="s">
        <v>35</v>
      </c>
      <c r="J55" s="29" t="str">
        <f>E24</f>
        <v xml:space="preserve"> </v>
      </c>
      <c r="K55" s="32"/>
      <c r="L55" s="35"/>
    </row>
    <row r="56" spans="2:47" s="1" customFormat="1" ht="10.35" customHeight="1">
      <c r="B56" s="31"/>
      <c r="C56" s="32"/>
      <c r="D56" s="32"/>
      <c r="E56" s="32"/>
      <c r="F56" s="32"/>
      <c r="G56" s="32"/>
      <c r="H56" s="32"/>
      <c r="I56" s="100"/>
      <c r="J56" s="32"/>
      <c r="K56" s="32"/>
      <c r="L56" s="35"/>
    </row>
    <row r="57" spans="2:47" s="1" customFormat="1" ht="29.25" customHeight="1">
      <c r="B57" s="31"/>
      <c r="C57" s="126" t="s">
        <v>99</v>
      </c>
      <c r="D57" s="127"/>
      <c r="E57" s="127"/>
      <c r="F57" s="127"/>
      <c r="G57" s="127"/>
      <c r="H57" s="127"/>
      <c r="I57" s="128"/>
      <c r="J57" s="129" t="s">
        <v>100</v>
      </c>
      <c r="K57" s="127"/>
      <c r="L57" s="35"/>
    </row>
    <row r="58" spans="2:47" s="1" customFormat="1" ht="10.35" customHeight="1">
      <c r="B58" s="31"/>
      <c r="C58" s="32"/>
      <c r="D58" s="32"/>
      <c r="E58" s="32"/>
      <c r="F58" s="32"/>
      <c r="G58" s="32"/>
      <c r="H58" s="32"/>
      <c r="I58" s="100"/>
      <c r="J58" s="32"/>
      <c r="K58" s="32"/>
      <c r="L58" s="35"/>
    </row>
    <row r="59" spans="2:47" s="1" customFormat="1" ht="22.9" customHeight="1">
      <c r="B59" s="31"/>
      <c r="C59" s="130" t="s">
        <v>101</v>
      </c>
      <c r="D59" s="32"/>
      <c r="E59" s="32"/>
      <c r="F59" s="32"/>
      <c r="G59" s="32"/>
      <c r="H59" s="32"/>
      <c r="I59" s="100"/>
      <c r="J59" s="70">
        <f>J82</f>
        <v>0</v>
      </c>
      <c r="K59" s="32"/>
      <c r="L59" s="35"/>
      <c r="AU59" s="14" t="s">
        <v>102</v>
      </c>
    </row>
    <row r="60" spans="2:47" s="7" customFormat="1" ht="24.95" customHeight="1">
      <c r="B60" s="131"/>
      <c r="C60" s="132"/>
      <c r="D60" s="133" t="s">
        <v>103</v>
      </c>
      <c r="E60" s="134"/>
      <c r="F60" s="134"/>
      <c r="G60" s="134"/>
      <c r="H60" s="134"/>
      <c r="I60" s="135"/>
      <c r="J60" s="136">
        <f>J83</f>
        <v>0</v>
      </c>
      <c r="K60" s="132"/>
      <c r="L60" s="137"/>
    </row>
    <row r="61" spans="2:47" s="8" customFormat="1" ht="19.899999999999999" customHeight="1">
      <c r="B61" s="138"/>
      <c r="C61" s="139"/>
      <c r="D61" s="140" t="s">
        <v>104</v>
      </c>
      <c r="E61" s="141"/>
      <c r="F61" s="141"/>
      <c r="G61" s="141"/>
      <c r="H61" s="141"/>
      <c r="I61" s="142"/>
      <c r="J61" s="143">
        <f>J84</f>
        <v>0</v>
      </c>
      <c r="K61" s="139"/>
      <c r="L61" s="144"/>
    </row>
    <row r="62" spans="2:47" s="7" customFormat="1" ht="24.95" customHeight="1">
      <c r="B62" s="131"/>
      <c r="C62" s="132"/>
      <c r="D62" s="133" t="s">
        <v>105</v>
      </c>
      <c r="E62" s="134"/>
      <c r="F62" s="134"/>
      <c r="G62" s="134"/>
      <c r="H62" s="134"/>
      <c r="I62" s="135"/>
      <c r="J62" s="136">
        <f>J189</f>
        <v>0</v>
      </c>
      <c r="K62" s="132"/>
      <c r="L62" s="137"/>
    </row>
    <row r="63" spans="2:47" s="1" customFormat="1" ht="21.75" customHeight="1">
      <c r="B63" s="31"/>
      <c r="C63" s="32"/>
      <c r="D63" s="32"/>
      <c r="E63" s="32"/>
      <c r="F63" s="32"/>
      <c r="G63" s="32"/>
      <c r="H63" s="32"/>
      <c r="I63" s="100"/>
      <c r="J63" s="32"/>
      <c r="K63" s="32"/>
      <c r="L63" s="35"/>
    </row>
    <row r="64" spans="2:47" s="1" customFormat="1" ht="6.95" customHeight="1">
      <c r="B64" s="43"/>
      <c r="C64" s="44"/>
      <c r="D64" s="44"/>
      <c r="E64" s="44"/>
      <c r="F64" s="44"/>
      <c r="G64" s="44"/>
      <c r="H64" s="44"/>
      <c r="I64" s="122"/>
      <c r="J64" s="44"/>
      <c r="K64" s="44"/>
      <c r="L64" s="35"/>
    </row>
    <row r="68" spans="2:12" s="1" customFormat="1" ht="6.95" customHeight="1">
      <c r="B68" s="45"/>
      <c r="C68" s="46"/>
      <c r="D68" s="46"/>
      <c r="E68" s="46"/>
      <c r="F68" s="46"/>
      <c r="G68" s="46"/>
      <c r="H68" s="46"/>
      <c r="I68" s="125"/>
      <c r="J68" s="46"/>
      <c r="K68" s="46"/>
      <c r="L68" s="35"/>
    </row>
    <row r="69" spans="2:12" s="1" customFormat="1" ht="24.95" customHeight="1">
      <c r="B69" s="31"/>
      <c r="C69" s="20" t="s">
        <v>106</v>
      </c>
      <c r="D69" s="32"/>
      <c r="E69" s="32"/>
      <c r="F69" s="32"/>
      <c r="G69" s="32"/>
      <c r="H69" s="32"/>
      <c r="I69" s="100"/>
      <c r="J69" s="32"/>
      <c r="K69" s="32"/>
      <c r="L69" s="35"/>
    </row>
    <row r="70" spans="2:12" s="1" customFormat="1" ht="6.95" customHeight="1">
      <c r="B70" s="31"/>
      <c r="C70" s="32"/>
      <c r="D70" s="32"/>
      <c r="E70" s="32"/>
      <c r="F70" s="32"/>
      <c r="G70" s="32"/>
      <c r="H70" s="32"/>
      <c r="I70" s="100"/>
      <c r="J70" s="32"/>
      <c r="K70" s="32"/>
      <c r="L70" s="35"/>
    </row>
    <row r="71" spans="2:12" s="1" customFormat="1" ht="12" customHeight="1">
      <c r="B71" s="31"/>
      <c r="C71" s="26" t="s">
        <v>16</v>
      </c>
      <c r="D71" s="32"/>
      <c r="E71" s="32"/>
      <c r="F71" s="32"/>
      <c r="G71" s="32"/>
      <c r="H71" s="32"/>
      <c r="I71" s="100"/>
      <c r="J71" s="32"/>
      <c r="K71" s="32"/>
      <c r="L71" s="35"/>
    </row>
    <row r="72" spans="2:12" s="1" customFormat="1" ht="16.5" customHeight="1">
      <c r="B72" s="31"/>
      <c r="C72" s="32"/>
      <c r="D72" s="32"/>
      <c r="E72" s="273" t="str">
        <f>E7</f>
        <v>Oprava staničních kolejí č. 2,6,8 v žst. Krnov</v>
      </c>
      <c r="F72" s="274"/>
      <c r="G72" s="274"/>
      <c r="H72" s="274"/>
      <c r="I72" s="100"/>
      <c r="J72" s="32"/>
      <c r="K72" s="32"/>
      <c r="L72" s="35"/>
    </row>
    <row r="73" spans="2:12" s="1" customFormat="1" ht="12" customHeight="1">
      <c r="B73" s="31"/>
      <c r="C73" s="26" t="s">
        <v>96</v>
      </c>
      <c r="D73" s="32"/>
      <c r="E73" s="32"/>
      <c r="F73" s="32"/>
      <c r="G73" s="32"/>
      <c r="H73" s="32"/>
      <c r="I73" s="100"/>
      <c r="J73" s="32"/>
      <c r="K73" s="32"/>
      <c r="L73" s="35"/>
    </row>
    <row r="74" spans="2:12" s="1" customFormat="1" ht="16.5" customHeight="1">
      <c r="B74" s="31"/>
      <c r="C74" s="32"/>
      <c r="D74" s="32"/>
      <c r="E74" s="245" t="str">
        <f>E9</f>
        <v xml:space="preserve">SO 02 - Oprava SK č. 2 </v>
      </c>
      <c r="F74" s="244"/>
      <c r="G74" s="244"/>
      <c r="H74" s="244"/>
      <c r="I74" s="100"/>
      <c r="J74" s="32"/>
      <c r="K74" s="32"/>
      <c r="L74" s="35"/>
    </row>
    <row r="75" spans="2:12" s="1" customFormat="1" ht="6.95" customHeight="1">
      <c r="B75" s="31"/>
      <c r="C75" s="32"/>
      <c r="D75" s="32"/>
      <c r="E75" s="32"/>
      <c r="F75" s="32"/>
      <c r="G75" s="32"/>
      <c r="H75" s="32"/>
      <c r="I75" s="100"/>
      <c r="J75" s="32"/>
      <c r="K75" s="32"/>
      <c r="L75" s="35"/>
    </row>
    <row r="76" spans="2:12" s="1" customFormat="1" ht="12" customHeight="1">
      <c r="B76" s="31"/>
      <c r="C76" s="26" t="s">
        <v>20</v>
      </c>
      <c r="D76" s="32"/>
      <c r="E76" s="32"/>
      <c r="F76" s="24" t="str">
        <f>F12</f>
        <v>PS Krnov</v>
      </c>
      <c r="G76" s="32"/>
      <c r="H76" s="32"/>
      <c r="I76" s="101" t="s">
        <v>22</v>
      </c>
      <c r="J76" s="52" t="str">
        <f>IF(J12="","",J12)</f>
        <v>28. 3. 2019</v>
      </c>
      <c r="K76" s="32"/>
      <c r="L76" s="35"/>
    </row>
    <row r="77" spans="2:12" s="1" customFormat="1" ht="6.95" customHeight="1">
      <c r="B77" s="31"/>
      <c r="C77" s="32"/>
      <c r="D77" s="32"/>
      <c r="E77" s="32"/>
      <c r="F77" s="32"/>
      <c r="G77" s="32"/>
      <c r="H77" s="32"/>
      <c r="I77" s="100"/>
      <c r="J77" s="32"/>
      <c r="K77" s="32"/>
      <c r="L77" s="35"/>
    </row>
    <row r="78" spans="2:12" s="1" customFormat="1" ht="13.7" customHeight="1">
      <c r="B78" s="31"/>
      <c r="C78" s="26" t="s">
        <v>24</v>
      </c>
      <c r="D78" s="32"/>
      <c r="E78" s="32"/>
      <c r="F78" s="24" t="str">
        <f>E15</f>
        <v>SŽDC s.o.,OŘ Ostrava</v>
      </c>
      <c r="G78" s="32"/>
      <c r="H78" s="32"/>
      <c r="I78" s="101" t="s">
        <v>32</v>
      </c>
      <c r="J78" s="29" t="str">
        <f>E21</f>
        <v xml:space="preserve"> </v>
      </c>
      <c r="K78" s="32"/>
      <c r="L78" s="35"/>
    </row>
    <row r="79" spans="2:12" s="1" customFormat="1" ht="13.7" customHeight="1">
      <c r="B79" s="31"/>
      <c r="C79" s="26" t="s">
        <v>30</v>
      </c>
      <c r="D79" s="32"/>
      <c r="E79" s="32"/>
      <c r="F79" s="24" t="str">
        <f>IF(E18="","",E18)</f>
        <v>Vyplň údaj</v>
      </c>
      <c r="G79" s="32"/>
      <c r="H79" s="32"/>
      <c r="I79" s="101" t="s">
        <v>35</v>
      </c>
      <c r="J79" s="29" t="str">
        <f>E24</f>
        <v xml:space="preserve"> </v>
      </c>
      <c r="K79" s="32"/>
      <c r="L79" s="35"/>
    </row>
    <row r="80" spans="2:12" s="1" customFormat="1" ht="10.35" customHeight="1">
      <c r="B80" s="31"/>
      <c r="C80" s="32"/>
      <c r="D80" s="32"/>
      <c r="E80" s="32"/>
      <c r="F80" s="32"/>
      <c r="G80" s="32"/>
      <c r="H80" s="32"/>
      <c r="I80" s="100"/>
      <c r="J80" s="32"/>
      <c r="K80" s="32"/>
      <c r="L80" s="35"/>
    </row>
    <row r="81" spans="2:65" s="9" customFormat="1" ht="29.25" customHeight="1">
      <c r="B81" s="145"/>
      <c r="C81" s="146" t="s">
        <v>107</v>
      </c>
      <c r="D81" s="147" t="s">
        <v>56</v>
      </c>
      <c r="E81" s="147" t="s">
        <v>52</v>
      </c>
      <c r="F81" s="147" t="s">
        <v>53</v>
      </c>
      <c r="G81" s="147" t="s">
        <v>108</v>
      </c>
      <c r="H81" s="147" t="s">
        <v>109</v>
      </c>
      <c r="I81" s="148" t="s">
        <v>110</v>
      </c>
      <c r="J81" s="147" t="s">
        <v>100</v>
      </c>
      <c r="K81" s="149" t="s">
        <v>111</v>
      </c>
      <c r="L81" s="150"/>
      <c r="M81" s="61" t="s">
        <v>1</v>
      </c>
      <c r="N81" s="62" t="s">
        <v>41</v>
      </c>
      <c r="O81" s="62" t="s">
        <v>112</v>
      </c>
      <c r="P81" s="62" t="s">
        <v>113</v>
      </c>
      <c r="Q81" s="62" t="s">
        <v>114</v>
      </c>
      <c r="R81" s="62" t="s">
        <v>115</v>
      </c>
      <c r="S81" s="62" t="s">
        <v>116</v>
      </c>
      <c r="T81" s="63" t="s">
        <v>117</v>
      </c>
    </row>
    <row r="82" spans="2:65" s="1" customFormat="1" ht="22.9" customHeight="1">
      <c r="B82" s="31"/>
      <c r="C82" s="68" t="s">
        <v>118</v>
      </c>
      <c r="D82" s="32"/>
      <c r="E82" s="32"/>
      <c r="F82" s="32"/>
      <c r="G82" s="32"/>
      <c r="H82" s="32"/>
      <c r="I82" s="100"/>
      <c r="J82" s="151">
        <f>BK82</f>
        <v>0</v>
      </c>
      <c r="K82" s="32"/>
      <c r="L82" s="35"/>
      <c r="M82" s="64"/>
      <c r="N82" s="65"/>
      <c r="O82" s="65"/>
      <c r="P82" s="152">
        <f>P83+P189</f>
        <v>0</v>
      </c>
      <c r="Q82" s="65"/>
      <c r="R82" s="152">
        <f>R83+R189</f>
        <v>952.94723999999997</v>
      </c>
      <c r="S82" s="65"/>
      <c r="T82" s="153">
        <f>T83+T189</f>
        <v>0</v>
      </c>
      <c r="AT82" s="14" t="s">
        <v>70</v>
      </c>
      <c r="AU82" s="14" t="s">
        <v>102</v>
      </c>
      <c r="BK82" s="154">
        <f>BK83+BK189</f>
        <v>0</v>
      </c>
    </row>
    <row r="83" spans="2:65" s="10" customFormat="1" ht="25.9" customHeight="1">
      <c r="B83" s="155"/>
      <c r="C83" s="156"/>
      <c r="D83" s="157" t="s">
        <v>70</v>
      </c>
      <c r="E83" s="158" t="s">
        <v>119</v>
      </c>
      <c r="F83" s="158" t="s">
        <v>120</v>
      </c>
      <c r="G83" s="156"/>
      <c r="H83" s="156"/>
      <c r="I83" s="159"/>
      <c r="J83" s="160">
        <f>BK83</f>
        <v>0</v>
      </c>
      <c r="K83" s="156"/>
      <c r="L83" s="161"/>
      <c r="M83" s="162"/>
      <c r="N83" s="163"/>
      <c r="O83" s="163"/>
      <c r="P83" s="164">
        <f>P84</f>
        <v>0</v>
      </c>
      <c r="Q83" s="163"/>
      <c r="R83" s="164">
        <f>R84</f>
        <v>952.94723999999997</v>
      </c>
      <c r="S83" s="163"/>
      <c r="T83" s="165">
        <f>T84</f>
        <v>0</v>
      </c>
      <c r="AR83" s="166" t="s">
        <v>79</v>
      </c>
      <c r="AT83" s="167" t="s">
        <v>70</v>
      </c>
      <c r="AU83" s="167" t="s">
        <v>71</v>
      </c>
      <c r="AY83" s="166" t="s">
        <v>121</v>
      </c>
      <c r="BK83" s="168">
        <f>BK84</f>
        <v>0</v>
      </c>
    </row>
    <row r="84" spans="2:65" s="10" customFormat="1" ht="22.9" customHeight="1">
      <c r="B84" s="155"/>
      <c r="C84" s="156"/>
      <c r="D84" s="157" t="s">
        <v>70</v>
      </c>
      <c r="E84" s="169" t="s">
        <v>122</v>
      </c>
      <c r="F84" s="169" t="s">
        <v>123</v>
      </c>
      <c r="G84" s="156"/>
      <c r="H84" s="156"/>
      <c r="I84" s="159"/>
      <c r="J84" s="170">
        <f>BK84</f>
        <v>0</v>
      </c>
      <c r="K84" s="156"/>
      <c r="L84" s="161"/>
      <c r="M84" s="162"/>
      <c r="N84" s="163"/>
      <c r="O84" s="163"/>
      <c r="P84" s="164">
        <f>SUM(P85:P188)</f>
        <v>0</v>
      </c>
      <c r="Q84" s="163"/>
      <c r="R84" s="164">
        <f>SUM(R85:R188)</f>
        <v>952.94723999999997</v>
      </c>
      <c r="S84" s="163"/>
      <c r="T84" s="165">
        <f>SUM(T85:T188)</f>
        <v>0</v>
      </c>
      <c r="AR84" s="166" t="s">
        <v>79</v>
      </c>
      <c r="AT84" s="167" t="s">
        <v>70</v>
      </c>
      <c r="AU84" s="167" t="s">
        <v>79</v>
      </c>
      <c r="AY84" s="166" t="s">
        <v>121</v>
      </c>
      <c r="BK84" s="168">
        <f>SUM(BK85:BK188)</f>
        <v>0</v>
      </c>
    </row>
    <row r="85" spans="2:65" s="1" customFormat="1" ht="22.5" customHeight="1">
      <c r="B85" s="31"/>
      <c r="C85" s="171" t="s">
        <v>79</v>
      </c>
      <c r="D85" s="171" t="s">
        <v>124</v>
      </c>
      <c r="E85" s="172" t="s">
        <v>166</v>
      </c>
      <c r="F85" s="173" t="s">
        <v>167</v>
      </c>
      <c r="G85" s="174" t="s">
        <v>162</v>
      </c>
      <c r="H85" s="175">
        <v>150</v>
      </c>
      <c r="I85" s="176"/>
      <c r="J85" s="177">
        <f>ROUND(I85*H85,2)</f>
        <v>0</v>
      </c>
      <c r="K85" s="173" t="s">
        <v>128</v>
      </c>
      <c r="L85" s="35"/>
      <c r="M85" s="178" t="s">
        <v>1</v>
      </c>
      <c r="N85" s="179" t="s">
        <v>42</v>
      </c>
      <c r="O85" s="57"/>
      <c r="P85" s="180">
        <f>O85*H85</f>
        <v>0</v>
      </c>
      <c r="Q85" s="180">
        <v>0</v>
      </c>
      <c r="R85" s="180">
        <f>Q85*H85</f>
        <v>0</v>
      </c>
      <c r="S85" s="180">
        <v>0</v>
      </c>
      <c r="T85" s="181">
        <f>S85*H85</f>
        <v>0</v>
      </c>
      <c r="AR85" s="14" t="s">
        <v>129</v>
      </c>
      <c r="AT85" s="14" t="s">
        <v>124</v>
      </c>
      <c r="AU85" s="14" t="s">
        <v>81</v>
      </c>
      <c r="AY85" s="14" t="s">
        <v>121</v>
      </c>
      <c r="BE85" s="182">
        <f>IF(N85="základní",J85,0)</f>
        <v>0</v>
      </c>
      <c r="BF85" s="182">
        <f>IF(N85="snížená",J85,0)</f>
        <v>0</v>
      </c>
      <c r="BG85" s="182">
        <f>IF(N85="zákl. přenesená",J85,0)</f>
        <v>0</v>
      </c>
      <c r="BH85" s="182">
        <f>IF(N85="sníž. přenesená",J85,0)</f>
        <v>0</v>
      </c>
      <c r="BI85" s="182">
        <f>IF(N85="nulová",J85,0)</f>
        <v>0</v>
      </c>
      <c r="BJ85" s="14" t="s">
        <v>79</v>
      </c>
      <c r="BK85" s="182">
        <f>ROUND(I85*H85,2)</f>
        <v>0</v>
      </c>
      <c r="BL85" s="14" t="s">
        <v>129</v>
      </c>
      <c r="BM85" s="14" t="s">
        <v>429</v>
      </c>
    </row>
    <row r="86" spans="2:65" s="1" customFormat="1" ht="19.5">
      <c r="B86" s="31"/>
      <c r="C86" s="32"/>
      <c r="D86" s="183" t="s">
        <v>131</v>
      </c>
      <c r="E86" s="32"/>
      <c r="F86" s="184" t="s">
        <v>169</v>
      </c>
      <c r="G86" s="32"/>
      <c r="H86" s="32"/>
      <c r="I86" s="100"/>
      <c r="J86" s="32"/>
      <c r="K86" s="32"/>
      <c r="L86" s="35"/>
      <c r="M86" s="185"/>
      <c r="N86" s="57"/>
      <c r="O86" s="57"/>
      <c r="P86" s="57"/>
      <c r="Q86" s="57"/>
      <c r="R86" s="57"/>
      <c r="S86" s="57"/>
      <c r="T86" s="58"/>
      <c r="AT86" s="14" t="s">
        <v>131</v>
      </c>
      <c r="AU86" s="14" t="s">
        <v>81</v>
      </c>
    </row>
    <row r="87" spans="2:65" s="1" customFormat="1" ht="22.5" customHeight="1">
      <c r="B87" s="31"/>
      <c r="C87" s="171" t="s">
        <v>81</v>
      </c>
      <c r="D87" s="171" t="s">
        <v>124</v>
      </c>
      <c r="E87" s="172" t="s">
        <v>430</v>
      </c>
      <c r="F87" s="173" t="s">
        <v>431</v>
      </c>
      <c r="G87" s="174" t="s">
        <v>218</v>
      </c>
      <c r="H87" s="175">
        <v>4</v>
      </c>
      <c r="I87" s="176"/>
      <c r="J87" s="177">
        <f>ROUND(I87*H87,2)</f>
        <v>0</v>
      </c>
      <c r="K87" s="173" t="s">
        <v>128</v>
      </c>
      <c r="L87" s="35"/>
      <c r="M87" s="178" t="s">
        <v>1</v>
      </c>
      <c r="N87" s="179" t="s">
        <v>42</v>
      </c>
      <c r="O87" s="57"/>
      <c r="P87" s="180">
        <f>O87*H87</f>
        <v>0</v>
      </c>
      <c r="Q87" s="180">
        <v>0</v>
      </c>
      <c r="R87" s="180">
        <f>Q87*H87</f>
        <v>0</v>
      </c>
      <c r="S87" s="180">
        <v>0</v>
      </c>
      <c r="T87" s="181">
        <f>S87*H87</f>
        <v>0</v>
      </c>
      <c r="AR87" s="14" t="s">
        <v>129</v>
      </c>
      <c r="AT87" s="14" t="s">
        <v>124</v>
      </c>
      <c r="AU87" s="14" t="s">
        <v>81</v>
      </c>
      <c r="AY87" s="14" t="s">
        <v>121</v>
      </c>
      <c r="BE87" s="182">
        <f>IF(N87="základní",J87,0)</f>
        <v>0</v>
      </c>
      <c r="BF87" s="182">
        <f>IF(N87="snížená",J87,0)</f>
        <v>0</v>
      </c>
      <c r="BG87" s="182">
        <f>IF(N87="zákl. přenesená",J87,0)</f>
        <v>0</v>
      </c>
      <c r="BH87" s="182">
        <f>IF(N87="sníž. přenesená",J87,0)</f>
        <v>0</v>
      </c>
      <c r="BI87" s="182">
        <f>IF(N87="nulová",J87,0)</f>
        <v>0</v>
      </c>
      <c r="BJ87" s="14" t="s">
        <v>79</v>
      </c>
      <c r="BK87" s="182">
        <f>ROUND(I87*H87,2)</f>
        <v>0</v>
      </c>
      <c r="BL87" s="14" t="s">
        <v>129</v>
      </c>
      <c r="BM87" s="14" t="s">
        <v>432</v>
      </c>
    </row>
    <row r="88" spans="2:65" s="1" customFormat="1" ht="29.25">
      <c r="B88" s="31"/>
      <c r="C88" s="32"/>
      <c r="D88" s="183" t="s">
        <v>131</v>
      </c>
      <c r="E88" s="32"/>
      <c r="F88" s="184" t="s">
        <v>433</v>
      </c>
      <c r="G88" s="32"/>
      <c r="H88" s="32"/>
      <c r="I88" s="100"/>
      <c r="J88" s="32"/>
      <c r="K88" s="32"/>
      <c r="L88" s="35"/>
      <c r="M88" s="185"/>
      <c r="N88" s="57"/>
      <c r="O88" s="57"/>
      <c r="P88" s="57"/>
      <c r="Q88" s="57"/>
      <c r="R88" s="57"/>
      <c r="S88" s="57"/>
      <c r="T88" s="58"/>
      <c r="AT88" s="14" t="s">
        <v>131</v>
      </c>
      <c r="AU88" s="14" t="s">
        <v>81</v>
      </c>
    </row>
    <row r="89" spans="2:65" s="1" customFormat="1" ht="22.5" customHeight="1">
      <c r="B89" s="31"/>
      <c r="C89" s="171" t="s">
        <v>139</v>
      </c>
      <c r="D89" s="171" t="s">
        <v>124</v>
      </c>
      <c r="E89" s="172" t="s">
        <v>434</v>
      </c>
      <c r="F89" s="173" t="s">
        <v>435</v>
      </c>
      <c r="G89" s="174" t="s">
        <v>127</v>
      </c>
      <c r="H89" s="175">
        <v>3.6</v>
      </c>
      <c r="I89" s="176"/>
      <c r="J89" s="177">
        <f>ROUND(I89*H89,2)</f>
        <v>0</v>
      </c>
      <c r="K89" s="173" t="s">
        <v>128</v>
      </c>
      <c r="L89" s="35"/>
      <c r="M89" s="178" t="s">
        <v>1</v>
      </c>
      <c r="N89" s="179" t="s">
        <v>42</v>
      </c>
      <c r="O89" s="57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AR89" s="14" t="s">
        <v>129</v>
      </c>
      <c r="AT89" s="14" t="s">
        <v>124</v>
      </c>
      <c r="AU89" s="14" t="s">
        <v>81</v>
      </c>
      <c r="AY89" s="14" t="s">
        <v>121</v>
      </c>
      <c r="BE89" s="182">
        <f>IF(N89="základní",J89,0)</f>
        <v>0</v>
      </c>
      <c r="BF89" s="182">
        <f>IF(N89="snížená",J89,0)</f>
        <v>0</v>
      </c>
      <c r="BG89" s="182">
        <f>IF(N89="zákl. přenesená",J89,0)</f>
        <v>0</v>
      </c>
      <c r="BH89" s="182">
        <f>IF(N89="sníž. přenesená",J89,0)</f>
        <v>0</v>
      </c>
      <c r="BI89" s="182">
        <f>IF(N89="nulová",J89,0)</f>
        <v>0</v>
      </c>
      <c r="BJ89" s="14" t="s">
        <v>79</v>
      </c>
      <c r="BK89" s="182">
        <f>ROUND(I89*H89,2)</f>
        <v>0</v>
      </c>
      <c r="BL89" s="14" t="s">
        <v>129</v>
      </c>
      <c r="BM89" s="14" t="s">
        <v>436</v>
      </c>
    </row>
    <row r="90" spans="2:65" s="1" customFormat="1" ht="19.5">
      <c r="B90" s="31"/>
      <c r="C90" s="32"/>
      <c r="D90" s="183" t="s">
        <v>131</v>
      </c>
      <c r="E90" s="32"/>
      <c r="F90" s="184" t="s">
        <v>437</v>
      </c>
      <c r="G90" s="32"/>
      <c r="H90" s="32"/>
      <c r="I90" s="100"/>
      <c r="J90" s="32"/>
      <c r="K90" s="32"/>
      <c r="L90" s="35"/>
      <c r="M90" s="185"/>
      <c r="N90" s="57"/>
      <c r="O90" s="57"/>
      <c r="P90" s="57"/>
      <c r="Q90" s="57"/>
      <c r="R90" s="57"/>
      <c r="S90" s="57"/>
      <c r="T90" s="58"/>
      <c r="AT90" s="14" t="s">
        <v>131</v>
      </c>
      <c r="AU90" s="14" t="s">
        <v>81</v>
      </c>
    </row>
    <row r="91" spans="2:65" s="1" customFormat="1" ht="22.5" customHeight="1">
      <c r="B91" s="31"/>
      <c r="C91" s="171" t="s">
        <v>129</v>
      </c>
      <c r="D91" s="171" t="s">
        <v>124</v>
      </c>
      <c r="E91" s="172" t="s">
        <v>171</v>
      </c>
      <c r="F91" s="173" t="s">
        <v>172</v>
      </c>
      <c r="G91" s="174" t="s">
        <v>173</v>
      </c>
      <c r="H91" s="175">
        <v>16.241</v>
      </c>
      <c r="I91" s="176"/>
      <c r="J91" s="177">
        <f>ROUND(I91*H91,2)</f>
        <v>0</v>
      </c>
      <c r="K91" s="173" t="s">
        <v>128</v>
      </c>
      <c r="L91" s="35"/>
      <c r="M91" s="178" t="s">
        <v>1</v>
      </c>
      <c r="N91" s="179" t="s">
        <v>42</v>
      </c>
      <c r="O91" s="57"/>
      <c r="P91" s="180">
        <f>O91*H91</f>
        <v>0</v>
      </c>
      <c r="Q91" s="180">
        <v>0</v>
      </c>
      <c r="R91" s="180">
        <f>Q91*H91</f>
        <v>0</v>
      </c>
      <c r="S91" s="180">
        <v>0</v>
      </c>
      <c r="T91" s="181">
        <f>S91*H91</f>
        <v>0</v>
      </c>
      <c r="AR91" s="14" t="s">
        <v>129</v>
      </c>
      <c r="AT91" s="14" t="s">
        <v>124</v>
      </c>
      <c r="AU91" s="14" t="s">
        <v>81</v>
      </c>
      <c r="AY91" s="14" t="s">
        <v>121</v>
      </c>
      <c r="BE91" s="182">
        <f>IF(N91="základní",J91,0)</f>
        <v>0</v>
      </c>
      <c r="BF91" s="182">
        <f>IF(N91="snížená",J91,0)</f>
        <v>0</v>
      </c>
      <c r="BG91" s="182">
        <f>IF(N91="zákl. přenesená",J91,0)</f>
        <v>0</v>
      </c>
      <c r="BH91" s="182">
        <f>IF(N91="sníž. přenesená",J91,0)</f>
        <v>0</v>
      </c>
      <c r="BI91" s="182">
        <f>IF(N91="nulová",J91,0)</f>
        <v>0</v>
      </c>
      <c r="BJ91" s="14" t="s">
        <v>79</v>
      </c>
      <c r="BK91" s="182">
        <f>ROUND(I91*H91,2)</f>
        <v>0</v>
      </c>
      <c r="BL91" s="14" t="s">
        <v>129</v>
      </c>
      <c r="BM91" s="14" t="s">
        <v>438</v>
      </c>
    </row>
    <row r="92" spans="2:65" s="1" customFormat="1" ht="29.25">
      <c r="B92" s="31"/>
      <c r="C92" s="32"/>
      <c r="D92" s="183" t="s">
        <v>131</v>
      </c>
      <c r="E92" s="32"/>
      <c r="F92" s="184" t="s">
        <v>175</v>
      </c>
      <c r="G92" s="32"/>
      <c r="H92" s="32"/>
      <c r="I92" s="100"/>
      <c r="J92" s="32"/>
      <c r="K92" s="32"/>
      <c r="L92" s="35"/>
      <c r="M92" s="185"/>
      <c r="N92" s="57"/>
      <c r="O92" s="57"/>
      <c r="P92" s="57"/>
      <c r="Q92" s="57"/>
      <c r="R92" s="57"/>
      <c r="S92" s="57"/>
      <c r="T92" s="58"/>
      <c r="AT92" s="14" t="s">
        <v>131</v>
      </c>
      <c r="AU92" s="14" t="s">
        <v>81</v>
      </c>
    </row>
    <row r="93" spans="2:65" s="11" customFormat="1" ht="11.25">
      <c r="B93" s="186"/>
      <c r="C93" s="187"/>
      <c r="D93" s="183" t="s">
        <v>133</v>
      </c>
      <c r="E93" s="188" t="s">
        <v>1</v>
      </c>
      <c r="F93" s="189" t="s">
        <v>439</v>
      </c>
      <c r="G93" s="187"/>
      <c r="H93" s="190">
        <v>16.241</v>
      </c>
      <c r="I93" s="191"/>
      <c r="J93" s="187"/>
      <c r="K93" s="187"/>
      <c r="L93" s="192"/>
      <c r="M93" s="193"/>
      <c r="N93" s="194"/>
      <c r="O93" s="194"/>
      <c r="P93" s="194"/>
      <c r="Q93" s="194"/>
      <c r="R93" s="194"/>
      <c r="S93" s="194"/>
      <c r="T93" s="195"/>
      <c r="AT93" s="196" t="s">
        <v>133</v>
      </c>
      <c r="AU93" s="196" t="s">
        <v>81</v>
      </c>
      <c r="AV93" s="11" t="s">
        <v>81</v>
      </c>
      <c r="AW93" s="11" t="s">
        <v>34</v>
      </c>
      <c r="AX93" s="11" t="s">
        <v>79</v>
      </c>
      <c r="AY93" s="196" t="s">
        <v>121</v>
      </c>
    </row>
    <row r="94" spans="2:65" s="1" customFormat="1" ht="22.5" customHeight="1">
      <c r="B94" s="31"/>
      <c r="C94" s="171" t="s">
        <v>122</v>
      </c>
      <c r="D94" s="171" t="s">
        <v>124</v>
      </c>
      <c r="E94" s="172" t="s">
        <v>440</v>
      </c>
      <c r="F94" s="173" t="s">
        <v>441</v>
      </c>
      <c r="G94" s="174" t="s">
        <v>173</v>
      </c>
      <c r="H94" s="175">
        <v>271.87700000000001</v>
      </c>
      <c r="I94" s="176"/>
      <c r="J94" s="177">
        <f>ROUND(I94*H94,2)</f>
        <v>0</v>
      </c>
      <c r="K94" s="173" t="s">
        <v>128</v>
      </c>
      <c r="L94" s="35"/>
      <c r="M94" s="178" t="s">
        <v>1</v>
      </c>
      <c r="N94" s="179" t="s">
        <v>42</v>
      </c>
      <c r="O94" s="57"/>
      <c r="P94" s="180">
        <f>O94*H94</f>
        <v>0</v>
      </c>
      <c r="Q94" s="180">
        <v>0</v>
      </c>
      <c r="R94" s="180">
        <f>Q94*H94</f>
        <v>0</v>
      </c>
      <c r="S94" s="180">
        <v>0</v>
      </c>
      <c r="T94" s="181">
        <f>S94*H94</f>
        <v>0</v>
      </c>
      <c r="AR94" s="14" t="s">
        <v>129</v>
      </c>
      <c r="AT94" s="14" t="s">
        <v>124</v>
      </c>
      <c r="AU94" s="14" t="s">
        <v>81</v>
      </c>
      <c r="AY94" s="14" t="s">
        <v>121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14" t="s">
        <v>79</v>
      </c>
      <c r="BK94" s="182">
        <f>ROUND(I94*H94,2)</f>
        <v>0</v>
      </c>
      <c r="BL94" s="14" t="s">
        <v>129</v>
      </c>
      <c r="BM94" s="14" t="s">
        <v>442</v>
      </c>
    </row>
    <row r="95" spans="2:65" s="1" customFormat="1" ht="29.25">
      <c r="B95" s="31"/>
      <c r="C95" s="32"/>
      <c r="D95" s="183" t="s">
        <v>131</v>
      </c>
      <c r="E95" s="32"/>
      <c r="F95" s="184" t="s">
        <v>443</v>
      </c>
      <c r="G95" s="32"/>
      <c r="H95" s="32"/>
      <c r="I95" s="100"/>
      <c r="J95" s="32"/>
      <c r="K95" s="32"/>
      <c r="L95" s="35"/>
      <c r="M95" s="185"/>
      <c r="N95" s="57"/>
      <c r="O95" s="57"/>
      <c r="P95" s="57"/>
      <c r="Q95" s="57"/>
      <c r="R95" s="57"/>
      <c r="S95" s="57"/>
      <c r="T95" s="58"/>
      <c r="AT95" s="14" t="s">
        <v>131</v>
      </c>
      <c r="AU95" s="14" t="s">
        <v>81</v>
      </c>
    </row>
    <row r="96" spans="2:65" s="11" customFormat="1" ht="11.25">
      <c r="B96" s="186"/>
      <c r="C96" s="187"/>
      <c r="D96" s="183" t="s">
        <v>133</v>
      </c>
      <c r="E96" s="188" t="s">
        <v>1</v>
      </c>
      <c r="F96" s="189" t="s">
        <v>444</v>
      </c>
      <c r="G96" s="187"/>
      <c r="H96" s="190">
        <v>271.87700000000001</v>
      </c>
      <c r="I96" s="191"/>
      <c r="J96" s="187"/>
      <c r="K96" s="187"/>
      <c r="L96" s="192"/>
      <c r="M96" s="193"/>
      <c r="N96" s="194"/>
      <c r="O96" s="194"/>
      <c r="P96" s="194"/>
      <c r="Q96" s="194"/>
      <c r="R96" s="194"/>
      <c r="S96" s="194"/>
      <c r="T96" s="195"/>
      <c r="AT96" s="196" t="s">
        <v>133</v>
      </c>
      <c r="AU96" s="196" t="s">
        <v>81</v>
      </c>
      <c r="AV96" s="11" t="s">
        <v>81</v>
      </c>
      <c r="AW96" s="11" t="s">
        <v>34</v>
      </c>
      <c r="AX96" s="11" t="s">
        <v>79</v>
      </c>
      <c r="AY96" s="196" t="s">
        <v>121</v>
      </c>
    </row>
    <row r="97" spans="2:65" s="1" customFormat="1" ht="22.5" customHeight="1">
      <c r="B97" s="31"/>
      <c r="C97" s="171" t="s">
        <v>154</v>
      </c>
      <c r="D97" s="171" t="s">
        <v>124</v>
      </c>
      <c r="E97" s="172" t="s">
        <v>187</v>
      </c>
      <c r="F97" s="173" t="s">
        <v>188</v>
      </c>
      <c r="G97" s="174" t="s">
        <v>182</v>
      </c>
      <c r="H97" s="175">
        <v>391.351</v>
      </c>
      <c r="I97" s="176"/>
      <c r="J97" s="177">
        <f>ROUND(I97*H97,2)</f>
        <v>0</v>
      </c>
      <c r="K97" s="173" t="s">
        <v>128</v>
      </c>
      <c r="L97" s="35"/>
      <c r="M97" s="178" t="s">
        <v>1</v>
      </c>
      <c r="N97" s="179" t="s">
        <v>42</v>
      </c>
      <c r="O97" s="57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AR97" s="14" t="s">
        <v>129</v>
      </c>
      <c r="AT97" s="14" t="s">
        <v>124</v>
      </c>
      <c r="AU97" s="14" t="s">
        <v>81</v>
      </c>
      <c r="AY97" s="14" t="s">
        <v>121</v>
      </c>
      <c r="BE97" s="182">
        <f>IF(N97="základní",J97,0)</f>
        <v>0</v>
      </c>
      <c r="BF97" s="182">
        <f>IF(N97="snížená",J97,0)</f>
        <v>0</v>
      </c>
      <c r="BG97" s="182">
        <f>IF(N97="zákl. přenesená",J97,0)</f>
        <v>0</v>
      </c>
      <c r="BH97" s="182">
        <f>IF(N97="sníž. přenesená",J97,0)</f>
        <v>0</v>
      </c>
      <c r="BI97" s="182">
        <f>IF(N97="nulová",J97,0)</f>
        <v>0</v>
      </c>
      <c r="BJ97" s="14" t="s">
        <v>79</v>
      </c>
      <c r="BK97" s="182">
        <f>ROUND(I97*H97,2)</f>
        <v>0</v>
      </c>
      <c r="BL97" s="14" t="s">
        <v>129</v>
      </c>
      <c r="BM97" s="14" t="s">
        <v>445</v>
      </c>
    </row>
    <row r="98" spans="2:65" s="1" customFormat="1" ht="29.25">
      <c r="B98" s="31"/>
      <c r="C98" s="32"/>
      <c r="D98" s="183" t="s">
        <v>131</v>
      </c>
      <c r="E98" s="32"/>
      <c r="F98" s="184" t="s">
        <v>190</v>
      </c>
      <c r="G98" s="32"/>
      <c r="H98" s="32"/>
      <c r="I98" s="100"/>
      <c r="J98" s="32"/>
      <c r="K98" s="32"/>
      <c r="L98" s="35"/>
      <c r="M98" s="185"/>
      <c r="N98" s="57"/>
      <c r="O98" s="57"/>
      <c r="P98" s="57"/>
      <c r="Q98" s="57"/>
      <c r="R98" s="57"/>
      <c r="S98" s="57"/>
      <c r="T98" s="58"/>
      <c r="AT98" s="14" t="s">
        <v>131</v>
      </c>
      <c r="AU98" s="14" t="s">
        <v>81</v>
      </c>
    </row>
    <row r="99" spans="2:65" s="11" customFormat="1" ht="11.25">
      <c r="B99" s="186"/>
      <c r="C99" s="187"/>
      <c r="D99" s="183" t="s">
        <v>133</v>
      </c>
      <c r="E99" s="188" t="s">
        <v>1</v>
      </c>
      <c r="F99" s="189" t="s">
        <v>446</v>
      </c>
      <c r="G99" s="187"/>
      <c r="H99" s="190">
        <v>391.351</v>
      </c>
      <c r="I99" s="191"/>
      <c r="J99" s="187"/>
      <c r="K99" s="187"/>
      <c r="L99" s="192"/>
      <c r="M99" s="193"/>
      <c r="N99" s="194"/>
      <c r="O99" s="194"/>
      <c r="P99" s="194"/>
      <c r="Q99" s="194"/>
      <c r="R99" s="194"/>
      <c r="S99" s="194"/>
      <c r="T99" s="195"/>
      <c r="AT99" s="196" t="s">
        <v>133</v>
      </c>
      <c r="AU99" s="196" t="s">
        <v>81</v>
      </c>
      <c r="AV99" s="11" t="s">
        <v>81</v>
      </c>
      <c r="AW99" s="11" t="s">
        <v>34</v>
      </c>
      <c r="AX99" s="11" t="s">
        <v>79</v>
      </c>
      <c r="AY99" s="196" t="s">
        <v>121</v>
      </c>
    </row>
    <row r="100" spans="2:65" s="1" customFormat="1" ht="22.5" customHeight="1">
      <c r="B100" s="31"/>
      <c r="C100" s="171" t="s">
        <v>159</v>
      </c>
      <c r="D100" s="171" t="s">
        <v>124</v>
      </c>
      <c r="E100" s="172" t="s">
        <v>199</v>
      </c>
      <c r="F100" s="173" t="s">
        <v>200</v>
      </c>
      <c r="G100" s="174" t="s">
        <v>182</v>
      </c>
      <c r="H100" s="175">
        <v>393.39100000000002</v>
      </c>
      <c r="I100" s="176"/>
      <c r="J100" s="177">
        <f>ROUND(I100*H100,2)</f>
        <v>0</v>
      </c>
      <c r="K100" s="173" t="s">
        <v>128</v>
      </c>
      <c r="L100" s="35"/>
      <c r="M100" s="178" t="s">
        <v>1</v>
      </c>
      <c r="N100" s="179" t="s">
        <v>42</v>
      </c>
      <c r="O100" s="57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AR100" s="14" t="s">
        <v>129</v>
      </c>
      <c r="AT100" s="14" t="s">
        <v>124</v>
      </c>
      <c r="AU100" s="14" t="s">
        <v>81</v>
      </c>
      <c r="AY100" s="14" t="s">
        <v>121</v>
      </c>
      <c r="BE100" s="182">
        <f>IF(N100="základní",J100,0)</f>
        <v>0</v>
      </c>
      <c r="BF100" s="182">
        <f>IF(N100="snížená",J100,0)</f>
        <v>0</v>
      </c>
      <c r="BG100" s="182">
        <f>IF(N100="zákl. přenesená",J100,0)</f>
        <v>0</v>
      </c>
      <c r="BH100" s="182">
        <f>IF(N100="sníž. přenesená",J100,0)</f>
        <v>0</v>
      </c>
      <c r="BI100" s="182">
        <f>IF(N100="nulová",J100,0)</f>
        <v>0</v>
      </c>
      <c r="BJ100" s="14" t="s">
        <v>79</v>
      </c>
      <c r="BK100" s="182">
        <f>ROUND(I100*H100,2)</f>
        <v>0</v>
      </c>
      <c r="BL100" s="14" t="s">
        <v>129</v>
      </c>
      <c r="BM100" s="14" t="s">
        <v>447</v>
      </c>
    </row>
    <row r="101" spans="2:65" s="1" customFormat="1" ht="39">
      <c r="B101" s="31"/>
      <c r="C101" s="32"/>
      <c r="D101" s="183" t="s">
        <v>131</v>
      </c>
      <c r="E101" s="32"/>
      <c r="F101" s="184" t="s">
        <v>202</v>
      </c>
      <c r="G101" s="32"/>
      <c r="H101" s="32"/>
      <c r="I101" s="100"/>
      <c r="J101" s="32"/>
      <c r="K101" s="32"/>
      <c r="L101" s="35"/>
      <c r="M101" s="185"/>
      <c r="N101" s="57"/>
      <c r="O101" s="57"/>
      <c r="P101" s="57"/>
      <c r="Q101" s="57"/>
      <c r="R101" s="57"/>
      <c r="S101" s="57"/>
      <c r="T101" s="58"/>
      <c r="AT101" s="14" t="s">
        <v>131</v>
      </c>
      <c r="AU101" s="14" t="s">
        <v>81</v>
      </c>
    </row>
    <row r="102" spans="2:65" s="11" customFormat="1" ht="11.25">
      <c r="B102" s="186"/>
      <c r="C102" s="187"/>
      <c r="D102" s="183" t="s">
        <v>133</v>
      </c>
      <c r="E102" s="188" t="s">
        <v>1</v>
      </c>
      <c r="F102" s="189" t="s">
        <v>448</v>
      </c>
      <c r="G102" s="187"/>
      <c r="H102" s="190">
        <v>393.39100000000002</v>
      </c>
      <c r="I102" s="191"/>
      <c r="J102" s="187"/>
      <c r="K102" s="187"/>
      <c r="L102" s="192"/>
      <c r="M102" s="193"/>
      <c r="N102" s="194"/>
      <c r="O102" s="194"/>
      <c r="P102" s="194"/>
      <c r="Q102" s="194"/>
      <c r="R102" s="194"/>
      <c r="S102" s="194"/>
      <c r="T102" s="195"/>
      <c r="AT102" s="196" t="s">
        <v>133</v>
      </c>
      <c r="AU102" s="196" t="s">
        <v>81</v>
      </c>
      <c r="AV102" s="11" t="s">
        <v>81</v>
      </c>
      <c r="AW102" s="11" t="s">
        <v>34</v>
      </c>
      <c r="AX102" s="11" t="s">
        <v>79</v>
      </c>
      <c r="AY102" s="196" t="s">
        <v>121</v>
      </c>
    </row>
    <row r="103" spans="2:65" s="1" customFormat="1" ht="22.5" customHeight="1">
      <c r="B103" s="31"/>
      <c r="C103" s="171" t="s">
        <v>165</v>
      </c>
      <c r="D103" s="171" t="s">
        <v>124</v>
      </c>
      <c r="E103" s="172" t="s">
        <v>210</v>
      </c>
      <c r="F103" s="173" t="s">
        <v>211</v>
      </c>
      <c r="G103" s="174" t="s">
        <v>212</v>
      </c>
      <c r="H103" s="175">
        <v>1.9E-2</v>
      </c>
      <c r="I103" s="176"/>
      <c r="J103" s="177">
        <f>ROUND(I103*H103,2)</f>
        <v>0</v>
      </c>
      <c r="K103" s="173" t="s">
        <v>128</v>
      </c>
      <c r="L103" s="35"/>
      <c r="M103" s="178" t="s">
        <v>1</v>
      </c>
      <c r="N103" s="179" t="s">
        <v>42</v>
      </c>
      <c r="O103" s="57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AR103" s="14" t="s">
        <v>129</v>
      </c>
      <c r="AT103" s="14" t="s">
        <v>124</v>
      </c>
      <c r="AU103" s="14" t="s">
        <v>81</v>
      </c>
      <c r="AY103" s="14" t="s">
        <v>121</v>
      </c>
      <c r="BE103" s="182">
        <f>IF(N103="základní",J103,0)</f>
        <v>0</v>
      </c>
      <c r="BF103" s="182">
        <f>IF(N103="snížená",J103,0)</f>
        <v>0</v>
      </c>
      <c r="BG103" s="182">
        <f>IF(N103="zákl. přenesená",J103,0)</f>
        <v>0</v>
      </c>
      <c r="BH103" s="182">
        <f>IF(N103="sníž. přenesená",J103,0)</f>
        <v>0</v>
      </c>
      <c r="BI103" s="182">
        <f>IF(N103="nulová",J103,0)</f>
        <v>0</v>
      </c>
      <c r="BJ103" s="14" t="s">
        <v>79</v>
      </c>
      <c r="BK103" s="182">
        <f>ROUND(I103*H103,2)</f>
        <v>0</v>
      </c>
      <c r="BL103" s="14" t="s">
        <v>129</v>
      </c>
      <c r="BM103" s="14" t="s">
        <v>449</v>
      </c>
    </row>
    <row r="104" spans="2:65" s="1" customFormat="1" ht="19.5">
      <c r="B104" s="31"/>
      <c r="C104" s="32"/>
      <c r="D104" s="183" t="s">
        <v>131</v>
      </c>
      <c r="E104" s="32"/>
      <c r="F104" s="184" t="s">
        <v>214</v>
      </c>
      <c r="G104" s="32"/>
      <c r="H104" s="32"/>
      <c r="I104" s="100"/>
      <c r="J104" s="32"/>
      <c r="K104" s="32"/>
      <c r="L104" s="35"/>
      <c r="M104" s="185"/>
      <c r="N104" s="57"/>
      <c r="O104" s="57"/>
      <c r="P104" s="57"/>
      <c r="Q104" s="57"/>
      <c r="R104" s="57"/>
      <c r="S104" s="57"/>
      <c r="T104" s="58"/>
      <c r="AT104" s="14" t="s">
        <v>131</v>
      </c>
      <c r="AU104" s="14" t="s">
        <v>81</v>
      </c>
    </row>
    <row r="105" spans="2:65" s="1" customFormat="1" ht="22.5" customHeight="1">
      <c r="B105" s="31"/>
      <c r="C105" s="171" t="s">
        <v>170</v>
      </c>
      <c r="D105" s="171" t="s">
        <v>124</v>
      </c>
      <c r="E105" s="172" t="s">
        <v>450</v>
      </c>
      <c r="F105" s="173" t="s">
        <v>451</v>
      </c>
      <c r="G105" s="174" t="s">
        <v>212</v>
      </c>
      <c r="H105" s="175">
        <v>0.57799999999999996</v>
      </c>
      <c r="I105" s="176"/>
      <c r="J105" s="177">
        <f>ROUND(I105*H105,2)</f>
        <v>0</v>
      </c>
      <c r="K105" s="173" t="s">
        <v>128</v>
      </c>
      <c r="L105" s="35"/>
      <c r="M105" s="178" t="s">
        <v>1</v>
      </c>
      <c r="N105" s="179" t="s">
        <v>42</v>
      </c>
      <c r="O105" s="57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AR105" s="14" t="s">
        <v>129</v>
      </c>
      <c r="AT105" s="14" t="s">
        <v>124</v>
      </c>
      <c r="AU105" s="14" t="s">
        <v>81</v>
      </c>
      <c r="AY105" s="14" t="s">
        <v>121</v>
      </c>
      <c r="BE105" s="182">
        <f>IF(N105="základní",J105,0)</f>
        <v>0</v>
      </c>
      <c r="BF105" s="182">
        <f>IF(N105="snížená",J105,0)</f>
        <v>0</v>
      </c>
      <c r="BG105" s="182">
        <f>IF(N105="zákl. přenesená",J105,0)</f>
        <v>0</v>
      </c>
      <c r="BH105" s="182">
        <f>IF(N105="sníž. přenesená",J105,0)</f>
        <v>0</v>
      </c>
      <c r="BI105" s="182">
        <f>IF(N105="nulová",J105,0)</f>
        <v>0</v>
      </c>
      <c r="BJ105" s="14" t="s">
        <v>79</v>
      </c>
      <c r="BK105" s="182">
        <f>ROUND(I105*H105,2)</f>
        <v>0</v>
      </c>
      <c r="BL105" s="14" t="s">
        <v>129</v>
      </c>
      <c r="BM105" s="14" t="s">
        <v>452</v>
      </c>
    </row>
    <row r="106" spans="2:65" s="1" customFormat="1" ht="29.25">
      <c r="B106" s="31"/>
      <c r="C106" s="32"/>
      <c r="D106" s="183" t="s">
        <v>131</v>
      </c>
      <c r="E106" s="32"/>
      <c r="F106" s="184" t="s">
        <v>453</v>
      </c>
      <c r="G106" s="32"/>
      <c r="H106" s="32"/>
      <c r="I106" s="100"/>
      <c r="J106" s="32"/>
      <c r="K106" s="32"/>
      <c r="L106" s="35"/>
      <c r="M106" s="185"/>
      <c r="N106" s="57"/>
      <c r="O106" s="57"/>
      <c r="P106" s="57"/>
      <c r="Q106" s="57"/>
      <c r="R106" s="57"/>
      <c r="S106" s="57"/>
      <c r="T106" s="58"/>
      <c r="AT106" s="14" t="s">
        <v>131</v>
      </c>
      <c r="AU106" s="14" t="s">
        <v>81</v>
      </c>
    </row>
    <row r="107" spans="2:65" s="1" customFormat="1" ht="22.5" customHeight="1">
      <c r="B107" s="31"/>
      <c r="C107" s="171" t="s">
        <v>179</v>
      </c>
      <c r="D107" s="171" t="s">
        <v>124</v>
      </c>
      <c r="E107" s="172" t="s">
        <v>454</v>
      </c>
      <c r="F107" s="173" t="s">
        <v>455</v>
      </c>
      <c r="G107" s="174" t="s">
        <v>173</v>
      </c>
      <c r="H107" s="175">
        <v>318.02699999999999</v>
      </c>
      <c r="I107" s="176"/>
      <c r="J107" s="177">
        <f>ROUND(I107*H107,2)</f>
        <v>0</v>
      </c>
      <c r="K107" s="173" t="s">
        <v>128</v>
      </c>
      <c r="L107" s="35"/>
      <c r="M107" s="178" t="s">
        <v>1</v>
      </c>
      <c r="N107" s="179" t="s">
        <v>42</v>
      </c>
      <c r="O107" s="57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AR107" s="14" t="s">
        <v>129</v>
      </c>
      <c r="AT107" s="14" t="s">
        <v>124</v>
      </c>
      <c r="AU107" s="14" t="s">
        <v>81</v>
      </c>
      <c r="AY107" s="14" t="s">
        <v>121</v>
      </c>
      <c r="BE107" s="182">
        <f>IF(N107="základní",J107,0)</f>
        <v>0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14" t="s">
        <v>79</v>
      </c>
      <c r="BK107" s="182">
        <f>ROUND(I107*H107,2)</f>
        <v>0</v>
      </c>
      <c r="BL107" s="14" t="s">
        <v>129</v>
      </c>
      <c r="BM107" s="14" t="s">
        <v>456</v>
      </c>
    </row>
    <row r="108" spans="2:65" s="1" customFormat="1" ht="19.5">
      <c r="B108" s="31"/>
      <c r="C108" s="32"/>
      <c r="D108" s="183" t="s">
        <v>131</v>
      </c>
      <c r="E108" s="32"/>
      <c r="F108" s="184" t="s">
        <v>457</v>
      </c>
      <c r="G108" s="32"/>
      <c r="H108" s="32"/>
      <c r="I108" s="100"/>
      <c r="J108" s="32"/>
      <c r="K108" s="32"/>
      <c r="L108" s="35"/>
      <c r="M108" s="185"/>
      <c r="N108" s="57"/>
      <c r="O108" s="57"/>
      <c r="P108" s="57"/>
      <c r="Q108" s="57"/>
      <c r="R108" s="57"/>
      <c r="S108" s="57"/>
      <c r="T108" s="58"/>
      <c r="AT108" s="14" t="s">
        <v>131</v>
      </c>
      <c r="AU108" s="14" t="s">
        <v>81</v>
      </c>
    </row>
    <row r="109" spans="2:65" s="11" customFormat="1" ht="11.25">
      <c r="B109" s="186"/>
      <c r="C109" s="187"/>
      <c r="D109" s="183" t="s">
        <v>133</v>
      </c>
      <c r="E109" s="188" t="s">
        <v>1</v>
      </c>
      <c r="F109" s="189" t="s">
        <v>458</v>
      </c>
      <c r="G109" s="187"/>
      <c r="H109" s="190">
        <v>318.02699999999999</v>
      </c>
      <c r="I109" s="191"/>
      <c r="J109" s="187"/>
      <c r="K109" s="187"/>
      <c r="L109" s="192"/>
      <c r="M109" s="193"/>
      <c r="N109" s="194"/>
      <c r="O109" s="194"/>
      <c r="P109" s="194"/>
      <c r="Q109" s="194"/>
      <c r="R109" s="194"/>
      <c r="S109" s="194"/>
      <c r="T109" s="195"/>
      <c r="AT109" s="196" t="s">
        <v>133</v>
      </c>
      <c r="AU109" s="196" t="s">
        <v>81</v>
      </c>
      <c r="AV109" s="11" t="s">
        <v>81</v>
      </c>
      <c r="AW109" s="11" t="s">
        <v>34</v>
      </c>
      <c r="AX109" s="11" t="s">
        <v>79</v>
      </c>
      <c r="AY109" s="196" t="s">
        <v>121</v>
      </c>
    </row>
    <row r="110" spans="2:65" s="1" customFormat="1" ht="22.5" customHeight="1">
      <c r="B110" s="31"/>
      <c r="C110" s="171" t="s">
        <v>186</v>
      </c>
      <c r="D110" s="171" t="s">
        <v>124</v>
      </c>
      <c r="E110" s="172" t="s">
        <v>459</v>
      </c>
      <c r="F110" s="173" t="s">
        <v>460</v>
      </c>
      <c r="G110" s="174" t="s">
        <v>212</v>
      </c>
      <c r="H110" s="175">
        <v>0.6</v>
      </c>
      <c r="I110" s="176"/>
      <c r="J110" s="177">
        <f>ROUND(I110*H110,2)</f>
        <v>0</v>
      </c>
      <c r="K110" s="173" t="s">
        <v>128</v>
      </c>
      <c r="L110" s="35"/>
      <c r="M110" s="178" t="s">
        <v>1</v>
      </c>
      <c r="N110" s="179" t="s">
        <v>42</v>
      </c>
      <c r="O110" s="57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AR110" s="14" t="s">
        <v>129</v>
      </c>
      <c r="AT110" s="14" t="s">
        <v>124</v>
      </c>
      <c r="AU110" s="14" t="s">
        <v>81</v>
      </c>
      <c r="AY110" s="14" t="s">
        <v>121</v>
      </c>
      <c r="BE110" s="182">
        <f>IF(N110="základní",J110,0)</f>
        <v>0</v>
      </c>
      <c r="BF110" s="182">
        <f>IF(N110="snížená",J110,0)</f>
        <v>0</v>
      </c>
      <c r="BG110" s="182">
        <f>IF(N110="zákl. přenesená",J110,0)</f>
        <v>0</v>
      </c>
      <c r="BH110" s="182">
        <f>IF(N110="sníž. přenesená",J110,0)</f>
        <v>0</v>
      </c>
      <c r="BI110" s="182">
        <f>IF(N110="nulová",J110,0)</f>
        <v>0</v>
      </c>
      <c r="BJ110" s="14" t="s">
        <v>79</v>
      </c>
      <c r="BK110" s="182">
        <f>ROUND(I110*H110,2)</f>
        <v>0</v>
      </c>
      <c r="BL110" s="14" t="s">
        <v>129</v>
      </c>
      <c r="BM110" s="14" t="s">
        <v>461</v>
      </c>
    </row>
    <row r="111" spans="2:65" s="1" customFormat="1" ht="39">
      <c r="B111" s="31"/>
      <c r="C111" s="32"/>
      <c r="D111" s="183" t="s">
        <v>131</v>
      </c>
      <c r="E111" s="32"/>
      <c r="F111" s="184" t="s">
        <v>462</v>
      </c>
      <c r="G111" s="32"/>
      <c r="H111" s="32"/>
      <c r="I111" s="100"/>
      <c r="J111" s="32"/>
      <c r="K111" s="32"/>
      <c r="L111" s="35"/>
      <c r="M111" s="185"/>
      <c r="N111" s="57"/>
      <c r="O111" s="57"/>
      <c r="P111" s="57"/>
      <c r="Q111" s="57"/>
      <c r="R111" s="57"/>
      <c r="S111" s="57"/>
      <c r="T111" s="58"/>
      <c r="AT111" s="14" t="s">
        <v>131</v>
      </c>
      <c r="AU111" s="14" t="s">
        <v>81</v>
      </c>
    </row>
    <row r="112" spans="2:65" s="1" customFormat="1" ht="22.5" customHeight="1">
      <c r="B112" s="31"/>
      <c r="C112" s="171" t="s">
        <v>192</v>
      </c>
      <c r="D112" s="171" t="s">
        <v>124</v>
      </c>
      <c r="E112" s="172" t="s">
        <v>228</v>
      </c>
      <c r="F112" s="173" t="s">
        <v>229</v>
      </c>
      <c r="G112" s="174" t="s">
        <v>127</v>
      </c>
      <c r="H112" s="175">
        <v>75.66</v>
      </c>
      <c r="I112" s="176"/>
      <c r="J112" s="177">
        <f>ROUND(I112*H112,2)</f>
        <v>0</v>
      </c>
      <c r="K112" s="173" t="s">
        <v>128</v>
      </c>
      <c r="L112" s="35"/>
      <c r="M112" s="178" t="s">
        <v>1</v>
      </c>
      <c r="N112" s="179" t="s">
        <v>42</v>
      </c>
      <c r="O112" s="57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AR112" s="14" t="s">
        <v>129</v>
      </c>
      <c r="AT112" s="14" t="s">
        <v>124</v>
      </c>
      <c r="AU112" s="14" t="s">
        <v>81</v>
      </c>
      <c r="AY112" s="14" t="s">
        <v>121</v>
      </c>
      <c r="BE112" s="182">
        <f>IF(N112="základní",J112,0)</f>
        <v>0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14" t="s">
        <v>79</v>
      </c>
      <c r="BK112" s="182">
        <f>ROUND(I112*H112,2)</f>
        <v>0</v>
      </c>
      <c r="BL112" s="14" t="s">
        <v>129</v>
      </c>
      <c r="BM112" s="14" t="s">
        <v>463</v>
      </c>
    </row>
    <row r="113" spans="2:65" s="1" customFormat="1" ht="39">
      <c r="B113" s="31"/>
      <c r="C113" s="32"/>
      <c r="D113" s="183" t="s">
        <v>131</v>
      </c>
      <c r="E113" s="32"/>
      <c r="F113" s="184" t="s">
        <v>231</v>
      </c>
      <c r="G113" s="32"/>
      <c r="H113" s="32"/>
      <c r="I113" s="100"/>
      <c r="J113" s="32"/>
      <c r="K113" s="32"/>
      <c r="L113" s="35"/>
      <c r="M113" s="185"/>
      <c r="N113" s="57"/>
      <c r="O113" s="57"/>
      <c r="P113" s="57"/>
      <c r="Q113" s="57"/>
      <c r="R113" s="57"/>
      <c r="S113" s="57"/>
      <c r="T113" s="58"/>
      <c r="AT113" s="14" t="s">
        <v>131</v>
      </c>
      <c r="AU113" s="14" t="s">
        <v>81</v>
      </c>
    </row>
    <row r="114" spans="2:65" s="11" customFormat="1" ht="11.25">
      <c r="B114" s="186"/>
      <c r="C114" s="187"/>
      <c r="D114" s="183" t="s">
        <v>133</v>
      </c>
      <c r="E114" s="188" t="s">
        <v>1</v>
      </c>
      <c r="F114" s="189" t="s">
        <v>464</v>
      </c>
      <c r="G114" s="187"/>
      <c r="H114" s="190">
        <v>75.66</v>
      </c>
      <c r="I114" s="191"/>
      <c r="J114" s="187"/>
      <c r="K114" s="187"/>
      <c r="L114" s="192"/>
      <c r="M114" s="193"/>
      <c r="N114" s="194"/>
      <c r="O114" s="194"/>
      <c r="P114" s="194"/>
      <c r="Q114" s="194"/>
      <c r="R114" s="194"/>
      <c r="S114" s="194"/>
      <c r="T114" s="195"/>
      <c r="AT114" s="196" t="s">
        <v>133</v>
      </c>
      <c r="AU114" s="196" t="s">
        <v>81</v>
      </c>
      <c r="AV114" s="11" t="s">
        <v>81</v>
      </c>
      <c r="AW114" s="11" t="s">
        <v>34</v>
      </c>
      <c r="AX114" s="11" t="s">
        <v>79</v>
      </c>
      <c r="AY114" s="196" t="s">
        <v>121</v>
      </c>
    </row>
    <row r="115" spans="2:65" s="1" customFormat="1" ht="22.5" customHeight="1">
      <c r="B115" s="31"/>
      <c r="C115" s="171" t="s">
        <v>198</v>
      </c>
      <c r="D115" s="171" t="s">
        <v>124</v>
      </c>
      <c r="E115" s="172" t="s">
        <v>465</v>
      </c>
      <c r="F115" s="173" t="s">
        <v>466</v>
      </c>
      <c r="G115" s="174" t="s">
        <v>212</v>
      </c>
      <c r="H115" s="175">
        <v>0.6</v>
      </c>
      <c r="I115" s="176"/>
      <c r="J115" s="177">
        <f>ROUND(I115*H115,2)</f>
        <v>0</v>
      </c>
      <c r="K115" s="173" t="s">
        <v>128</v>
      </c>
      <c r="L115" s="35"/>
      <c r="M115" s="178" t="s">
        <v>1</v>
      </c>
      <c r="N115" s="179" t="s">
        <v>42</v>
      </c>
      <c r="O115" s="57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AR115" s="14" t="s">
        <v>129</v>
      </c>
      <c r="AT115" s="14" t="s">
        <v>124</v>
      </c>
      <c r="AU115" s="14" t="s">
        <v>81</v>
      </c>
      <c r="AY115" s="14" t="s">
        <v>121</v>
      </c>
      <c r="BE115" s="182">
        <f>IF(N115="základní",J115,0)</f>
        <v>0</v>
      </c>
      <c r="BF115" s="182">
        <f>IF(N115="snížená",J115,0)</f>
        <v>0</v>
      </c>
      <c r="BG115" s="182">
        <f>IF(N115="zákl. přenesená",J115,0)</f>
        <v>0</v>
      </c>
      <c r="BH115" s="182">
        <f>IF(N115="sníž. přenesená",J115,0)</f>
        <v>0</v>
      </c>
      <c r="BI115" s="182">
        <f>IF(N115="nulová",J115,0)</f>
        <v>0</v>
      </c>
      <c r="BJ115" s="14" t="s">
        <v>79</v>
      </c>
      <c r="BK115" s="182">
        <f>ROUND(I115*H115,2)</f>
        <v>0</v>
      </c>
      <c r="BL115" s="14" t="s">
        <v>129</v>
      </c>
      <c r="BM115" s="14" t="s">
        <v>467</v>
      </c>
    </row>
    <row r="116" spans="2:65" s="1" customFormat="1" ht="39">
      <c r="B116" s="31"/>
      <c r="C116" s="32"/>
      <c r="D116" s="183" t="s">
        <v>131</v>
      </c>
      <c r="E116" s="32"/>
      <c r="F116" s="184" t="s">
        <v>468</v>
      </c>
      <c r="G116" s="32"/>
      <c r="H116" s="32"/>
      <c r="I116" s="100"/>
      <c r="J116" s="32"/>
      <c r="K116" s="32"/>
      <c r="L116" s="35"/>
      <c r="M116" s="185"/>
      <c r="N116" s="57"/>
      <c r="O116" s="57"/>
      <c r="P116" s="57"/>
      <c r="Q116" s="57"/>
      <c r="R116" s="57"/>
      <c r="S116" s="57"/>
      <c r="T116" s="58"/>
      <c r="AT116" s="14" t="s">
        <v>131</v>
      </c>
      <c r="AU116" s="14" t="s">
        <v>81</v>
      </c>
    </row>
    <row r="117" spans="2:65" s="1" customFormat="1" ht="22.5" customHeight="1">
      <c r="B117" s="31"/>
      <c r="C117" s="171" t="s">
        <v>204</v>
      </c>
      <c r="D117" s="171" t="s">
        <v>124</v>
      </c>
      <c r="E117" s="172" t="s">
        <v>253</v>
      </c>
      <c r="F117" s="173" t="s">
        <v>254</v>
      </c>
      <c r="G117" s="174" t="s">
        <v>182</v>
      </c>
      <c r="H117" s="175">
        <v>60</v>
      </c>
      <c r="I117" s="176"/>
      <c r="J117" s="177">
        <f>ROUND(I117*H117,2)</f>
        <v>0</v>
      </c>
      <c r="K117" s="173" t="s">
        <v>128</v>
      </c>
      <c r="L117" s="35"/>
      <c r="M117" s="178" t="s">
        <v>1</v>
      </c>
      <c r="N117" s="179" t="s">
        <v>42</v>
      </c>
      <c r="O117" s="57"/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AR117" s="14" t="s">
        <v>129</v>
      </c>
      <c r="AT117" s="14" t="s">
        <v>124</v>
      </c>
      <c r="AU117" s="14" t="s">
        <v>81</v>
      </c>
      <c r="AY117" s="14" t="s">
        <v>121</v>
      </c>
      <c r="BE117" s="182">
        <f>IF(N117="základní",J117,0)</f>
        <v>0</v>
      </c>
      <c r="BF117" s="182">
        <f>IF(N117="snížená",J117,0)</f>
        <v>0</v>
      </c>
      <c r="BG117" s="182">
        <f>IF(N117="zákl. přenesená",J117,0)</f>
        <v>0</v>
      </c>
      <c r="BH117" s="182">
        <f>IF(N117="sníž. přenesená",J117,0)</f>
        <v>0</v>
      </c>
      <c r="BI117" s="182">
        <f>IF(N117="nulová",J117,0)</f>
        <v>0</v>
      </c>
      <c r="BJ117" s="14" t="s">
        <v>79</v>
      </c>
      <c r="BK117" s="182">
        <f>ROUND(I117*H117,2)</f>
        <v>0</v>
      </c>
      <c r="BL117" s="14" t="s">
        <v>129</v>
      </c>
      <c r="BM117" s="14" t="s">
        <v>469</v>
      </c>
    </row>
    <row r="118" spans="2:65" s="1" customFormat="1" ht="19.5">
      <c r="B118" s="31"/>
      <c r="C118" s="32"/>
      <c r="D118" s="183" t="s">
        <v>131</v>
      </c>
      <c r="E118" s="32"/>
      <c r="F118" s="184" t="s">
        <v>256</v>
      </c>
      <c r="G118" s="32"/>
      <c r="H118" s="32"/>
      <c r="I118" s="100"/>
      <c r="J118" s="32"/>
      <c r="K118" s="32"/>
      <c r="L118" s="35"/>
      <c r="M118" s="185"/>
      <c r="N118" s="57"/>
      <c r="O118" s="57"/>
      <c r="P118" s="57"/>
      <c r="Q118" s="57"/>
      <c r="R118" s="57"/>
      <c r="S118" s="57"/>
      <c r="T118" s="58"/>
      <c r="AT118" s="14" t="s">
        <v>131</v>
      </c>
      <c r="AU118" s="14" t="s">
        <v>81</v>
      </c>
    </row>
    <row r="119" spans="2:65" s="1" customFormat="1" ht="22.5" customHeight="1">
      <c r="B119" s="31"/>
      <c r="C119" s="171" t="s">
        <v>8</v>
      </c>
      <c r="D119" s="171" t="s">
        <v>124</v>
      </c>
      <c r="E119" s="172" t="s">
        <v>248</v>
      </c>
      <c r="F119" s="173" t="s">
        <v>249</v>
      </c>
      <c r="G119" s="174" t="s">
        <v>182</v>
      </c>
      <c r="H119" s="175">
        <v>10</v>
      </c>
      <c r="I119" s="176"/>
      <c r="J119" s="177">
        <f>ROUND(I119*H119,2)</f>
        <v>0</v>
      </c>
      <c r="K119" s="173" t="s">
        <v>128</v>
      </c>
      <c r="L119" s="35"/>
      <c r="M119" s="178" t="s">
        <v>1</v>
      </c>
      <c r="N119" s="179" t="s">
        <v>42</v>
      </c>
      <c r="O119" s="57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AR119" s="14" t="s">
        <v>129</v>
      </c>
      <c r="AT119" s="14" t="s">
        <v>124</v>
      </c>
      <c r="AU119" s="14" t="s">
        <v>81</v>
      </c>
      <c r="AY119" s="14" t="s">
        <v>121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14" t="s">
        <v>79</v>
      </c>
      <c r="BK119" s="182">
        <f>ROUND(I119*H119,2)</f>
        <v>0</v>
      </c>
      <c r="BL119" s="14" t="s">
        <v>129</v>
      </c>
      <c r="BM119" s="14" t="s">
        <v>470</v>
      </c>
    </row>
    <row r="120" spans="2:65" s="1" customFormat="1" ht="29.25">
      <c r="B120" s="31"/>
      <c r="C120" s="32"/>
      <c r="D120" s="183" t="s">
        <v>131</v>
      </c>
      <c r="E120" s="32"/>
      <c r="F120" s="184" t="s">
        <v>251</v>
      </c>
      <c r="G120" s="32"/>
      <c r="H120" s="32"/>
      <c r="I120" s="100"/>
      <c r="J120" s="32"/>
      <c r="K120" s="32"/>
      <c r="L120" s="35"/>
      <c r="M120" s="185"/>
      <c r="N120" s="57"/>
      <c r="O120" s="57"/>
      <c r="P120" s="57"/>
      <c r="Q120" s="57"/>
      <c r="R120" s="57"/>
      <c r="S120" s="57"/>
      <c r="T120" s="58"/>
      <c r="AT120" s="14" t="s">
        <v>131</v>
      </c>
      <c r="AU120" s="14" t="s">
        <v>81</v>
      </c>
    </row>
    <row r="121" spans="2:65" s="1" customFormat="1" ht="22.5" customHeight="1">
      <c r="B121" s="31"/>
      <c r="C121" s="171" t="s">
        <v>215</v>
      </c>
      <c r="D121" s="171" t="s">
        <v>124</v>
      </c>
      <c r="E121" s="172" t="s">
        <v>258</v>
      </c>
      <c r="F121" s="173" t="s">
        <v>259</v>
      </c>
      <c r="G121" s="174" t="s">
        <v>127</v>
      </c>
      <c r="H121" s="175">
        <v>75.66</v>
      </c>
      <c r="I121" s="176"/>
      <c r="J121" s="177">
        <f>ROUND(I121*H121,2)</f>
        <v>0</v>
      </c>
      <c r="K121" s="173" t="s">
        <v>128</v>
      </c>
      <c r="L121" s="35"/>
      <c r="M121" s="178" t="s">
        <v>1</v>
      </c>
      <c r="N121" s="179" t="s">
        <v>42</v>
      </c>
      <c r="O121" s="57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AR121" s="14" t="s">
        <v>129</v>
      </c>
      <c r="AT121" s="14" t="s">
        <v>124</v>
      </c>
      <c r="AU121" s="14" t="s">
        <v>81</v>
      </c>
      <c r="AY121" s="14" t="s">
        <v>121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4" t="s">
        <v>79</v>
      </c>
      <c r="BK121" s="182">
        <f>ROUND(I121*H121,2)</f>
        <v>0</v>
      </c>
      <c r="BL121" s="14" t="s">
        <v>129</v>
      </c>
      <c r="BM121" s="14" t="s">
        <v>471</v>
      </c>
    </row>
    <row r="122" spans="2:65" s="1" customFormat="1" ht="19.5">
      <c r="B122" s="31"/>
      <c r="C122" s="32"/>
      <c r="D122" s="183" t="s">
        <v>131</v>
      </c>
      <c r="E122" s="32"/>
      <c r="F122" s="184" t="s">
        <v>261</v>
      </c>
      <c r="G122" s="32"/>
      <c r="H122" s="32"/>
      <c r="I122" s="100"/>
      <c r="J122" s="32"/>
      <c r="K122" s="32"/>
      <c r="L122" s="35"/>
      <c r="M122" s="185"/>
      <c r="N122" s="57"/>
      <c r="O122" s="57"/>
      <c r="P122" s="57"/>
      <c r="Q122" s="57"/>
      <c r="R122" s="57"/>
      <c r="S122" s="57"/>
      <c r="T122" s="58"/>
      <c r="AT122" s="14" t="s">
        <v>131</v>
      </c>
      <c r="AU122" s="14" t="s">
        <v>81</v>
      </c>
    </row>
    <row r="123" spans="2:65" s="11" customFormat="1" ht="11.25">
      <c r="B123" s="186"/>
      <c r="C123" s="187"/>
      <c r="D123" s="183" t="s">
        <v>133</v>
      </c>
      <c r="E123" s="188" t="s">
        <v>1</v>
      </c>
      <c r="F123" s="189" t="s">
        <v>464</v>
      </c>
      <c r="G123" s="187"/>
      <c r="H123" s="190">
        <v>75.66</v>
      </c>
      <c r="I123" s="191"/>
      <c r="J123" s="187"/>
      <c r="K123" s="187"/>
      <c r="L123" s="192"/>
      <c r="M123" s="193"/>
      <c r="N123" s="194"/>
      <c r="O123" s="194"/>
      <c r="P123" s="194"/>
      <c r="Q123" s="194"/>
      <c r="R123" s="194"/>
      <c r="S123" s="194"/>
      <c r="T123" s="195"/>
      <c r="AT123" s="196" t="s">
        <v>133</v>
      </c>
      <c r="AU123" s="196" t="s">
        <v>81</v>
      </c>
      <c r="AV123" s="11" t="s">
        <v>81</v>
      </c>
      <c r="AW123" s="11" t="s">
        <v>34</v>
      </c>
      <c r="AX123" s="11" t="s">
        <v>79</v>
      </c>
      <c r="AY123" s="196" t="s">
        <v>121</v>
      </c>
    </row>
    <row r="124" spans="2:65" s="1" customFormat="1" ht="22.5" customHeight="1">
      <c r="B124" s="31"/>
      <c r="C124" s="171" t="s">
        <v>221</v>
      </c>
      <c r="D124" s="171" t="s">
        <v>124</v>
      </c>
      <c r="E124" s="172" t="s">
        <v>216</v>
      </c>
      <c r="F124" s="173" t="s">
        <v>217</v>
      </c>
      <c r="G124" s="174" t="s">
        <v>218</v>
      </c>
      <c r="H124" s="175">
        <v>6</v>
      </c>
      <c r="I124" s="176"/>
      <c r="J124" s="177">
        <f>ROUND(I124*H124,2)</f>
        <v>0</v>
      </c>
      <c r="K124" s="173" t="s">
        <v>128</v>
      </c>
      <c r="L124" s="35"/>
      <c r="M124" s="178" t="s">
        <v>1</v>
      </c>
      <c r="N124" s="179" t="s">
        <v>42</v>
      </c>
      <c r="O124" s="57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AR124" s="14" t="s">
        <v>129</v>
      </c>
      <c r="AT124" s="14" t="s">
        <v>124</v>
      </c>
      <c r="AU124" s="14" t="s">
        <v>81</v>
      </c>
      <c r="AY124" s="14" t="s">
        <v>121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4" t="s">
        <v>79</v>
      </c>
      <c r="BK124" s="182">
        <f>ROUND(I124*H124,2)</f>
        <v>0</v>
      </c>
      <c r="BL124" s="14" t="s">
        <v>129</v>
      </c>
      <c r="BM124" s="14" t="s">
        <v>472</v>
      </c>
    </row>
    <row r="125" spans="2:65" s="1" customFormat="1" ht="29.25">
      <c r="B125" s="31"/>
      <c r="C125" s="32"/>
      <c r="D125" s="183" t="s">
        <v>131</v>
      </c>
      <c r="E125" s="32"/>
      <c r="F125" s="184" t="s">
        <v>220</v>
      </c>
      <c r="G125" s="32"/>
      <c r="H125" s="32"/>
      <c r="I125" s="100"/>
      <c r="J125" s="32"/>
      <c r="K125" s="32"/>
      <c r="L125" s="35"/>
      <c r="M125" s="185"/>
      <c r="N125" s="57"/>
      <c r="O125" s="57"/>
      <c r="P125" s="57"/>
      <c r="Q125" s="57"/>
      <c r="R125" s="57"/>
      <c r="S125" s="57"/>
      <c r="T125" s="58"/>
      <c r="AT125" s="14" t="s">
        <v>131</v>
      </c>
      <c r="AU125" s="14" t="s">
        <v>81</v>
      </c>
    </row>
    <row r="126" spans="2:65" s="1" customFormat="1" ht="22.5" customHeight="1">
      <c r="B126" s="31"/>
      <c r="C126" s="171" t="s">
        <v>227</v>
      </c>
      <c r="D126" s="171" t="s">
        <v>124</v>
      </c>
      <c r="E126" s="172" t="s">
        <v>473</v>
      </c>
      <c r="F126" s="173" t="s">
        <v>474</v>
      </c>
      <c r="G126" s="174" t="s">
        <v>224</v>
      </c>
      <c r="H126" s="175">
        <v>4</v>
      </c>
      <c r="I126" s="176"/>
      <c r="J126" s="177">
        <f>ROUND(I126*H126,2)</f>
        <v>0</v>
      </c>
      <c r="K126" s="173" t="s">
        <v>128</v>
      </c>
      <c r="L126" s="35"/>
      <c r="M126" s="178" t="s">
        <v>1</v>
      </c>
      <c r="N126" s="179" t="s">
        <v>42</v>
      </c>
      <c r="O126" s="57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AR126" s="14" t="s">
        <v>129</v>
      </c>
      <c r="AT126" s="14" t="s">
        <v>124</v>
      </c>
      <c r="AU126" s="14" t="s">
        <v>81</v>
      </c>
      <c r="AY126" s="14" t="s">
        <v>121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4" t="s">
        <v>79</v>
      </c>
      <c r="BK126" s="182">
        <f>ROUND(I126*H126,2)</f>
        <v>0</v>
      </c>
      <c r="BL126" s="14" t="s">
        <v>129</v>
      </c>
      <c r="BM126" s="14" t="s">
        <v>475</v>
      </c>
    </row>
    <row r="127" spans="2:65" s="1" customFormat="1" ht="39">
      <c r="B127" s="31"/>
      <c r="C127" s="32"/>
      <c r="D127" s="183" t="s">
        <v>131</v>
      </c>
      <c r="E127" s="32"/>
      <c r="F127" s="184" t="s">
        <v>476</v>
      </c>
      <c r="G127" s="32"/>
      <c r="H127" s="32"/>
      <c r="I127" s="100"/>
      <c r="J127" s="32"/>
      <c r="K127" s="32"/>
      <c r="L127" s="35"/>
      <c r="M127" s="185"/>
      <c r="N127" s="57"/>
      <c r="O127" s="57"/>
      <c r="P127" s="57"/>
      <c r="Q127" s="57"/>
      <c r="R127" s="57"/>
      <c r="S127" s="57"/>
      <c r="T127" s="58"/>
      <c r="AT127" s="14" t="s">
        <v>131</v>
      </c>
      <c r="AU127" s="14" t="s">
        <v>81</v>
      </c>
    </row>
    <row r="128" spans="2:65" s="1" customFormat="1" ht="22.5" customHeight="1">
      <c r="B128" s="31"/>
      <c r="C128" s="171" t="s">
        <v>233</v>
      </c>
      <c r="D128" s="171" t="s">
        <v>124</v>
      </c>
      <c r="E128" s="172" t="s">
        <v>477</v>
      </c>
      <c r="F128" s="173" t="s">
        <v>478</v>
      </c>
      <c r="G128" s="174" t="s">
        <v>224</v>
      </c>
      <c r="H128" s="175">
        <v>14</v>
      </c>
      <c r="I128" s="176"/>
      <c r="J128" s="177">
        <f>ROUND(I128*H128,2)</f>
        <v>0</v>
      </c>
      <c r="K128" s="173" t="s">
        <v>128</v>
      </c>
      <c r="L128" s="35"/>
      <c r="M128" s="178" t="s">
        <v>1</v>
      </c>
      <c r="N128" s="179" t="s">
        <v>42</v>
      </c>
      <c r="O128" s="57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AR128" s="14" t="s">
        <v>129</v>
      </c>
      <c r="AT128" s="14" t="s">
        <v>124</v>
      </c>
      <c r="AU128" s="14" t="s">
        <v>81</v>
      </c>
      <c r="AY128" s="14" t="s">
        <v>121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4" t="s">
        <v>79</v>
      </c>
      <c r="BK128" s="182">
        <f>ROUND(I128*H128,2)</f>
        <v>0</v>
      </c>
      <c r="BL128" s="14" t="s">
        <v>129</v>
      </c>
      <c r="BM128" s="14" t="s">
        <v>479</v>
      </c>
    </row>
    <row r="129" spans="2:65" s="1" customFormat="1" ht="39">
      <c r="B129" s="31"/>
      <c r="C129" s="32"/>
      <c r="D129" s="183" t="s">
        <v>131</v>
      </c>
      <c r="E129" s="32"/>
      <c r="F129" s="184" t="s">
        <v>480</v>
      </c>
      <c r="G129" s="32"/>
      <c r="H129" s="32"/>
      <c r="I129" s="100"/>
      <c r="J129" s="32"/>
      <c r="K129" s="32"/>
      <c r="L129" s="35"/>
      <c r="M129" s="185"/>
      <c r="N129" s="57"/>
      <c r="O129" s="57"/>
      <c r="P129" s="57"/>
      <c r="Q129" s="57"/>
      <c r="R129" s="57"/>
      <c r="S129" s="57"/>
      <c r="T129" s="58"/>
      <c r="AT129" s="14" t="s">
        <v>131</v>
      </c>
      <c r="AU129" s="14" t="s">
        <v>81</v>
      </c>
    </row>
    <row r="130" spans="2:65" s="1" customFormat="1" ht="22.5" customHeight="1">
      <c r="B130" s="31"/>
      <c r="C130" s="171" t="s">
        <v>238</v>
      </c>
      <c r="D130" s="171" t="s">
        <v>124</v>
      </c>
      <c r="E130" s="172" t="s">
        <v>481</v>
      </c>
      <c r="F130" s="173" t="s">
        <v>482</v>
      </c>
      <c r="G130" s="174" t="s">
        <v>224</v>
      </c>
      <c r="H130" s="175">
        <v>28</v>
      </c>
      <c r="I130" s="176"/>
      <c r="J130" s="177">
        <f>ROUND(I130*H130,2)</f>
        <v>0</v>
      </c>
      <c r="K130" s="173" t="s">
        <v>128</v>
      </c>
      <c r="L130" s="35"/>
      <c r="M130" s="178" t="s">
        <v>1</v>
      </c>
      <c r="N130" s="179" t="s">
        <v>42</v>
      </c>
      <c r="O130" s="57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AR130" s="14" t="s">
        <v>129</v>
      </c>
      <c r="AT130" s="14" t="s">
        <v>124</v>
      </c>
      <c r="AU130" s="14" t="s">
        <v>81</v>
      </c>
      <c r="AY130" s="14" t="s">
        <v>121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4" t="s">
        <v>79</v>
      </c>
      <c r="BK130" s="182">
        <f>ROUND(I130*H130,2)</f>
        <v>0</v>
      </c>
      <c r="BL130" s="14" t="s">
        <v>129</v>
      </c>
      <c r="BM130" s="14" t="s">
        <v>483</v>
      </c>
    </row>
    <row r="131" spans="2:65" s="1" customFormat="1" ht="39">
      <c r="B131" s="31"/>
      <c r="C131" s="32"/>
      <c r="D131" s="183" t="s">
        <v>131</v>
      </c>
      <c r="E131" s="32"/>
      <c r="F131" s="184" t="s">
        <v>484</v>
      </c>
      <c r="G131" s="32"/>
      <c r="H131" s="32"/>
      <c r="I131" s="100"/>
      <c r="J131" s="32"/>
      <c r="K131" s="32"/>
      <c r="L131" s="35"/>
      <c r="M131" s="185"/>
      <c r="N131" s="57"/>
      <c r="O131" s="57"/>
      <c r="P131" s="57"/>
      <c r="Q131" s="57"/>
      <c r="R131" s="57"/>
      <c r="S131" s="57"/>
      <c r="T131" s="58"/>
      <c r="AT131" s="14" t="s">
        <v>131</v>
      </c>
      <c r="AU131" s="14" t="s">
        <v>81</v>
      </c>
    </row>
    <row r="132" spans="2:65" s="1" customFormat="1" ht="22.5" customHeight="1">
      <c r="B132" s="31"/>
      <c r="C132" s="171" t="s">
        <v>7</v>
      </c>
      <c r="D132" s="171" t="s">
        <v>124</v>
      </c>
      <c r="E132" s="172" t="s">
        <v>485</v>
      </c>
      <c r="F132" s="173" t="s">
        <v>486</v>
      </c>
      <c r="G132" s="174" t="s">
        <v>127</v>
      </c>
      <c r="H132" s="175">
        <v>1074</v>
      </c>
      <c r="I132" s="176"/>
      <c r="J132" s="177">
        <f>ROUND(I132*H132,2)</f>
        <v>0</v>
      </c>
      <c r="K132" s="173" t="s">
        <v>128</v>
      </c>
      <c r="L132" s="35"/>
      <c r="M132" s="178" t="s">
        <v>1</v>
      </c>
      <c r="N132" s="179" t="s">
        <v>42</v>
      </c>
      <c r="O132" s="57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AR132" s="14" t="s">
        <v>129</v>
      </c>
      <c r="AT132" s="14" t="s">
        <v>124</v>
      </c>
      <c r="AU132" s="14" t="s">
        <v>81</v>
      </c>
      <c r="AY132" s="14" t="s">
        <v>121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4" t="s">
        <v>79</v>
      </c>
      <c r="BK132" s="182">
        <f>ROUND(I132*H132,2)</f>
        <v>0</v>
      </c>
      <c r="BL132" s="14" t="s">
        <v>129</v>
      </c>
      <c r="BM132" s="14" t="s">
        <v>487</v>
      </c>
    </row>
    <row r="133" spans="2:65" s="1" customFormat="1" ht="29.25">
      <c r="B133" s="31"/>
      <c r="C133" s="32"/>
      <c r="D133" s="183" t="s">
        <v>131</v>
      </c>
      <c r="E133" s="32"/>
      <c r="F133" s="184" t="s">
        <v>488</v>
      </c>
      <c r="G133" s="32"/>
      <c r="H133" s="32"/>
      <c r="I133" s="100"/>
      <c r="J133" s="32"/>
      <c r="K133" s="32"/>
      <c r="L133" s="35"/>
      <c r="M133" s="185"/>
      <c r="N133" s="57"/>
      <c r="O133" s="57"/>
      <c r="P133" s="57"/>
      <c r="Q133" s="57"/>
      <c r="R133" s="57"/>
      <c r="S133" s="57"/>
      <c r="T133" s="58"/>
      <c r="AT133" s="14" t="s">
        <v>131</v>
      </c>
      <c r="AU133" s="14" t="s">
        <v>81</v>
      </c>
    </row>
    <row r="134" spans="2:65" s="11" customFormat="1" ht="11.25">
      <c r="B134" s="186"/>
      <c r="C134" s="187"/>
      <c r="D134" s="183" t="s">
        <v>133</v>
      </c>
      <c r="E134" s="188" t="s">
        <v>1</v>
      </c>
      <c r="F134" s="189" t="s">
        <v>489</v>
      </c>
      <c r="G134" s="187"/>
      <c r="H134" s="190">
        <v>1074</v>
      </c>
      <c r="I134" s="191"/>
      <c r="J134" s="187"/>
      <c r="K134" s="187"/>
      <c r="L134" s="192"/>
      <c r="M134" s="193"/>
      <c r="N134" s="194"/>
      <c r="O134" s="194"/>
      <c r="P134" s="194"/>
      <c r="Q134" s="194"/>
      <c r="R134" s="194"/>
      <c r="S134" s="194"/>
      <c r="T134" s="195"/>
      <c r="AT134" s="196" t="s">
        <v>133</v>
      </c>
      <c r="AU134" s="196" t="s">
        <v>81</v>
      </c>
      <c r="AV134" s="11" t="s">
        <v>81</v>
      </c>
      <c r="AW134" s="11" t="s">
        <v>34</v>
      </c>
      <c r="AX134" s="11" t="s">
        <v>79</v>
      </c>
      <c r="AY134" s="196" t="s">
        <v>121</v>
      </c>
    </row>
    <row r="135" spans="2:65" s="1" customFormat="1" ht="22.5" customHeight="1">
      <c r="B135" s="31"/>
      <c r="C135" s="171" t="s">
        <v>247</v>
      </c>
      <c r="D135" s="171" t="s">
        <v>124</v>
      </c>
      <c r="E135" s="172" t="s">
        <v>490</v>
      </c>
      <c r="F135" s="173" t="s">
        <v>491</v>
      </c>
      <c r="G135" s="174" t="s">
        <v>127</v>
      </c>
      <c r="H135" s="175">
        <v>1074</v>
      </c>
      <c r="I135" s="176"/>
      <c r="J135" s="177">
        <f>ROUND(I135*H135,2)</f>
        <v>0</v>
      </c>
      <c r="K135" s="173" t="s">
        <v>128</v>
      </c>
      <c r="L135" s="35"/>
      <c r="M135" s="178" t="s">
        <v>1</v>
      </c>
      <c r="N135" s="179" t="s">
        <v>42</v>
      </c>
      <c r="O135" s="57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AR135" s="14" t="s">
        <v>129</v>
      </c>
      <c r="AT135" s="14" t="s">
        <v>124</v>
      </c>
      <c r="AU135" s="14" t="s">
        <v>81</v>
      </c>
      <c r="AY135" s="14" t="s">
        <v>121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4" t="s">
        <v>79</v>
      </c>
      <c r="BK135" s="182">
        <f>ROUND(I135*H135,2)</f>
        <v>0</v>
      </c>
      <c r="BL135" s="14" t="s">
        <v>129</v>
      </c>
      <c r="BM135" s="14" t="s">
        <v>492</v>
      </c>
    </row>
    <row r="136" spans="2:65" s="1" customFormat="1" ht="29.25">
      <c r="B136" s="31"/>
      <c r="C136" s="32"/>
      <c r="D136" s="183" t="s">
        <v>131</v>
      </c>
      <c r="E136" s="32"/>
      <c r="F136" s="184" t="s">
        <v>493</v>
      </c>
      <c r="G136" s="32"/>
      <c r="H136" s="32"/>
      <c r="I136" s="100"/>
      <c r="J136" s="32"/>
      <c r="K136" s="32"/>
      <c r="L136" s="35"/>
      <c r="M136" s="185"/>
      <c r="N136" s="57"/>
      <c r="O136" s="57"/>
      <c r="P136" s="57"/>
      <c r="Q136" s="57"/>
      <c r="R136" s="57"/>
      <c r="S136" s="57"/>
      <c r="T136" s="58"/>
      <c r="AT136" s="14" t="s">
        <v>131</v>
      </c>
      <c r="AU136" s="14" t="s">
        <v>81</v>
      </c>
    </row>
    <row r="137" spans="2:65" s="11" customFormat="1" ht="11.25">
      <c r="B137" s="186"/>
      <c r="C137" s="187"/>
      <c r="D137" s="183" t="s">
        <v>133</v>
      </c>
      <c r="E137" s="188" t="s">
        <v>1</v>
      </c>
      <c r="F137" s="189" t="s">
        <v>489</v>
      </c>
      <c r="G137" s="187"/>
      <c r="H137" s="190">
        <v>1074</v>
      </c>
      <c r="I137" s="191"/>
      <c r="J137" s="187"/>
      <c r="K137" s="187"/>
      <c r="L137" s="192"/>
      <c r="M137" s="193"/>
      <c r="N137" s="194"/>
      <c r="O137" s="194"/>
      <c r="P137" s="194"/>
      <c r="Q137" s="194"/>
      <c r="R137" s="194"/>
      <c r="S137" s="194"/>
      <c r="T137" s="195"/>
      <c r="AT137" s="196" t="s">
        <v>133</v>
      </c>
      <c r="AU137" s="196" t="s">
        <v>81</v>
      </c>
      <c r="AV137" s="11" t="s">
        <v>81</v>
      </c>
      <c r="AW137" s="11" t="s">
        <v>34</v>
      </c>
      <c r="AX137" s="11" t="s">
        <v>79</v>
      </c>
      <c r="AY137" s="196" t="s">
        <v>121</v>
      </c>
    </row>
    <row r="138" spans="2:65" s="1" customFormat="1" ht="22.5" customHeight="1">
      <c r="B138" s="31"/>
      <c r="C138" s="171" t="s">
        <v>252</v>
      </c>
      <c r="D138" s="171" t="s">
        <v>124</v>
      </c>
      <c r="E138" s="172" t="s">
        <v>494</v>
      </c>
      <c r="F138" s="173" t="s">
        <v>495</v>
      </c>
      <c r="G138" s="174" t="s">
        <v>276</v>
      </c>
      <c r="H138" s="175">
        <v>1500</v>
      </c>
      <c r="I138" s="176"/>
      <c r="J138" s="177">
        <f>ROUND(I138*H138,2)</f>
        <v>0</v>
      </c>
      <c r="K138" s="173" t="s">
        <v>128</v>
      </c>
      <c r="L138" s="35"/>
      <c r="M138" s="178" t="s">
        <v>1</v>
      </c>
      <c r="N138" s="179" t="s">
        <v>42</v>
      </c>
      <c r="O138" s="57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AR138" s="14" t="s">
        <v>129</v>
      </c>
      <c r="AT138" s="14" t="s">
        <v>124</v>
      </c>
      <c r="AU138" s="14" t="s">
        <v>81</v>
      </c>
      <c r="AY138" s="14" t="s">
        <v>121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4" t="s">
        <v>79</v>
      </c>
      <c r="BK138" s="182">
        <f>ROUND(I138*H138,2)</f>
        <v>0</v>
      </c>
      <c r="BL138" s="14" t="s">
        <v>129</v>
      </c>
      <c r="BM138" s="14" t="s">
        <v>496</v>
      </c>
    </row>
    <row r="139" spans="2:65" s="1" customFormat="1" ht="19.5">
      <c r="B139" s="31"/>
      <c r="C139" s="32"/>
      <c r="D139" s="183" t="s">
        <v>131</v>
      </c>
      <c r="E139" s="32"/>
      <c r="F139" s="184" t="s">
        <v>497</v>
      </c>
      <c r="G139" s="32"/>
      <c r="H139" s="32"/>
      <c r="I139" s="100"/>
      <c r="J139" s="32"/>
      <c r="K139" s="32"/>
      <c r="L139" s="35"/>
      <c r="M139" s="185"/>
      <c r="N139" s="57"/>
      <c r="O139" s="57"/>
      <c r="P139" s="57"/>
      <c r="Q139" s="57"/>
      <c r="R139" s="57"/>
      <c r="S139" s="57"/>
      <c r="T139" s="58"/>
      <c r="AT139" s="14" t="s">
        <v>131</v>
      </c>
      <c r="AU139" s="14" t="s">
        <v>81</v>
      </c>
    </row>
    <row r="140" spans="2:65" s="11" customFormat="1" ht="11.25">
      <c r="B140" s="186"/>
      <c r="C140" s="187"/>
      <c r="D140" s="183" t="s">
        <v>133</v>
      </c>
      <c r="E140" s="188" t="s">
        <v>1</v>
      </c>
      <c r="F140" s="189" t="s">
        <v>498</v>
      </c>
      <c r="G140" s="187"/>
      <c r="H140" s="190">
        <v>1500</v>
      </c>
      <c r="I140" s="191"/>
      <c r="J140" s="187"/>
      <c r="K140" s="187"/>
      <c r="L140" s="192"/>
      <c r="M140" s="193"/>
      <c r="N140" s="194"/>
      <c r="O140" s="194"/>
      <c r="P140" s="194"/>
      <c r="Q140" s="194"/>
      <c r="R140" s="194"/>
      <c r="S140" s="194"/>
      <c r="T140" s="195"/>
      <c r="AT140" s="196" t="s">
        <v>133</v>
      </c>
      <c r="AU140" s="196" t="s">
        <v>81</v>
      </c>
      <c r="AV140" s="11" t="s">
        <v>81</v>
      </c>
      <c r="AW140" s="11" t="s">
        <v>34</v>
      </c>
      <c r="AX140" s="11" t="s">
        <v>79</v>
      </c>
      <c r="AY140" s="196" t="s">
        <v>121</v>
      </c>
    </row>
    <row r="141" spans="2:65" s="1" customFormat="1" ht="22.5" customHeight="1">
      <c r="B141" s="31"/>
      <c r="C141" s="171" t="s">
        <v>257</v>
      </c>
      <c r="D141" s="171" t="s">
        <v>124</v>
      </c>
      <c r="E141" s="172" t="s">
        <v>268</v>
      </c>
      <c r="F141" s="173" t="s">
        <v>269</v>
      </c>
      <c r="G141" s="174" t="s">
        <v>182</v>
      </c>
      <c r="H141" s="175">
        <v>75</v>
      </c>
      <c r="I141" s="176"/>
      <c r="J141" s="177">
        <f>ROUND(I141*H141,2)</f>
        <v>0</v>
      </c>
      <c r="K141" s="173" t="s">
        <v>128</v>
      </c>
      <c r="L141" s="35"/>
      <c r="M141" s="178" t="s">
        <v>1</v>
      </c>
      <c r="N141" s="179" t="s">
        <v>42</v>
      </c>
      <c r="O141" s="57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AR141" s="14" t="s">
        <v>129</v>
      </c>
      <c r="AT141" s="14" t="s">
        <v>124</v>
      </c>
      <c r="AU141" s="14" t="s">
        <v>81</v>
      </c>
      <c r="AY141" s="14" t="s">
        <v>121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4" t="s">
        <v>79</v>
      </c>
      <c r="BK141" s="182">
        <f>ROUND(I141*H141,2)</f>
        <v>0</v>
      </c>
      <c r="BL141" s="14" t="s">
        <v>129</v>
      </c>
      <c r="BM141" s="14" t="s">
        <v>499</v>
      </c>
    </row>
    <row r="142" spans="2:65" s="1" customFormat="1" ht="19.5">
      <c r="B142" s="31"/>
      <c r="C142" s="32"/>
      <c r="D142" s="183" t="s">
        <v>131</v>
      </c>
      <c r="E142" s="32"/>
      <c r="F142" s="184" t="s">
        <v>271</v>
      </c>
      <c r="G142" s="32"/>
      <c r="H142" s="32"/>
      <c r="I142" s="100"/>
      <c r="J142" s="32"/>
      <c r="K142" s="32"/>
      <c r="L142" s="35"/>
      <c r="M142" s="185"/>
      <c r="N142" s="57"/>
      <c r="O142" s="57"/>
      <c r="P142" s="57"/>
      <c r="Q142" s="57"/>
      <c r="R142" s="57"/>
      <c r="S142" s="57"/>
      <c r="T142" s="58"/>
      <c r="AT142" s="14" t="s">
        <v>131</v>
      </c>
      <c r="AU142" s="14" t="s">
        <v>81</v>
      </c>
    </row>
    <row r="143" spans="2:65" s="11" customFormat="1" ht="11.25">
      <c r="B143" s="186"/>
      <c r="C143" s="187"/>
      <c r="D143" s="183" t="s">
        <v>133</v>
      </c>
      <c r="E143" s="188" t="s">
        <v>1</v>
      </c>
      <c r="F143" s="189" t="s">
        <v>500</v>
      </c>
      <c r="G143" s="187"/>
      <c r="H143" s="190">
        <v>75</v>
      </c>
      <c r="I143" s="191"/>
      <c r="J143" s="187"/>
      <c r="K143" s="187"/>
      <c r="L143" s="192"/>
      <c r="M143" s="193"/>
      <c r="N143" s="194"/>
      <c r="O143" s="194"/>
      <c r="P143" s="194"/>
      <c r="Q143" s="194"/>
      <c r="R143" s="194"/>
      <c r="S143" s="194"/>
      <c r="T143" s="195"/>
      <c r="AT143" s="196" t="s">
        <v>133</v>
      </c>
      <c r="AU143" s="196" t="s">
        <v>81</v>
      </c>
      <c r="AV143" s="11" t="s">
        <v>81</v>
      </c>
      <c r="AW143" s="11" t="s">
        <v>34</v>
      </c>
      <c r="AX143" s="11" t="s">
        <v>79</v>
      </c>
      <c r="AY143" s="196" t="s">
        <v>121</v>
      </c>
    </row>
    <row r="144" spans="2:65" s="1" customFormat="1" ht="22.5" customHeight="1">
      <c r="B144" s="31"/>
      <c r="C144" s="171" t="s">
        <v>262</v>
      </c>
      <c r="D144" s="171" t="s">
        <v>124</v>
      </c>
      <c r="E144" s="172" t="s">
        <v>274</v>
      </c>
      <c r="F144" s="173" t="s">
        <v>275</v>
      </c>
      <c r="G144" s="174" t="s">
        <v>276</v>
      </c>
      <c r="H144" s="175">
        <v>1500</v>
      </c>
      <c r="I144" s="176"/>
      <c r="J144" s="177">
        <f>ROUND(I144*H144,2)</f>
        <v>0</v>
      </c>
      <c r="K144" s="173" t="s">
        <v>128</v>
      </c>
      <c r="L144" s="35"/>
      <c r="M144" s="178" t="s">
        <v>1</v>
      </c>
      <c r="N144" s="179" t="s">
        <v>42</v>
      </c>
      <c r="O144" s="57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AR144" s="14" t="s">
        <v>129</v>
      </c>
      <c r="AT144" s="14" t="s">
        <v>124</v>
      </c>
      <c r="AU144" s="14" t="s">
        <v>81</v>
      </c>
      <c r="AY144" s="14" t="s">
        <v>121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4" t="s">
        <v>79</v>
      </c>
      <c r="BK144" s="182">
        <f>ROUND(I144*H144,2)</f>
        <v>0</v>
      </c>
      <c r="BL144" s="14" t="s">
        <v>129</v>
      </c>
      <c r="BM144" s="14" t="s">
        <v>501</v>
      </c>
    </row>
    <row r="145" spans="2:65" s="1" customFormat="1" ht="29.25">
      <c r="B145" s="31"/>
      <c r="C145" s="32"/>
      <c r="D145" s="183" t="s">
        <v>131</v>
      </c>
      <c r="E145" s="32"/>
      <c r="F145" s="184" t="s">
        <v>278</v>
      </c>
      <c r="G145" s="32"/>
      <c r="H145" s="32"/>
      <c r="I145" s="100"/>
      <c r="J145" s="32"/>
      <c r="K145" s="32"/>
      <c r="L145" s="35"/>
      <c r="M145" s="185"/>
      <c r="N145" s="57"/>
      <c r="O145" s="57"/>
      <c r="P145" s="57"/>
      <c r="Q145" s="57"/>
      <c r="R145" s="57"/>
      <c r="S145" s="57"/>
      <c r="T145" s="58"/>
      <c r="AT145" s="14" t="s">
        <v>131</v>
      </c>
      <c r="AU145" s="14" t="s">
        <v>81</v>
      </c>
    </row>
    <row r="146" spans="2:65" s="11" customFormat="1" ht="11.25">
      <c r="B146" s="186"/>
      <c r="C146" s="187"/>
      <c r="D146" s="183" t="s">
        <v>133</v>
      </c>
      <c r="E146" s="188" t="s">
        <v>1</v>
      </c>
      <c r="F146" s="189" t="s">
        <v>498</v>
      </c>
      <c r="G146" s="187"/>
      <c r="H146" s="190">
        <v>1500</v>
      </c>
      <c r="I146" s="191"/>
      <c r="J146" s="187"/>
      <c r="K146" s="187"/>
      <c r="L146" s="192"/>
      <c r="M146" s="193"/>
      <c r="N146" s="194"/>
      <c r="O146" s="194"/>
      <c r="P146" s="194"/>
      <c r="Q146" s="194"/>
      <c r="R146" s="194"/>
      <c r="S146" s="194"/>
      <c r="T146" s="195"/>
      <c r="AT146" s="196" t="s">
        <v>133</v>
      </c>
      <c r="AU146" s="196" t="s">
        <v>81</v>
      </c>
      <c r="AV146" s="11" t="s">
        <v>81</v>
      </c>
      <c r="AW146" s="11" t="s">
        <v>34</v>
      </c>
      <c r="AX146" s="11" t="s">
        <v>79</v>
      </c>
      <c r="AY146" s="196" t="s">
        <v>121</v>
      </c>
    </row>
    <row r="147" spans="2:65" s="1" customFormat="1" ht="22.5" customHeight="1">
      <c r="B147" s="31"/>
      <c r="C147" s="171" t="s">
        <v>267</v>
      </c>
      <c r="D147" s="171" t="s">
        <v>124</v>
      </c>
      <c r="E147" s="172" t="s">
        <v>502</v>
      </c>
      <c r="F147" s="173" t="s">
        <v>503</v>
      </c>
      <c r="G147" s="174" t="s">
        <v>127</v>
      </c>
      <c r="H147" s="175">
        <v>4.5</v>
      </c>
      <c r="I147" s="176"/>
      <c r="J147" s="177">
        <f>ROUND(I147*H147,2)</f>
        <v>0</v>
      </c>
      <c r="K147" s="173" t="s">
        <v>128</v>
      </c>
      <c r="L147" s="35"/>
      <c r="M147" s="178" t="s">
        <v>1</v>
      </c>
      <c r="N147" s="179" t="s">
        <v>42</v>
      </c>
      <c r="O147" s="57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AR147" s="14" t="s">
        <v>129</v>
      </c>
      <c r="AT147" s="14" t="s">
        <v>124</v>
      </c>
      <c r="AU147" s="14" t="s">
        <v>81</v>
      </c>
      <c r="AY147" s="14" t="s">
        <v>121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4" t="s">
        <v>79</v>
      </c>
      <c r="BK147" s="182">
        <f>ROUND(I147*H147,2)</f>
        <v>0</v>
      </c>
      <c r="BL147" s="14" t="s">
        <v>129</v>
      </c>
      <c r="BM147" s="14" t="s">
        <v>504</v>
      </c>
    </row>
    <row r="148" spans="2:65" s="1" customFormat="1" ht="19.5">
      <c r="B148" s="31"/>
      <c r="C148" s="32"/>
      <c r="D148" s="183" t="s">
        <v>131</v>
      </c>
      <c r="E148" s="32"/>
      <c r="F148" s="184" t="s">
        <v>505</v>
      </c>
      <c r="G148" s="32"/>
      <c r="H148" s="32"/>
      <c r="I148" s="100"/>
      <c r="J148" s="32"/>
      <c r="K148" s="32"/>
      <c r="L148" s="35"/>
      <c r="M148" s="185"/>
      <c r="N148" s="57"/>
      <c r="O148" s="57"/>
      <c r="P148" s="57"/>
      <c r="Q148" s="57"/>
      <c r="R148" s="57"/>
      <c r="S148" s="57"/>
      <c r="T148" s="58"/>
      <c r="AT148" s="14" t="s">
        <v>131</v>
      </c>
      <c r="AU148" s="14" t="s">
        <v>81</v>
      </c>
    </row>
    <row r="149" spans="2:65" s="1" customFormat="1" ht="22.5" customHeight="1">
      <c r="B149" s="31"/>
      <c r="C149" s="171" t="s">
        <v>273</v>
      </c>
      <c r="D149" s="171" t="s">
        <v>124</v>
      </c>
      <c r="E149" s="172" t="s">
        <v>281</v>
      </c>
      <c r="F149" s="173" t="s">
        <v>282</v>
      </c>
      <c r="G149" s="174" t="s">
        <v>212</v>
      </c>
      <c r="H149" s="175">
        <v>5.5E-2</v>
      </c>
      <c r="I149" s="176"/>
      <c r="J149" s="177">
        <f>ROUND(I149*H149,2)</f>
        <v>0</v>
      </c>
      <c r="K149" s="173" t="s">
        <v>128</v>
      </c>
      <c r="L149" s="35"/>
      <c r="M149" s="178" t="s">
        <v>1</v>
      </c>
      <c r="N149" s="179" t="s">
        <v>42</v>
      </c>
      <c r="O149" s="57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AR149" s="14" t="s">
        <v>129</v>
      </c>
      <c r="AT149" s="14" t="s">
        <v>124</v>
      </c>
      <c r="AU149" s="14" t="s">
        <v>81</v>
      </c>
      <c r="AY149" s="14" t="s">
        <v>121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4" t="s">
        <v>79</v>
      </c>
      <c r="BK149" s="182">
        <f>ROUND(I149*H149,2)</f>
        <v>0</v>
      </c>
      <c r="BL149" s="14" t="s">
        <v>129</v>
      </c>
      <c r="BM149" s="14" t="s">
        <v>506</v>
      </c>
    </row>
    <row r="150" spans="2:65" s="1" customFormat="1" ht="29.25">
      <c r="B150" s="31"/>
      <c r="C150" s="32"/>
      <c r="D150" s="183" t="s">
        <v>131</v>
      </c>
      <c r="E150" s="32"/>
      <c r="F150" s="184" t="s">
        <v>284</v>
      </c>
      <c r="G150" s="32"/>
      <c r="H150" s="32"/>
      <c r="I150" s="100"/>
      <c r="J150" s="32"/>
      <c r="K150" s="32"/>
      <c r="L150" s="35"/>
      <c r="M150" s="185"/>
      <c r="N150" s="57"/>
      <c r="O150" s="57"/>
      <c r="P150" s="57"/>
      <c r="Q150" s="57"/>
      <c r="R150" s="57"/>
      <c r="S150" s="57"/>
      <c r="T150" s="58"/>
      <c r="AT150" s="14" t="s">
        <v>131</v>
      </c>
      <c r="AU150" s="14" t="s">
        <v>81</v>
      </c>
    </row>
    <row r="151" spans="2:65" s="1" customFormat="1" ht="22.5" customHeight="1">
      <c r="B151" s="31"/>
      <c r="C151" s="171" t="s">
        <v>280</v>
      </c>
      <c r="D151" s="171" t="s">
        <v>124</v>
      </c>
      <c r="E151" s="172" t="s">
        <v>507</v>
      </c>
      <c r="F151" s="173" t="s">
        <v>508</v>
      </c>
      <c r="G151" s="174" t="s">
        <v>212</v>
      </c>
      <c r="H151" s="175">
        <v>0.54200000000000004</v>
      </c>
      <c r="I151" s="176"/>
      <c r="J151" s="177">
        <f>ROUND(I151*H151,2)</f>
        <v>0</v>
      </c>
      <c r="K151" s="173" t="s">
        <v>128</v>
      </c>
      <c r="L151" s="35"/>
      <c r="M151" s="178" t="s">
        <v>1</v>
      </c>
      <c r="N151" s="179" t="s">
        <v>42</v>
      </c>
      <c r="O151" s="57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AR151" s="14" t="s">
        <v>129</v>
      </c>
      <c r="AT151" s="14" t="s">
        <v>124</v>
      </c>
      <c r="AU151" s="14" t="s">
        <v>81</v>
      </c>
      <c r="AY151" s="14" t="s">
        <v>121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4" t="s">
        <v>79</v>
      </c>
      <c r="BK151" s="182">
        <f>ROUND(I151*H151,2)</f>
        <v>0</v>
      </c>
      <c r="BL151" s="14" t="s">
        <v>129</v>
      </c>
      <c r="BM151" s="14" t="s">
        <v>509</v>
      </c>
    </row>
    <row r="152" spans="2:65" s="1" customFormat="1" ht="29.25">
      <c r="B152" s="31"/>
      <c r="C152" s="32"/>
      <c r="D152" s="183" t="s">
        <v>131</v>
      </c>
      <c r="E152" s="32"/>
      <c r="F152" s="184" t="s">
        <v>510</v>
      </c>
      <c r="G152" s="32"/>
      <c r="H152" s="32"/>
      <c r="I152" s="100"/>
      <c r="J152" s="32"/>
      <c r="K152" s="32"/>
      <c r="L152" s="35"/>
      <c r="M152" s="185"/>
      <c r="N152" s="57"/>
      <c r="O152" s="57"/>
      <c r="P152" s="57"/>
      <c r="Q152" s="57"/>
      <c r="R152" s="57"/>
      <c r="S152" s="57"/>
      <c r="T152" s="58"/>
      <c r="AT152" s="14" t="s">
        <v>131</v>
      </c>
      <c r="AU152" s="14" t="s">
        <v>81</v>
      </c>
    </row>
    <row r="153" spans="2:65" s="1" customFormat="1" ht="22.5" customHeight="1">
      <c r="B153" s="31"/>
      <c r="C153" s="208" t="s">
        <v>285</v>
      </c>
      <c r="D153" s="208" t="s">
        <v>292</v>
      </c>
      <c r="E153" s="209" t="s">
        <v>511</v>
      </c>
      <c r="F153" s="210" t="s">
        <v>512</v>
      </c>
      <c r="G153" s="211" t="s">
        <v>162</v>
      </c>
      <c r="H153" s="212">
        <v>32</v>
      </c>
      <c r="I153" s="213"/>
      <c r="J153" s="214">
        <f>ROUND(I153*H153,2)</f>
        <v>0</v>
      </c>
      <c r="K153" s="210" t="s">
        <v>128</v>
      </c>
      <c r="L153" s="215"/>
      <c r="M153" s="216" t="s">
        <v>1</v>
      </c>
      <c r="N153" s="217" t="s">
        <v>42</v>
      </c>
      <c r="O153" s="57"/>
      <c r="P153" s="180">
        <f>O153*H153</f>
        <v>0</v>
      </c>
      <c r="Q153" s="180">
        <v>1.23475</v>
      </c>
      <c r="R153" s="180">
        <f>Q153*H153</f>
        <v>39.512</v>
      </c>
      <c r="S153" s="180">
        <v>0</v>
      </c>
      <c r="T153" s="181">
        <f>S153*H153</f>
        <v>0</v>
      </c>
      <c r="AR153" s="14" t="s">
        <v>165</v>
      </c>
      <c r="AT153" s="14" t="s">
        <v>292</v>
      </c>
      <c r="AU153" s="14" t="s">
        <v>81</v>
      </c>
      <c r="AY153" s="14" t="s">
        <v>121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4" t="s">
        <v>79</v>
      </c>
      <c r="BK153" s="182">
        <f>ROUND(I153*H153,2)</f>
        <v>0</v>
      </c>
      <c r="BL153" s="14" t="s">
        <v>129</v>
      </c>
      <c r="BM153" s="14" t="s">
        <v>513</v>
      </c>
    </row>
    <row r="154" spans="2:65" s="1" customFormat="1" ht="11.25">
      <c r="B154" s="31"/>
      <c r="C154" s="32"/>
      <c r="D154" s="183" t="s">
        <v>131</v>
      </c>
      <c r="E154" s="32"/>
      <c r="F154" s="184" t="s">
        <v>512</v>
      </c>
      <c r="G154" s="32"/>
      <c r="H154" s="32"/>
      <c r="I154" s="100"/>
      <c r="J154" s="32"/>
      <c r="K154" s="32"/>
      <c r="L154" s="35"/>
      <c r="M154" s="185"/>
      <c r="N154" s="57"/>
      <c r="O154" s="57"/>
      <c r="P154" s="57"/>
      <c r="Q154" s="57"/>
      <c r="R154" s="57"/>
      <c r="S154" s="57"/>
      <c r="T154" s="58"/>
      <c r="AT154" s="14" t="s">
        <v>131</v>
      </c>
      <c r="AU154" s="14" t="s">
        <v>81</v>
      </c>
    </row>
    <row r="155" spans="2:65" s="1" customFormat="1" ht="22.5" customHeight="1">
      <c r="B155" s="31"/>
      <c r="C155" s="208" t="s">
        <v>291</v>
      </c>
      <c r="D155" s="208" t="s">
        <v>292</v>
      </c>
      <c r="E155" s="209" t="s">
        <v>310</v>
      </c>
      <c r="F155" s="210" t="s">
        <v>311</v>
      </c>
      <c r="G155" s="211" t="s">
        <v>162</v>
      </c>
      <c r="H155" s="212">
        <v>28</v>
      </c>
      <c r="I155" s="213"/>
      <c r="J155" s="214">
        <f>ROUND(I155*H155,2)</f>
        <v>0</v>
      </c>
      <c r="K155" s="210" t="s">
        <v>128</v>
      </c>
      <c r="L155" s="215"/>
      <c r="M155" s="216" t="s">
        <v>1</v>
      </c>
      <c r="N155" s="217" t="s">
        <v>42</v>
      </c>
      <c r="O155" s="57"/>
      <c r="P155" s="180">
        <f>O155*H155</f>
        <v>0</v>
      </c>
      <c r="Q155" s="180">
        <v>9.7000000000000003E-2</v>
      </c>
      <c r="R155" s="180">
        <f>Q155*H155</f>
        <v>2.7160000000000002</v>
      </c>
      <c r="S155" s="180">
        <v>0</v>
      </c>
      <c r="T155" s="181">
        <f>S155*H155</f>
        <v>0</v>
      </c>
      <c r="AR155" s="14" t="s">
        <v>165</v>
      </c>
      <c r="AT155" s="14" t="s">
        <v>292</v>
      </c>
      <c r="AU155" s="14" t="s">
        <v>81</v>
      </c>
      <c r="AY155" s="14" t="s">
        <v>121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4" t="s">
        <v>79</v>
      </c>
      <c r="BK155" s="182">
        <f>ROUND(I155*H155,2)</f>
        <v>0</v>
      </c>
      <c r="BL155" s="14" t="s">
        <v>129</v>
      </c>
      <c r="BM155" s="14" t="s">
        <v>514</v>
      </c>
    </row>
    <row r="156" spans="2:65" s="1" customFormat="1" ht="11.25">
      <c r="B156" s="31"/>
      <c r="C156" s="32"/>
      <c r="D156" s="183" t="s">
        <v>131</v>
      </c>
      <c r="E156" s="32"/>
      <c r="F156" s="184" t="s">
        <v>311</v>
      </c>
      <c r="G156" s="32"/>
      <c r="H156" s="32"/>
      <c r="I156" s="100"/>
      <c r="J156" s="32"/>
      <c r="K156" s="32"/>
      <c r="L156" s="35"/>
      <c r="M156" s="185"/>
      <c r="N156" s="57"/>
      <c r="O156" s="57"/>
      <c r="P156" s="57"/>
      <c r="Q156" s="57"/>
      <c r="R156" s="57"/>
      <c r="S156" s="57"/>
      <c r="T156" s="58"/>
      <c r="AT156" s="14" t="s">
        <v>131</v>
      </c>
      <c r="AU156" s="14" t="s">
        <v>81</v>
      </c>
    </row>
    <row r="157" spans="2:65" s="1" customFormat="1" ht="22.5" customHeight="1">
      <c r="B157" s="31"/>
      <c r="C157" s="208" t="s">
        <v>297</v>
      </c>
      <c r="D157" s="208" t="s">
        <v>292</v>
      </c>
      <c r="E157" s="209" t="s">
        <v>314</v>
      </c>
      <c r="F157" s="210" t="s">
        <v>315</v>
      </c>
      <c r="G157" s="211" t="s">
        <v>162</v>
      </c>
      <c r="H157" s="212">
        <v>224</v>
      </c>
      <c r="I157" s="213"/>
      <c r="J157" s="214">
        <f>ROUND(I157*H157,2)</f>
        <v>0</v>
      </c>
      <c r="K157" s="210" t="s">
        <v>128</v>
      </c>
      <c r="L157" s="215"/>
      <c r="M157" s="216" t="s">
        <v>1</v>
      </c>
      <c r="N157" s="217" t="s">
        <v>42</v>
      </c>
      <c r="O157" s="57"/>
      <c r="P157" s="180">
        <f>O157*H157</f>
        <v>0</v>
      </c>
      <c r="Q157" s="180">
        <v>5.1999999999999995E-4</v>
      </c>
      <c r="R157" s="180">
        <f>Q157*H157</f>
        <v>0.11647999999999999</v>
      </c>
      <c r="S157" s="180">
        <v>0</v>
      </c>
      <c r="T157" s="181">
        <f>S157*H157</f>
        <v>0</v>
      </c>
      <c r="AR157" s="14" t="s">
        <v>165</v>
      </c>
      <c r="AT157" s="14" t="s">
        <v>292</v>
      </c>
      <c r="AU157" s="14" t="s">
        <v>81</v>
      </c>
      <c r="AY157" s="14" t="s">
        <v>121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4" t="s">
        <v>79</v>
      </c>
      <c r="BK157" s="182">
        <f>ROUND(I157*H157,2)</f>
        <v>0</v>
      </c>
      <c r="BL157" s="14" t="s">
        <v>129</v>
      </c>
      <c r="BM157" s="14" t="s">
        <v>515</v>
      </c>
    </row>
    <row r="158" spans="2:65" s="1" customFormat="1" ht="11.25">
      <c r="B158" s="31"/>
      <c r="C158" s="32"/>
      <c r="D158" s="183" t="s">
        <v>131</v>
      </c>
      <c r="E158" s="32"/>
      <c r="F158" s="184" t="s">
        <v>315</v>
      </c>
      <c r="G158" s="32"/>
      <c r="H158" s="32"/>
      <c r="I158" s="100"/>
      <c r="J158" s="32"/>
      <c r="K158" s="32"/>
      <c r="L158" s="35"/>
      <c r="M158" s="185"/>
      <c r="N158" s="57"/>
      <c r="O158" s="57"/>
      <c r="P158" s="57"/>
      <c r="Q158" s="57"/>
      <c r="R158" s="57"/>
      <c r="S158" s="57"/>
      <c r="T158" s="58"/>
      <c r="AT158" s="14" t="s">
        <v>131</v>
      </c>
      <c r="AU158" s="14" t="s">
        <v>81</v>
      </c>
    </row>
    <row r="159" spans="2:65" s="1" customFormat="1" ht="22.5" customHeight="1">
      <c r="B159" s="31"/>
      <c r="C159" s="208" t="s">
        <v>301</v>
      </c>
      <c r="D159" s="208" t="s">
        <v>292</v>
      </c>
      <c r="E159" s="209" t="s">
        <v>322</v>
      </c>
      <c r="F159" s="210" t="s">
        <v>323</v>
      </c>
      <c r="G159" s="211" t="s">
        <v>162</v>
      </c>
      <c r="H159" s="212">
        <v>224</v>
      </c>
      <c r="I159" s="213"/>
      <c r="J159" s="214">
        <f>ROUND(I159*H159,2)</f>
        <v>0</v>
      </c>
      <c r="K159" s="210" t="s">
        <v>128</v>
      </c>
      <c r="L159" s="215"/>
      <c r="M159" s="216" t="s">
        <v>1</v>
      </c>
      <c r="N159" s="217" t="s">
        <v>42</v>
      </c>
      <c r="O159" s="57"/>
      <c r="P159" s="180">
        <f>O159*H159</f>
        <v>0</v>
      </c>
      <c r="Q159" s="180">
        <v>9.0000000000000006E-5</v>
      </c>
      <c r="R159" s="180">
        <f>Q159*H159</f>
        <v>2.0160000000000001E-2</v>
      </c>
      <c r="S159" s="180">
        <v>0</v>
      </c>
      <c r="T159" s="181">
        <f>S159*H159</f>
        <v>0</v>
      </c>
      <c r="AR159" s="14" t="s">
        <v>165</v>
      </c>
      <c r="AT159" s="14" t="s">
        <v>292</v>
      </c>
      <c r="AU159" s="14" t="s">
        <v>81</v>
      </c>
      <c r="AY159" s="14" t="s">
        <v>121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4" t="s">
        <v>79</v>
      </c>
      <c r="BK159" s="182">
        <f>ROUND(I159*H159,2)</f>
        <v>0</v>
      </c>
      <c r="BL159" s="14" t="s">
        <v>129</v>
      </c>
      <c r="BM159" s="14" t="s">
        <v>516</v>
      </c>
    </row>
    <row r="160" spans="2:65" s="1" customFormat="1" ht="11.25">
      <c r="B160" s="31"/>
      <c r="C160" s="32"/>
      <c r="D160" s="183" t="s">
        <v>131</v>
      </c>
      <c r="E160" s="32"/>
      <c r="F160" s="184" t="s">
        <v>323</v>
      </c>
      <c r="G160" s="32"/>
      <c r="H160" s="32"/>
      <c r="I160" s="100"/>
      <c r="J160" s="32"/>
      <c r="K160" s="32"/>
      <c r="L160" s="35"/>
      <c r="M160" s="185"/>
      <c r="N160" s="57"/>
      <c r="O160" s="57"/>
      <c r="P160" s="57"/>
      <c r="Q160" s="57"/>
      <c r="R160" s="57"/>
      <c r="S160" s="57"/>
      <c r="T160" s="58"/>
      <c r="AT160" s="14" t="s">
        <v>131</v>
      </c>
      <c r="AU160" s="14" t="s">
        <v>81</v>
      </c>
    </row>
    <row r="161" spans="2:65" s="1" customFormat="1" ht="22.5" customHeight="1">
      <c r="B161" s="31"/>
      <c r="C161" s="208" t="s">
        <v>305</v>
      </c>
      <c r="D161" s="208" t="s">
        <v>292</v>
      </c>
      <c r="E161" s="209" t="s">
        <v>517</v>
      </c>
      <c r="F161" s="210" t="s">
        <v>518</v>
      </c>
      <c r="G161" s="211" t="s">
        <v>162</v>
      </c>
      <c r="H161" s="212">
        <v>32</v>
      </c>
      <c r="I161" s="213"/>
      <c r="J161" s="214">
        <f>ROUND(I161*H161,2)</f>
        <v>0</v>
      </c>
      <c r="K161" s="210" t="s">
        <v>128</v>
      </c>
      <c r="L161" s="215"/>
      <c r="M161" s="216" t="s">
        <v>1</v>
      </c>
      <c r="N161" s="217" t="s">
        <v>42</v>
      </c>
      <c r="O161" s="57"/>
      <c r="P161" s="180">
        <f>O161*H161</f>
        <v>0</v>
      </c>
      <c r="Q161" s="180">
        <v>8.5199999999999998E-3</v>
      </c>
      <c r="R161" s="180">
        <f>Q161*H161</f>
        <v>0.27263999999999999</v>
      </c>
      <c r="S161" s="180">
        <v>0</v>
      </c>
      <c r="T161" s="181">
        <f>S161*H161</f>
        <v>0</v>
      </c>
      <c r="AR161" s="14" t="s">
        <v>165</v>
      </c>
      <c r="AT161" s="14" t="s">
        <v>292</v>
      </c>
      <c r="AU161" s="14" t="s">
        <v>81</v>
      </c>
      <c r="AY161" s="14" t="s">
        <v>121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4" t="s">
        <v>79</v>
      </c>
      <c r="BK161" s="182">
        <f>ROUND(I161*H161,2)</f>
        <v>0</v>
      </c>
      <c r="BL161" s="14" t="s">
        <v>129</v>
      </c>
      <c r="BM161" s="14" t="s">
        <v>519</v>
      </c>
    </row>
    <row r="162" spans="2:65" s="1" customFormat="1" ht="11.25">
      <c r="B162" s="31"/>
      <c r="C162" s="32"/>
      <c r="D162" s="183" t="s">
        <v>131</v>
      </c>
      <c r="E162" s="32"/>
      <c r="F162" s="184" t="s">
        <v>518</v>
      </c>
      <c r="G162" s="32"/>
      <c r="H162" s="32"/>
      <c r="I162" s="100"/>
      <c r="J162" s="32"/>
      <c r="K162" s="32"/>
      <c r="L162" s="35"/>
      <c r="M162" s="185"/>
      <c r="N162" s="57"/>
      <c r="O162" s="57"/>
      <c r="P162" s="57"/>
      <c r="Q162" s="57"/>
      <c r="R162" s="57"/>
      <c r="S162" s="57"/>
      <c r="T162" s="58"/>
      <c r="AT162" s="14" t="s">
        <v>131</v>
      </c>
      <c r="AU162" s="14" t="s">
        <v>81</v>
      </c>
    </row>
    <row r="163" spans="2:65" s="1" customFormat="1" ht="22.5" customHeight="1">
      <c r="B163" s="31"/>
      <c r="C163" s="208" t="s">
        <v>309</v>
      </c>
      <c r="D163" s="208" t="s">
        <v>292</v>
      </c>
      <c r="E163" s="209" t="s">
        <v>326</v>
      </c>
      <c r="F163" s="210" t="s">
        <v>327</v>
      </c>
      <c r="G163" s="211" t="s">
        <v>162</v>
      </c>
      <c r="H163" s="212">
        <v>20</v>
      </c>
      <c r="I163" s="213"/>
      <c r="J163" s="214">
        <f>ROUND(I163*H163,2)</f>
        <v>0</v>
      </c>
      <c r="K163" s="210" t="s">
        <v>128</v>
      </c>
      <c r="L163" s="215"/>
      <c r="M163" s="216" t="s">
        <v>1</v>
      </c>
      <c r="N163" s="217" t="s">
        <v>42</v>
      </c>
      <c r="O163" s="57"/>
      <c r="P163" s="180">
        <f>O163*H163</f>
        <v>0</v>
      </c>
      <c r="Q163" s="180">
        <v>7.4200000000000004E-3</v>
      </c>
      <c r="R163" s="180">
        <f>Q163*H163</f>
        <v>0.1484</v>
      </c>
      <c r="S163" s="180">
        <v>0</v>
      </c>
      <c r="T163" s="181">
        <f>S163*H163</f>
        <v>0</v>
      </c>
      <c r="AR163" s="14" t="s">
        <v>165</v>
      </c>
      <c r="AT163" s="14" t="s">
        <v>292</v>
      </c>
      <c r="AU163" s="14" t="s">
        <v>81</v>
      </c>
      <c r="AY163" s="14" t="s">
        <v>121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4" t="s">
        <v>79</v>
      </c>
      <c r="BK163" s="182">
        <f>ROUND(I163*H163,2)</f>
        <v>0</v>
      </c>
      <c r="BL163" s="14" t="s">
        <v>129</v>
      </c>
      <c r="BM163" s="14" t="s">
        <v>520</v>
      </c>
    </row>
    <row r="164" spans="2:65" s="1" customFormat="1" ht="11.25">
      <c r="B164" s="31"/>
      <c r="C164" s="32"/>
      <c r="D164" s="183" t="s">
        <v>131</v>
      </c>
      <c r="E164" s="32"/>
      <c r="F164" s="184" t="s">
        <v>327</v>
      </c>
      <c r="G164" s="32"/>
      <c r="H164" s="32"/>
      <c r="I164" s="100"/>
      <c r="J164" s="32"/>
      <c r="K164" s="32"/>
      <c r="L164" s="35"/>
      <c r="M164" s="185"/>
      <c r="N164" s="57"/>
      <c r="O164" s="57"/>
      <c r="P164" s="57"/>
      <c r="Q164" s="57"/>
      <c r="R164" s="57"/>
      <c r="S164" s="57"/>
      <c r="T164" s="58"/>
      <c r="AT164" s="14" t="s">
        <v>131</v>
      </c>
      <c r="AU164" s="14" t="s">
        <v>81</v>
      </c>
    </row>
    <row r="165" spans="2:65" s="1" customFormat="1" ht="16.5" customHeight="1">
      <c r="B165" s="31"/>
      <c r="C165" s="208" t="s">
        <v>313</v>
      </c>
      <c r="D165" s="208" t="s">
        <v>292</v>
      </c>
      <c r="E165" s="209" t="s">
        <v>330</v>
      </c>
      <c r="F165" s="210" t="s">
        <v>331</v>
      </c>
      <c r="G165" s="211" t="s">
        <v>162</v>
      </c>
      <c r="H165" s="212">
        <v>4</v>
      </c>
      <c r="I165" s="213"/>
      <c r="J165" s="214">
        <f>ROUND(I165*H165,2)</f>
        <v>0</v>
      </c>
      <c r="K165" s="210" t="s">
        <v>1</v>
      </c>
      <c r="L165" s="215"/>
      <c r="M165" s="216" t="s">
        <v>1</v>
      </c>
      <c r="N165" s="217" t="s">
        <v>42</v>
      </c>
      <c r="O165" s="57"/>
      <c r="P165" s="180">
        <f>O165*H165</f>
        <v>0</v>
      </c>
      <c r="Q165" s="180">
        <v>8.5199999999999998E-3</v>
      </c>
      <c r="R165" s="180">
        <f>Q165*H165</f>
        <v>3.4079999999999999E-2</v>
      </c>
      <c r="S165" s="180">
        <v>0</v>
      </c>
      <c r="T165" s="181">
        <f>S165*H165</f>
        <v>0</v>
      </c>
      <c r="AR165" s="14" t="s">
        <v>165</v>
      </c>
      <c r="AT165" s="14" t="s">
        <v>292</v>
      </c>
      <c r="AU165" s="14" t="s">
        <v>81</v>
      </c>
      <c r="AY165" s="14" t="s">
        <v>121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4" t="s">
        <v>79</v>
      </c>
      <c r="BK165" s="182">
        <f>ROUND(I165*H165,2)</f>
        <v>0</v>
      </c>
      <c r="BL165" s="14" t="s">
        <v>129</v>
      </c>
      <c r="BM165" s="14" t="s">
        <v>521</v>
      </c>
    </row>
    <row r="166" spans="2:65" s="1" customFormat="1" ht="19.5">
      <c r="B166" s="31"/>
      <c r="C166" s="32"/>
      <c r="D166" s="183" t="s">
        <v>131</v>
      </c>
      <c r="E166" s="32"/>
      <c r="F166" s="184" t="s">
        <v>333</v>
      </c>
      <c r="G166" s="32"/>
      <c r="H166" s="32"/>
      <c r="I166" s="100"/>
      <c r="J166" s="32"/>
      <c r="K166" s="32"/>
      <c r="L166" s="35"/>
      <c r="M166" s="185"/>
      <c r="N166" s="57"/>
      <c r="O166" s="57"/>
      <c r="P166" s="57"/>
      <c r="Q166" s="57"/>
      <c r="R166" s="57"/>
      <c r="S166" s="57"/>
      <c r="T166" s="58"/>
      <c r="AT166" s="14" t="s">
        <v>131</v>
      </c>
      <c r="AU166" s="14" t="s">
        <v>81</v>
      </c>
    </row>
    <row r="167" spans="2:65" s="1" customFormat="1" ht="22.5" customHeight="1">
      <c r="B167" s="31"/>
      <c r="C167" s="208" t="s">
        <v>317</v>
      </c>
      <c r="D167" s="208" t="s">
        <v>292</v>
      </c>
      <c r="E167" s="209" t="s">
        <v>335</v>
      </c>
      <c r="F167" s="210" t="s">
        <v>336</v>
      </c>
      <c r="G167" s="211" t="s">
        <v>162</v>
      </c>
      <c r="H167" s="212">
        <v>112</v>
      </c>
      <c r="I167" s="213"/>
      <c r="J167" s="214">
        <f>ROUND(I167*H167,2)</f>
        <v>0</v>
      </c>
      <c r="K167" s="210" t="s">
        <v>128</v>
      </c>
      <c r="L167" s="215"/>
      <c r="M167" s="216" t="s">
        <v>1</v>
      </c>
      <c r="N167" s="217" t="s">
        <v>42</v>
      </c>
      <c r="O167" s="57"/>
      <c r="P167" s="180">
        <f>O167*H167</f>
        <v>0</v>
      </c>
      <c r="Q167" s="180">
        <v>1.23E-3</v>
      </c>
      <c r="R167" s="180">
        <f>Q167*H167</f>
        <v>0.13775999999999999</v>
      </c>
      <c r="S167" s="180">
        <v>0</v>
      </c>
      <c r="T167" s="181">
        <f>S167*H167</f>
        <v>0</v>
      </c>
      <c r="AR167" s="14" t="s">
        <v>165</v>
      </c>
      <c r="AT167" s="14" t="s">
        <v>292</v>
      </c>
      <c r="AU167" s="14" t="s">
        <v>81</v>
      </c>
      <c r="AY167" s="14" t="s">
        <v>121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14" t="s">
        <v>79</v>
      </c>
      <c r="BK167" s="182">
        <f>ROUND(I167*H167,2)</f>
        <v>0</v>
      </c>
      <c r="BL167" s="14" t="s">
        <v>129</v>
      </c>
      <c r="BM167" s="14" t="s">
        <v>522</v>
      </c>
    </row>
    <row r="168" spans="2:65" s="1" customFormat="1" ht="11.25">
      <c r="B168" s="31"/>
      <c r="C168" s="32"/>
      <c r="D168" s="183" t="s">
        <v>131</v>
      </c>
      <c r="E168" s="32"/>
      <c r="F168" s="184" t="s">
        <v>336</v>
      </c>
      <c r="G168" s="32"/>
      <c r="H168" s="32"/>
      <c r="I168" s="100"/>
      <c r="J168" s="32"/>
      <c r="K168" s="32"/>
      <c r="L168" s="35"/>
      <c r="M168" s="185"/>
      <c r="N168" s="57"/>
      <c r="O168" s="57"/>
      <c r="P168" s="57"/>
      <c r="Q168" s="57"/>
      <c r="R168" s="57"/>
      <c r="S168" s="57"/>
      <c r="T168" s="58"/>
      <c r="AT168" s="14" t="s">
        <v>131</v>
      </c>
      <c r="AU168" s="14" t="s">
        <v>81</v>
      </c>
    </row>
    <row r="169" spans="2:65" s="1" customFormat="1" ht="22.5" customHeight="1">
      <c r="B169" s="31"/>
      <c r="C169" s="208" t="s">
        <v>321</v>
      </c>
      <c r="D169" s="208" t="s">
        <v>292</v>
      </c>
      <c r="E169" s="209" t="s">
        <v>339</v>
      </c>
      <c r="F169" s="210" t="s">
        <v>340</v>
      </c>
      <c r="G169" s="211" t="s">
        <v>162</v>
      </c>
      <c r="H169" s="212">
        <v>56</v>
      </c>
      <c r="I169" s="213"/>
      <c r="J169" s="214">
        <f>ROUND(I169*H169,2)</f>
        <v>0</v>
      </c>
      <c r="K169" s="210" t="s">
        <v>128</v>
      </c>
      <c r="L169" s="215"/>
      <c r="M169" s="216" t="s">
        <v>1</v>
      </c>
      <c r="N169" s="217" t="s">
        <v>42</v>
      </c>
      <c r="O169" s="57"/>
      <c r="P169" s="180">
        <f>O169*H169</f>
        <v>0</v>
      </c>
      <c r="Q169" s="180">
        <v>1.8000000000000001E-4</v>
      </c>
      <c r="R169" s="180">
        <f>Q169*H169</f>
        <v>1.008E-2</v>
      </c>
      <c r="S169" s="180">
        <v>0</v>
      </c>
      <c r="T169" s="181">
        <f>S169*H169</f>
        <v>0</v>
      </c>
      <c r="AR169" s="14" t="s">
        <v>165</v>
      </c>
      <c r="AT169" s="14" t="s">
        <v>292</v>
      </c>
      <c r="AU169" s="14" t="s">
        <v>81</v>
      </c>
      <c r="AY169" s="14" t="s">
        <v>121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4" t="s">
        <v>79</v>
      </c>
      <c r="BK169" s="182">
        <f>ROUND(I169*H169,2)</f>
        <v>0</v>
      </c>
      <c r="BL169" s="14" t="s">
        <v>129</v>
      </c>
      <c r="BM169" s="14" t="s">
        <v>523</v>
      </c>
    </row>
    <row r="170" spans="2:65" s="1" customFormat="1" ht="11.25">
      <c r="B170" s="31"/>
      <c r="C170" s="32"/>
      <c r="D170" s="183" t="s">
        <v>131</v>
      </c>
      <c r="E170" s="32"/>
      <c r="F170" s="184" t="s">
        <v>340</v>
      </c>
      <c r="G170" s="32"/>
      <c r="H170" s="32"/>
      <c r="I170" s="100"/>
      <c r="J170" s="32"/>
      <c r="K170" s="32"/>
      <c r="L170" s="35"/>
      <c r="M170" s="185"/>
      <c r="N170" s="57"/>
      <c r="O170" s="57"/>
      <c r="P170" s="57"/>
      <c r="Q170" s="57"/>
      <c r="R170" s="57"/>
      <c r="S170" s="57"/>
      <c r="T170" s="58"/>
      <c r="AT170" s="14" t="s">
        <v>131</v>
      </c>
      <c r="AU170" s="14" t="s">
        <v>81</v>
      </c>
    </row>
    <row r="171" spans="2:65" s="1" customFormat="1" ht="22.5" customHeight="1">
      <c r="B171" s="31"/>
      <c r="C171" s="208" t="s">
        <v>325</v>
      </c>
      <c r="D171" s="208" t="s">
        <v>292</v>
      </c>
      <c r="E171" s="209" t="s">
        <v>343</v>
      </c>
      <c r="F171" s="210" t="s">
        <v>344</v>
      </c>
      <c r="G171" s="211" t="s">
        <v>162</v>
      </c>
      <c r="H171" s="212">
        <v>56</v>
      </c>
      <c r="I171" s="213"/>
      <c r="J171" s="214">
        <f>ROUND(I171*H171,2)</f>
        <v>0</v>
      </c>
      <c r="K171" s="210" t="s">
        <v>128</v>
      </c>
      <c r="L171" s="215"/>
      <c r="M171" s="216" t="s">
        <v>1</v>
      </c>
      <c r="N171" s="217" t="s">
        <v>42</v>
      </c>
      <c r="O171" s="57"/>
      <c r="P171" s="180">
        <f>O171*H171</f>
        <v>0</v>
      </c>
      <c r="Q171" s="180">
        <v>9.0000000000000006E-5</v>
      </c>
      <c r="R171" s="180">
        <f>Q171*H171</f>
        <v>5.0400000000000002E-3</v>
      </c>
      <c r="S171" s="180">
        <v>0</v>
      </c>
      <c r="T171" s="181">
        <f>S171*H171</f>
        <v>0</v>
      </c>
      <c r="AR171" s="14" t="s">
        <v>165</v>
      </c>
      <c r="AT171" s="14" t="s">
        <v>292</v>
      </c>
      <c r="AU171" s="14" t="s">
        <v>81</v>
      </c>
      <c r="AY171" s="14" t="s">
        <v>121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4" t="s">
        <v>79</v>
      </c>
      <c r="BK171" s="182">
        <f>ROUND(I171*H171,2)</f>
        <v>0</v>
      </c>
      <c r="BL171" s="14" t="s">
        <v>129</v>
      </c>
      <c r="BM171" s="14" t="s">
        <v>524</v>
      </c>
    </row>
    <row r="172" spans="2:65" s="1" customFormat="1" ht="11.25">
      <c r="B172" s="31"/>
      <c r="C172" s="32"/>
      <c r="D172" s="183" t="s">
        <v>131</v>
      </c>
      <c r="E172" s="32"/>
      <c r="F172" s="184" t="s">
        <v>344</v>
      </c>
      <c r="G172" s="32"/>
      <c r="H172" s="32"/>
      <c r="I172" s="100"/>
      <c r="J172" s="32"/>
      <c r="K172" s="32"/>
      <c r="L172" s="35"/>
      <c r="M172" s="185"/>
      <c r="N172" s="57"/>
      <c r="O172" s="57"/>
      <c r="P172" s="57"/>
      <c r="Q172" s="57"/>
      <c r="R172" s="57"/>
      <c r="S172" s="57"/>
      <c r="T172" s="58"/>
      <c r="AT172" s="14" t="s">
        <v>131</v>
      </c>
      <c r="AU172" s="14" t="s">
        <v>81</v>
      </c>
    </row>
    <row r="173" spans="2:65" s="1" customFormat="1" ht="22.5" customHeight="1">
      <c r="B173" s="31"/>
      <c r="C173" s="208" t="s">
        <v>329</v>
      </c>
      <c r="D173" s="208" t="s">
        <v>292</v>
      </c>
      <c r="E173" s="209" t="s">
        <v>351</v>
      </c>
      <c r="F173" s="210" t="s">
        <v>352</v>
      </c>
      <c r="G173" s="211" t="s">
        <v>162</v>
      </c>
      <c r="H173" s="212">
        <v>16</v>
      </c>
      <c r="I173" s="213"/>
      <c r="J173" s="214">
        <f>ROUND(I173*H173,2)</f>
        <v>0</v>
      </c>
      <c r="K173" s="210" t="s">
        <v>128</v>
      </c>
      <c r="L173" s="215"/>
      <c r="M173" s="216" t="s">
        <v>1</v>
      </c>
      <c r="N173" s="217" t="s">
        <v>42</v>
      </c>
      <c r="O173" s="57"/>
      <c r="P173" s="180">
        <f>O173*H173</f>
        <v>0</v>
      </c>
      <c r="Q173" s="180">
        <v>1.162E-2</v>
      </c>
      <c r="R173" s="180">
        <f>Q173*H173</f>
        <v>0.18592</v>
      </c>
      <c r="S173" s="180">
        <v>0</v>
      </c>
      <c r="T173" s="181">
        <f>S173*H173</f>
        <v>0</v>
      </c>
      <c r="AR173" s="14" t="s">
        <v>165</v>
      </c>
      <c r="AT173" s="14" t="s">
        <v>292</v>
      </c>
      <c r="AU173" s="14" t="s">
        <v>81</v>
      </c>
      <c r="AY173" s="14" t="s">
        <v>121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14" t="s">
        <v>79</v>
      </c>
      <c r="BK173" s="182">
        <f>ROUND(I173*H173,2)</f>
        <v>0</v>
      </c>
      <c r="BL173" s="14" t="s">
        <v>129</v>
      </c>
      <c r="BM173" s="14" t="s">
        <v>525</v>
      </c>
    </row>
    <row r="174" spans="2:65" s="1" customFormat="1" ht="11.25">
      <c r="B174" s="31"/>
      <c r="C174" s="32"/>
      <c r="D174" s="183" t="s">
        <v>131</v>
      </c>
      <c r="E174" s="32"/>
      <c r="F174" s="184" t="s">
        <v>352</v>
      </c>
      <c r="G174" s="32"/>
      <c r="H174" s="32"/>
      <c r="I174" s="100"/>
      <c r="J174" s="32"/>
      <c r="K174" s="32"/>
      <c r="L174" s="35"/>
      <c r="M174" s="185"/>
      <c r="N174" s="57"/>
      <c r="O174" s="57"/>
      <c r="P174" s="57"/>
      <c r="Q174" s="57"/>
      <c r="R174" s="57"/>
      <c r="S174" s="57"/>
      <c r="T174" s="58"/>
      <c r="AT174" s="14" t="s">
        <v>131</v>
      </c>
      <c r="AU174" s="14" t="s">
        <v>81</v>
      </c>
    </row>
    <row r="175" spans="2:65" s="1" customFormat="1" ht="22.5" customHeight="1">
      <c r="B175" s="31"/>
      <c r="C175" s="208" t="s">
        <v>334</v>
      </c>
      <c r="D175" s="208" t="s">
        <v>292</v>
      </c>
      <c r="E175" s="209" t="s">
        <v>355</v>
      </c>
      <c r="F175" s="210" t="s">
        <v>356</v>
      </c>
      <c r="G175" s="211" t="s">
        <v>162</v>
      </c>
      <c r="H175" s="212">
        <v>32</v>
      </c>
      <c r="I175" s="213"/>
      <c r="J175" s="214">
        <f>ROUND(I175*H175,2)</f>
        <v>0</v>
      </c>
      <c r="K175" s="210" t="s">
        <v>128</v>
      </c>
      <c r="L175" s="215"/>
      <c r="M175" s="216" t="s">
        <v>1</v>
      </c>
      <c r="N175" s="217" t="s">
        <v>42</v>
      </c>
      <c r="O175" s="57"/>
      <c r="P175" s="180">
        <f>O175*H175</f>
        <v>0</v>
      </c>
      <c r="Q175" s="180">
        <v>5.2999999999999998E-4</v>
      </c>
      <c r="R175" s="180">
        <f>Q175*H175</f>
        <v>1.6959999999999999E-2</v>
      </c>
      <c r="S175" s="180">
        <v>0</v>
      </c>
      <c r="T175" s="181">
        <f>S175*H175</f>
        <v>0</v>
      </c>
      <c r="AR175" s="14" t="s">
        <v>165</v>
      </c>
      <c r="AT175" s="14" t="s">
        <v>292</v>
      </c>
      <c r="AU175" s="14" t="s">
        <v>81</v>
      </c>
      <c r="AY175" s="14" t="s">
        <v>121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4" t="s">
        <v>79</v>
      </c>
      <c r="BK175" s="182">
        <f>ROUND(I175*H175,2)</f>
        <v>0</v>
      </c>
      <c r="BL175" s="14" t="s">
        <v>129</v>
      </c>
      <c r="BM175" s="14" t="s">
        <v>526</v>
      </c>
    </row>
    <row r="176" spans="2:65" s="1" customFormat="1" ht="11.25">
      <c r="B176" s="31"/>
      <c r="C176" s="32"/>
      <c r="D176" s="183" t="s">
        <v>131</v>
      </c>
      <c r="E176" s="32"/>
      <c r="F176" s="184" t="s">
        <v>356</v>
      </c>
      <c r="G176" s="32"/>
      <c r="H176" s="32"/>
      <c r="I176" s="100"/>
      <c r="J176" s="32"/>
      <c r="K176" s="32"/>
      <c r="L176" s="35"/>
      <c r="M176" s="185"/>
      <c r="N176" s="57"/>
      <c r="O176" s="57"/>
      <c r="P176" s="57"/>
      <c r="Q176" s="57"/>
      <c r="R176" s="57"/>
      <c r="S176" s="57"/>
      <c r="T176" s="58"/>
      <c r="AT176" s="14" t="s">
        <v>131</v>
      </c>
      <c r="AU176" s="14" t="s">
        <v>81</v>
      </c>
    </row>
    <row r="177" spans="2:65" s="1" customFormat="1" ht="22.5" customHeight="1">
      <c r="B177" s="31"/>
      <c r="C177" s="208" t="s">
        <v>338</v>
      </c>
      <c r="D177" s="208" t="s">
        <v>292</v>
      </c>
      <c r="E177" s="209" t="s">
        <v>359</v>
      </c>
      <c r="F177" s="210" t="s">
        <v>360</v>
      </c>
      <c r="G177" s="211" t="s">
        <v>162</v>
      </c>
      <c r="H177" s="212">
        <v>32</v>
      </c>
      <c r="I177" s="213"/>
      <c r="J177" s="214">
        <f>ROUND(I177*H177,2)</f>
        <v>0</v>
      </c>
      <c r="K177" s="210" t="s">
        <v>128</v>
      </c>
      <c r="L177" s="215"/>
      <c r="M177" s="216" t="s">
        <v>1</v>
      </c>
      <c r="N177" s="217" t="s">
        <v>42</v>
      </c>
      <c r="O177" s="57"/>
      <c r="P177" s="180">
        <f>O177*H177</f>
        <v>0</v>
      </c>
      <c r="Q177" s="180">
        <v>1.2E-4</v>
      </c>
      <c r="R177" s="180">
        <f>Q177*H177</f>
        <v>3.8400000000000001E-3</v>
      </c>
      <c r="S177" s="180">
        <v>0</v>
      </c>
      <c r="T177" s="181">
        <f>S177*H177</f>
        <v>0</v>
      </c>
      <c r="AR177" s="14" t="s">
        <v>165</v>
      </c>
      <c r="AT177" s="14" t="s">
        <v>292</v>
      </c>
      <c r="AU177" s="14" t="s">
        <v>81</v>
      </c>
      <c r="AY177" s="14" t="s">
        <v>121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14" t="s">
        <v>79</v>
      </c>
      <c r="BK177" s="182">
        <f>ROUND(I177*H177,2)</f>
        <v>0</v>
      </c>
      <c r="BL177" s="14" t="s">
        <v>129</v>
      </c>
      <c r="BM177" s="14" t="s">
        <v>527</v>
      </c>
    </row>
    <row r="178" spans="2:65" s="1" customFormat="1" ht="11.25">
      <c r="B178" s="31"/>
      <c r="C178" s="32"/>
      <c r="D178" s="183" t="s">
        <v>131</v>
      </c>
      <c r="E178" s="32"/>
      <c r="F178" s="184" t="s">
        <v>360</v>
      </c>
      <c r="G178" s="32"/>
      <c r="H178" s="32"/>
      <c r="I178" s="100"/>
      <c r="J178" s="32"/>
      <c r="K178" s="32"/>
      <c r="L178" s="35"/>
      <c r="M178" s="185"/>
      <c r="N178" s="57"/>
      <c r="O178" s="57"/>
      <c r="P178" s="57"/>
      <c r="Q178" s="57"/>
      <c r="R178" s="57"/>
      <c r="S178" s="57"/>
      <c r="T178" s="58"/>
      <c r="AT178" s="14" t="s">
        <v>131</v>
      </c>
      <c r="AU178" s="14" t="s">
        <v>81</v>
      </c>
    </row>
    <row r="179" spans="2:65" s="1" customFormat="1" ht="22.5" customHeight="1">
      <c r="B179" s="31"/>
      <c r="C179" s="208" t="s">
        <v>342</v>
      </c>
      <c r="D179" s="208" t="s">
        <v>292</v>
      </c>
      <c r="E179" s="209" t="s">
        <v>322</v>
      </c>
      <c r="F179" s="210" t="s">
        <v>323</v>
      </c>
      <c r="G179" s="211" t="s">
        <v>162</v>
      </c>
      <c r="H179" s="212">
        <v>32</v>
      </c>
      <c r="I179" s="213"/>
      <c r="J179" s="214">
        <f>ROUND(I179*H179,2)</f>
        <v>0</v>
      </c>
      <c r="K179" s="210" t="s">
        <v>128</v>
      </c>
      <c r="L179" s="215"/>
      <c r="M179" s="216" t="s">
        <v>1</v>
      </c>
      <c r="N179" s="217" t="s">
        <v>42</v>
      </c>
      <c r="O179" s="57"/>
      <c r="P179" s="180">
        <f>O179*H179</f>
        <v>0</v>
      </c>
      <c r="Q179" s="180">
        <v>9.0000000000000006E-5</v>
      </c>
      <c r="R179" s="180">
        <f>Q179*H179</f>
        <v>2.8800000000000002E-3</v>
      </c>
      <c r="S179" s="180">
        <v>0</v>
      </c>
      <c r="T179" s="181">
        <f>S179*H179</f>
        <v>0</v>
      </c>
      <c r="AR179" s="14" t="s">
        <v>165</v>
      </c>
      <c r="AT179" s="14" t="s">
        <v>292</v>
      </c>
      <c r="AU179" s="14" t="s">
        <v>81</v>
      </c>
      <c r="AY179" s="14" t="s">
        <v>121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14" t="s">
        <v>79</v>
      </c>
      <c r="BK179" s="182">
        <f>ROUND(I179*H179,2)</f>
        <v>0</v>
      </c>
      <c r="BL179" s="14" t="s">
        <v>129</v>
      </c>
      <c r="BM179" s="14" t="s">
        <v>528</v>
      </c>
    </row>
    <row r="180" spans="2:65" s="1" customFormat="1" ht="11.25">
      <c r="B180" s="31"/>
      <c r="C180" s="32"/>
      <c r="D180" s="183" t="s">
        <v>131</v>
      </c>
      <c r="E180" s="32"/>
      <c r="F180" s="184" t="s">
        <v>323</v>
      </c>
      <c r="G180" s="32"/>
      <c r="H180" s="32"/>
      <c r="I180" s="100"/>
      <c r="J180" s="32"/>
      <c r="K180" s="32"/>
      <c r="L180" s="35"/>
      <c r="M180" s="185"/>
      <c r="N180" s="57"/>
      <c r="O180" s="57"/>
      <c r="P180" s="57"/>
      <c r="Q180" s="57"/>
      <c r="R180" s="57"/>
      <c r="S180" s="57"/>
      <c r="T180" s="58"/>
      <c r="AT180" s="14" t="s">
        <v>131</v>
      </c>
      <c r="AU180" s="14" t="s">
        <v>81</v>
      </c>
    </row>
    <row r="181" spans="2:65" s="1" customFormat="1" ht="22.5" customHeight="1">
      <c r="B181" s="31"/>
      <c r="C181" s="208" t="s">
        <v>346</v>
      </c>
      <c r="D181" s="208" t="s">
        <v>292</v>
      </c>
      <c r="E181" s="209" t="s">
        <v>365</v>
      </c>
      <c r="F181" s="210" t="s">
        <v>366</v>
      </c>
      <c r="G181" s="211" t="s">
        <v>173</v>
      </c>
      <c r="H181" s="212">
        <v>787.76499999999999</v>
      </c>
      <c r="I181" s="213"/>
      <c r="J181" s="214">
        <f>ROUND(I181*H181,2)</f>
        <v>0</v>
      </c>
      <c r="K181" s="210" t="s">
        <v>128</v>
      </c>
      <c r="L181" s="215"/>
      <c r="M181" s="216" t="s">
        <v>1</v>
      </c>
      <c r="N181" s="217" t="s">
        <v>42</v>
      </c>
      <c r="O181" s="57"/>
      <c r="P181" s="180">
        <f>O181*H181</f>
        <v>0</v>
      </c>
      <c r="Q181" s="180">
        <v>1</v>
      </c>
      <c r="R181" s="180">
        <f>Q181*H181</f>
        <v>787.76499999999999</v>
      </c>
      <c r="S181" s="180">
        <v>0</v>
      </c>
      <c r="T181" s="181">
        <f>S181*H181</f>
        <v>0</v>
      </c>
      <c r="AR181" s="14" t="s">
        <v>165</v>
      </c>
      <c r="AT181" s="14" t="s">
        <v>292</v>
      </c>
      <c r="AU181" s="14" t="s">
        <v>81</v>
      </c>
      <c r="AY181" s="14" t="s">
        <v>121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14" t="s">
        <v>79</v>
      </c>
      <c r="BK181" s="182">
        <f>ROUND(I181*H181,2)</f>
        <v>0</v>
      </c>
      <c r="BL181" s="14" t="s">
        <v>129</v>
      </c>
      <c r="BM181" s="14" t="s">
        <v>529</v>
      </c>
    </row>
    <row r="182" spans="2:65" s="1" customFormat="1" ht="11.25">
      <c r="B182" s="31"/>
      <c r="C182" s="32"/>
      <c r="D182" s="183" t="s">
        <v>131</v>
      </c>
      <c r="E182" s="32"/>
      <c r="F182" s="184" t="s">
        <v>366</v>
      </c>
      <c r="G182" s="32"/>
      <c r="H182" s="32"/>
      <c r="I182" s="100"/>
      <c r="J182" s="32"/>
      <c r="K182" s="32"/>
      <c r="L182" s="35"/>
      <c r="M182" s="185"/>
      <c r="N182" s="57"/>
      <c r="O182" s="57"/>
      <c r="P182" s="57"/>
      <c r="Q182" s="57"/>
      <c r="R182" s="57"/>
      <c r="S182" s="57"/>
      <c r="T182" s="58"/>
      <c r="AT182" s="14" t="s">
        <v>131</v>
      </c>
      <c r="AU182" s="14" t="s">
        <v>81</v>
      </c>
    </row>
    <row r="183" spans="2:65" s="11" customFormat="1" ht="11.25">
      <c r="B183" s="186"/>
      <c r="C183" s="187"/>
      <c r="D183" s="183" t="s">
        <v>133</v>
      </c>
      <c r="E183" s="188" t="s">
        <v>1</v>
      </c>
      <c r="F183" s="189" t="s">
        <v>530</v>
      </c>
      <c r="G183" s="187"/>
      <c r="H183" s="190">
        <v>787.76499999999999</v>
      </c>
      <c r="I183" s="191"/>
      <c r="J183" s="187"/>
      <c r="K183" s="187"/>
      <c r="L183" s="192"/>
      <c r="M183" s="193"/>
      <c r="N183" s="194"/>
      <c r="O183" s="194"/>
      <c r="P183" s="194"/>
      <c r="Q183" s="194"/>
      <c r="R183" s="194"/>
      <c r="S183" s="194"/>
      <c r="T183" s="195"/>
      <c r="AT183" s="196" t="s">
        <v>133</v>
      </c>
      <c r="AU183" s="196" t="s">
        <v>81</v>
      </c>
      <c r="AV183" s="11" t="s">
        <v>81</v>
      </c>
      <c r="AW183" s="11" t="s">
        <v>34</v>
      </c>
      <c r="AX183" s="11" t="s">
        <v>79</v>
      </c>
      <c r="AY183" s="196" t="s">
        <v>121</v>
      </c>
    </row>
    <row r="184" spans="2:65" s="1" customFormat="1" ht="22.5" customHeight="1">
      <c r="B184" s="31"/>
      <c r="C184" s="208" t="s">
        <v>350</v>
      </c>
      <c r="D184" s="208" t="s">
        <v>292</v>
      </c>
      <c r="E184" s="209" t="s">
        <v>370</v>
      </c>
      <c r="F184" s="210" t="s">
        <v>371</v>
      </c>
      <c r="G184" s="211" t="s">
        <v>173</v>
      </c>
      <c r="H184" s="212">
        <v>120</v>
      </c>
      <c r="I184" s="213"/>
      <c r="J184" s="214">
        <f>ROUND(I184*H184,2)</f>
        <v>0</v>
      </c>
      <c r="K184" s="210" t="s">
        <v>128</v>
      </c>
      <c r="L184" s="215"/>
      <c r="M184" s="216" t="s">
        <v>1</v>
      </c>
      <c r="N184" s="217" t="s">
        <v>42</v>
      </c>
      <c r="O184" s="57"/>
      <c r="P184" s="180">
        <f>O184*H184</f>
        <v>0</v>
      </c>
      <c r="Q184" s="180">
        <v>1</v>
      </c>
      <c r="R184" s="180">
        <f>Q184*H184</f>
        <v>120</v>
      </c>
      <c r="S184" s="180">
        <v>0</v>
      </c>
      <c r="T184" s="181">
        <f>S184*H184</f>
        <v>0</v>
      </c>
      <c r="AR184" s="14" t="s">
        <v>165</v>
      </c>
      <c r="AT184" s="14" t="s">
        <v>292</v>
      </c>
      <c r="AU184" s="14" t="s">
        <v>81</v>
      </c>
      <c r="AY184" s="14" t="s">
        <v>121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4" t="s">
        <v>79</v>
      </c>
      <c r="BK184" s="182">
        <f>ROUND(I184*H184,2)</f>
        <v>0</v>
      </c>
      <c r="BL184" s="14" t="s">
        <v>129</v>
      </c>
      <c r="BM184" s="14" t="s">
        <v>531</v>
      </c>
    </row>
    <row r="185" spans="2:65" s="1" customFormat="1" ht="11.25">
      <c r="B185" s="31"/>
      <c r="C185" s="32"/>
      <c r="D185" s="183" t="s">
        <v>131</v>
      </c>
      <c r="E185" s="32"/>
      <c r="F185" s="184" t="s">
        <v>371</v>
      </c>
      <c r="G185" s="32"/>
      <c r="H185" s="32"/>
      <c r="I185" s="100"/>
      <c r="J185" s="32"/>
      <c r="K185" s="32"/>
      <c r="L185" s="35"/>
      <c r="M185" s="185"/>
      <c r="N185" s="57"/>
      <c r="O185" s="57"/>
      <c r="P185" s="57"/>
      <c r="Q185" s="57"/>
      <c r="R185" s="57"/>
      <c r="S185" s="57"/>
      <c r="T185" s="58"/>
      <c r="AT185" s="14" t="s">
        <v>131</v>
      </c>
      <c r="AU185" s="14" t="s">
        <v>81</v>
      </c>
    </row>
    <row r="186" spans="2:65" s="11" customFormat="1" ht="11.25">
      <c r="B186" s="186"/>
      <c r="C186" s="187"/>
      <c r="D186" s="183" t="s">
        <v>133</v>
      </c>
      <c r="E186" s="188" t="s">
        <v>1</v>
      </c>
      <c r="F186" s="189" t="s">
        <v>532</v>
      </c>
      <c r="G186" s="187"/>
      <c r="H186" s="190">
        <v>120</v>
      </c>
      <c r="I186" s="191"/>
      <c r="J186" s="187"/>
      <c r="K186" s="187"/>
      <c r="L186" s="192"/>
      <c r="M186" s="193"/>
      <c r="N186" s="194"/>
      <c r="O186" s="194"/>
      <c r="P186" s="194"/>
      <c r="Q186" s="194"/>
      <c r="R186" s="194"/>
      <c r="S186" s="194"/>
      <c r="T186" s="195"/>
      <c r="AT186" s="196" t="s">
        <v>133</v>
      </c>
      <c r="AU186" s="196" t="s">
        <v>81</v>
      </c>
      <c r="AV186" s="11" t="s">
        <v>81</v>
      </c>
      <c r="AW186" s="11" t="s">
        <v>34</v>
      </c>
      <c r="AX186" s="11" t="s">
        <v>79</v>
      </c>
      <c r="AY186" s="196" t="s">
        <v>121</v>
      </c>
    </row>
    <row r="187" spans="2:65" s="1" customFormat="1" ht="22.5" customHeight="1">
      <c r="B187" s="31"/>
      <c r="C187" s="208" t="s">
        <v>354</v>
      </c>
      <c r="D187" s="208" t="s">
        <v>292</v>
      </c>
      <c r="E187" s="209" t="s">
        <v>533</v>
      </c>
      <c r="F187" s="210" t="s">
        <v>534</v>
      </c>
      <c r="G187" s="211" t="s">
        <v>162</v>
      </c>
      <c r="H187" s="212">
        <v>1</v>
      </c>
      <c r="I187" s="213"/>
      <c r="J187" s="214">
        <f>ROUND(I187*H187,2)</f>
        <v>0</v>
      </c>
      <c r="K187" s="210" t="s">
        <v>128</v>
      </c>
      <c r="L187" s="215"/>
      <c r="M187" s="216" t="s">
        <v>1</v>
      </c>
      <c r="N187" s="217" t="s">
        <v>42</v>
      </c>
      <c r="O187" s="57"/>
      <c r="P187" s="180">
        <f>O187*H187</f>
        <v>0</v>
      </c>
      <c r="Q187" s="180">
        <v>2</v>
      </c>
      <c r="R187" s="180">
        <f>Q187*H187</f>
        <v>2</v>
      </c>
      <c r="S187" s="180">
        <v>0</v>
      </c>
      <c r="T187" s="181">
        <f>S187*H187</f>
        <v>0</v>
      </c>
      <c r="AR187" s="14" t="s">
        <v>165</v>
      </c>
      <c r="AT187" s="14" t="s">
        <v>292</v>
      </c>
      <c r="AU187" s="14" t="s">
        <v>81</v>
      </c>
      <c r="AY187" s="14" t="s">
        <v>121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14" t="s">
        <v>79</v>
      </c>
      <c r="BK187" s="182">
        <f>ROUND(I187*H187,2)</f>
        <v>0</v>
      </c>
      <c r="BL187" s="14" t="s">
        <v>129</v>
      </c>
      <c r="BM187" s="14" t="s">
        <v>535</v>
      </c>
    </row>
    <row r="188" spans="2:65" s="1" customFormat="1" ht="11.25">
      <c r="B188" s="31"/>
      <c r="C188" s="32"/>
      <c r="D188" s="183" t="s">
        <v>131</v>
      </c>
      <c r="E188" s="32"/>
      <c r="F188" s="184" t="s">
        <v>534</v>
      </c>
      <c r="G188" s="32"/>
      <c r="H188" s="32"/>
      <c r="I188" s="100"/>
      <c r="J188" s="32"/>
      <c r="K188" s="32"/>
      <c r="L188" s="35"/>
      <c r="M188" s="185"/>
      <c r="N188" s="57"/>
      <c r="O188" s="57"/>
      <c r="P188" s="57"/>
      <c r="Q188" s="57"/>
      <c r="R188" s="57"/>
      <c r="S188" s="57"/>
      <c r="T188" s="58"/>
      <c r="AT188" s="14" t="s">
        <v>131</v>
      </c>
      <c r="AU188" s="14" t="s">
        <v>81</v>
      </c>
    </row>
    <row r="189" spans="2:65" s="10" customFormat="1" ht="25.9" customHeight="1">
      <c r="B189" s="155"/>
      <c r="C189" s="156"/>
      <c r="D189" s="157" t="s">
        <v>70</v>
      </c>
      <c r="E189" s="158" t="s">
        <v>382</v>
      </c>
      <c r="F189" s="158" t="s">
        <v>383</v>
      </c>
      <c r="G189" s="156"/>
      <c r="H189" s="156"/>
      <c r="I189" s="159"/>
      <c r="J189" s="160">
        <f>BK189</f>
        <v>0</v>
      </c>
      <c r="K189" s="156"/>
      <c r="L189" s="161"/>
      <c r="M189" s="162"/>
      <c r="N189" s="163"/>
      <c r="O189" s="163"/>
      <c r="P189" s="164">
        <f>SUM(P190:P225)</f>
        <v>0</v>
      </c>
      <c r="Q189" s="163"/>
      <c r="R189" s="164">
        <f>SUM(R190:R225)</f>
        <v>0</v>
      </c>
      <c r="S189" s="163"/>
      <c r="T189" s="165">
        <f>SUM(T190:T225)</f>
        <v>0</v>
      </c>
      <c r="AR189" s="166" t="s">
        <v>129</v>
      </c>
      <c r="AT189" s="167" t="s">
        <v>70</v>
      </c>
      <c r="AU189" s="167" t="s">
        <v>71</v>
      </c>
      <c r="AY189" s="166" t="s">
        <v>121</v>
      </c>
      <c r="BK189" s="168">
        <f>SUM(BK190:BK225)</f>
        <v>0</v>
      </c>
    </row>
    <row r="190" spans="2:65" s="1" customFormat="1" ht="22.5" customHeight="1">
      <c r="B190" s="31"/>
      <c r="C190" s="171" t="s">
        <v>358</v>
      </c>
      <c r="D190" s="171" t="s">
        <v>124</v>
      </c>
      <c r="E190" s="172" t="s">
        <v>536</v>
      </c>
      <c r="F190" s="173" t="s">
        <v>537</v>
      </c>
      <c r="G190" s="174" t="s">
        <v>173</v>
      </c>
      <c r="H190" s="175">
        <v>318.02699999999999</v>
      </c>
      <c r="I190" s="176"/>
      <c r="J190" s="177">
        <f>ROUND(I190*H190,2)</f>
        <v>0</v>
      </c>
      <c r="K190" s="173" t="s">
        <v>128</v>
      </c>
      <c r="L190" s="35"/>
      <c r="M190" s="178" t="s">
        <v>1</v>
      </c>
      <c r="N190" s="179" t="s">
        <v>42</v>
      </c>
      <c r="O190" s="57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AR190" s="14" t="s">
        <v>387</v>
      </c>
      <c r="AT190" s="14" t="s">
        <v>124</v>
      </c>
      <c r="AU190" s="14" t="s">
        <v>79</v>
      </c>
      <c r="AY190" s="14" t="s">
        <v>121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4" t="s">
        <v>79</v>
      </c>
      <c r="BK190" s="182">
        <f>ROUND(I190*H190,2)</f>
        <v>0</v>
      </c>
      <c r="BL190" s="14" t="s">
        <v>387</v>
      </c>
      <c r="BM190" s="14" t="s">
        <v>538</v>
      </c>
    </row>
    <row r="191" spans="2:65" s="1" customFormat="1" ht="29.25">
      <c r="B191" s="31"/>
      <c r="C191" s="32"/>
      <c r="D191" s="183" t="s">
        <v>131</v>
      </c>
      <c r="E191" s="32"/>
      <c r="F191" s="184" t="s">
        <v>539</v>
      </c>
      <c r="G191" s="32"/>
      <c r="H191" s="32"/>
      <c r="I191" s="100"/>
      <c r="J191" s="32"/>
      <c r="K191" s="32"/>
      <c r="L191" s="35"/>
      <c r="M191" s="185"/>
      <c r="N191" s="57"/>
      <c r="O191" s="57"/>
      <c r="P191" s="57"/>
      <c r="Q191" s="57"/>
      <c r="R191" s="57"/>
      <c r="S191" s="57"/>
      <c r="T191" s="58"/>
      <c r="AT191" s="14" t="s">
        <v>131</v>
      </c>
      <c r="AU191" s="14" t="s">
        <v>79</v>
      </c>
    </row>
    <row r="192" spans="2:65" s="11" customFormat="1" ht="11.25">
      <c r="B192" s="186"/>
      <c r="C192" s="187"/>
      <c r="D192" s="183" t="s">
        <v>133</v>
      </c>
      <c r="E192" s="188" t="s">
        <v>1</v>
      </c>
      <c r="F192" s="189" t="s">
        <v>540</v>
      </c>
      <c r="G192" s="187"/>
      <c r="H192" s="190">
        <v>318.02699999999999</v>
      </c>
      <c r="I192" s="191"/>
      <c r="J192" s="187"/>
      <c r="K192" s="187"/>
      <c r="L192" s="192"/>
      <c r="M192" s="193"/>
      <c r="N192" s="194"/>
      <c r="O192" s="194"/>
      <c r="P192" s="194"/>
      <c r="Q192" s="194"/>
      <c r="R192" s="194"/>
      <c r="S192" s="194"/>
      <c r="T192" s="195"/>
      <c r="AT192" s="196" t="s">
        <v>133</v>
      </c>
      <c r="AU192" s="196" t="s">
        <v>79</v>
      </c>
      <c r="AV192" s="11" t="s">
        <v>81</v>
      </c>
      <c r="AW192" s="11" t="s">
        <v>34</v>
      </c>
      <c r="AX192" s="11" t="s">
        <v>79</v>
      </c>
      <c r="AY192" s="196" t="s">
        <v>121</v>
      </c>
    </row>
    <row r="193" spans="2:65" s="1" customFormat="1" ht="22.5" customHeight="1">
      <c r="B193" s="31"/>
      <c r="C193" s="171" t="s">
        <v>362</v>
      </c>
      <c r="D193" s="171" t="s">
        <v>124</v>
      </c>
      <c r="E193" s="172" t="s">
        <v>541</v>
      </c>
      <c r="F193" s="173" t="s">
        <v>542</v>
      </c>
      <c r="G193" s="174" t="s">
        <v>173</v>
      </c>
      <c r="H193" s="175">
        <v>318.02699999999999</v>
      </c>
      <c r="I193" s="176"/>
      <c r="J193" s="177">
        <f>ROUND(I193*H193,2)</f>
        <v>0</v>
      </c>
      <c r="K193" s="173" t="s">
        <v>128</v>
      </c>
      <c r="L193" s="35"/>
      <c r="M193" s="178" t="s">
        <v>1</v>
      </c>
      <c r="N193" s="179" t="s">
        <v>42</v>
      </c>
      <c r="O193" s="57"/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AR193" s="14" t="s">
        <v>387</v>
      </c>
      <c r="AT193" s="14" t="s">
        <v>124</v>
      </c>
      <c r="AU193" s="14" t="s">
        <v>79</v>
      </c>
      <c r="AY193" s="14" t="s">
        <v>121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4" t="s">
        <v>79</v>
      </c>
      <c r="BK193" s="182">
        <f>ROUND(I193*H193,2)</f>
        <v>0</v>
      </c>
      <c r="BL193" s="14" t="s">
        <v>387</v>
      </c>
      <c r="BM193" s="14" t="s">
        <v>543</v>
      </c>
    </row>
    <row r="194" spans="2:65" s="1" customFormat="1" ht="58.5">
      <c r="B194" s="31"/>
      <c r="C194" s="32"/>
      <c r="D194" s="183" t="s">
        <v>131</v>
      </c>
      <c r="E194" s="32"/>
      <c r="F194" s="184" t="s">
        <v>544</v>
      </c>
      <c r="G194" s="32"/>
      <c r="H194" s="32"/>
      <c r="I194" s="100"/>
      <c r="J194" s="32"/>
      <c r="K194" s="32"/>
      <c r="L194" s="35"/>
      <c r="M194" s="185"/>
      <c r="N194" s="57"/>
      <c r="O194" s="57"/>
      <c r="P194" s="57"/>
      <c r="Q194" s="57"/>
      <c r="R194" s="57"/>
      <c r="S194" s="57"/>
      <c r="T194" s="58"/>
      <c r="AT194" s="14" t="s">
        <v>131</v>
      </c>
      <c r="AU194" s="14" t="s">
        <v>79</v>
      </c>
    </row>
    <row r="195" spans="2:65" s="11" customFormat="1" ht="11.25">
      <c r="B195" s="186"/>
      <c r="C195" s="187"/>
      <c r="D195" s="183" t="s">
        <v>133</v>
      </c>
      <c r="E195" s="188" t="s">
        <v>1</v>
      </c>
      <c r="F195" s="189" t="s">
        <v>540</v>
      </c>
      <c r="G195" s="187"/>
      <c r="H195" s="190">
        <v>318.02699999999999</v>
      </c>
      <c r="I195" s="191"/>
      <c r="J195" s="187"/>
      <c r="K195" s="187"/>
      <c r="L195" s="192"/>
      <c r="M195" s="193"/>
      <c r="N195" s="194"/>
      <c r="O195" s="194"/>
      <c r="P195" s="194"/>
      <c r="Q195" s="194"/>
      <c r="R195" s="194"/>
      <c r="S195" s="194"/>
      <c r="T195" s="195"/>
      <c r="AT195" s="196" t="s">
        <v>133</v>
      </c>
      <c r="AU195" s="196" t="s">
        <v>79</v>
      </c>
      <c r="AV195" s="11" t="s">
        <v>81</v>
      </c>
      <c r="AW195" s="11" t="s">
        <v>34</v>
      </c>
      <c r="AX195" s="11" t="s">
        <v>79</v>
      </c>
      <c r="AY195" s="196" t="s">
        <v>121</v>
      </c>
    </row>
    <row r="196" spans="2:65" s="1" customFormat="1" ht="22.5" customHeight="1">
      <c r="B196" s="31"/>
      <c r="C196" s="171" t="s">
        <v>364</v>
      </c>
      <c r="D196" s="171" t="s">
        <v>124</v>
      </c>
      <c r="E196" s="172" t="s">
        <v>385</v>
      </c>
      <c r="F196" s="173" t="s">
        <v>386</v>
      </c>
      <c r="G196" s="174" t="s">
        <v>173</v>
      </c>
      <c r="H196" s="175">
        <v>0.49</v>
      </c>
      <c r="I196" s="176"/>
      <c r="J196" s="177">
        <f>ROUND(I196*H196,2)</f>
        <v>0</v>
      </c>
      <c r="K196" s="173" t="s">
        <v>128</v>
      </c>
      <c r="L196" s="35"/>
      <c r="M196" s="178" t="s">
        <v>1</v>
      </c>
      <c r="N196" s="179" t="s">
        <v>42</v>
      </c>
      <c r="O196" s="57"/>
      <c r="P196" s="180">
        <f>O196*H196</f>
        <v>0</v>
      </c>
      <c r="Q196" s="180">
        <v>0</v>
      </c>
      <c r="R196" s="180">
        <f>Q196*H196</f>
        <v>0</v>
      </c>
      <c r="S196" s="180">
        <v>0</v>
      </c>
      <c r="T196" s="181">
        <f>S196*H196</f>
        <v>0</v>
      </c>
      <c r="AR196" s="14" t="s">
        <v>387</v>
      </c>
      <c r="AT196" s="14" t="s">
        <v>124</v>
      </c>
      <c r="AU196" s="14" t="s">
        <v>79</v>
      </c>
      <c r="AY196" s="14" t="s">
        <v>121</v>
      </c>
      <c r="BE196" s="182">
        <f>IF(N196="základní",J196,0)</f>
        <v>0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14" t="s">
        <v>79</v>
      </c>
      <c r="BK196" s="182">
        <f>ROUND(I196*H196,2)</f>
        <v>0</v>
      </c>
      <c r="BL196" s="14" t="s">
        <v>387</v>
      </c>
      <c r="BM196" s="14" t="s">
        <v>545</v>
      </c>
    </row>
    <row r="197" spans="2:65" s="1" customFormat="1" ht="29.25">
      <c r="B197" s="31"/>
      <c r="C197" s="32"/>
      <c r="D197" s="183" t="s">
        <v>131</v>
      </c>
      <c r="E197" s="32"/>
      <c r="F197" s="184" t="s">
        <v>389</v>
      </c>
      <c r="G197" s="32"/>
      <c r="H197" s="32"/>
      <c r="I197" s="100"/>
      <c r="J197" s="32"/>
      <c r="K197" s="32"/>
      <c r="L197" s="35"/>
      <c r="M197" s="185"/>
      <c r="N197" s="57"/>
      <c r="O197" s="57"/>
      <c r="P197" s="57"/>
      <c r="Q197" s="57"/>
      <c r="R197" s="57"/>
      <c r="S197" s="57"/>
      <c r="T197" s="58"/>
      <c r="AT197" s="14" t="s">
        <v>131</v>
      </c>
      <c r="AU197" s="14" t="s">
        <v>79</v>
      </c>
    </row>
    <row r="198" spans="2:65" s="1" customFormat="1" ht="22.5" customHeight="1">
      <c r="B198" s="31"/>
      <c r="C198" s="171" t="s">
        <v>369</v>
      </c>
      <c r="D198" s="171" t="s">
        <v>124</v>
      </c>
      <c r="E198" s="172" t="s">
        <v>391</v>
      </c>
      <c r="F198" s="173" t="s">
        <v>392</v>
      </c>
      <c r="G198" s="174" t="s">
        <v>162</v>
      </c>
      <c r="H198" s="175">
        <v>1</v>
      </c>
      <c r="I198" s="176"/>
      <c r="J198" s="177">
        <f>ROUND(I198*H198,2)</f>
        <v>0</v>
      </c>
      <c r="K198" s="173" t="s">
        <v>128</v>
      </c>
      <c r="L198" s="35"/>
      <c r="M198" s="178" t="s">
        <v>1</v>
      </c>
      <c r="N198" s="179" t="s">
        <v>42</v>
      </c>
      <c r="O198" s="57"/>
      <c r="P198" s="180">
        <f>O198*H198</f>
        <v>0</v>
      </c>
      <c r="Q198" s="180">
        <v>0</v>
      </c>
      <c r="R198" s="180">
        <f>Q198*H198</f>
        <v>0</v>
      </c>
      <c r="S198" s="180">
        <v>0</v>
      </c>
      <c r="T198" s="181">
        <f>S198*H198</f>
        <v>0</v>
      </c>
      <c r="AR198" s="14" t="s">
        <v>387</v>
      </c>
      <c r="AT198" s="14" t="s">
        <v>124</v>
      </c>
      <c r="AU198" s="14" t="s">
        <v>79</v>
      </c>
      <c r="AY198" s="14" t="s">
        <v>121</v>
      </c>
      <c r="BE198" s="182">
        <f>IF(N198="základní",J198,0)</f>
        <v>0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14" t="s">
        <v>79</v>
      </c>
      <c r="BK198" s="182">
        <f>ROUND(I198*H198,2)</f>
        <v>0</v>
      </c>
      <c r="BL198" s="14" t="s">
        <v>387</v>
      </c>
      <c r="BM198" s="14" t="s">
        <v>546</v>
      </c>
    </row>
    <row r="199" spans="2:65" s="1" customFormat="1" ht="58.5">
      <c r="B199" s="31"/>
      <c r="C199" s="32"/>
      <c r="D199" s="183" t="s">
        <v>131</v>
      </c>
      <c r="E199" s="32"/>
      <c r="F199" s="184" t="s">
        <v>394</v>
      </c>
      <c r="G199" s="32"/>
      <c r="H199" s="32"/>
      <c r="I199" s="100"/>
      <c r="J199" s="32"/>
      <c r="K199" s="32"/>
      <c r="L199" s="35"/>
      <c r="M199" s="185"/>
      <c r="N199" s="57"/>
      <c r="O199" s="57"/>
      <c r="P199" s="57"/>
      <c r="Q199" s="57"/>
      <c r="R199" s="57"/>
      <c r="S199" s="57"/>
      <c r="T199" s="58"/>
      <c r="AT199" s="14" t="s">
        <v>131</v>
      </c>
      <c r="AU199" s="14" t="s">
        <v>79</v>
      </c>
    </row>
    <row r="200" spans="2:65" s="11" customFormat="1" ht="11.25">
      <c r="B200" s="186"/>
      <c r="C200" s="187"/>
      <c r="D200" s="183" t="s">
        <v>133</v>
      </c>
      <c r="E200" s="188" t="s">
        <v>1</v>
      </c>
      <c r="F200" s="189" t="s">
        <v>547</v>
      </c>
      <c r="G200" s="187"/>
      <c r="H200" s="190">
        <v>1</v>
      </c>
      <c r="I200" s="191"/>
      <c r="J200" s="187"/>
      <c r="K200" s="187"/>
      <c r="L200" s="192"/>
      <c r="M200" s="193"/>
      <c r="N200" s="194"/>
      <c r="O200" s="194"/>
      <c r="P200" s="194"/>
      <c r="Q200" s="194"/>
      <c r="R200" s="194"/>
      <c r="S200" s="194"/>
      <c r="T200" s="195"/>
      <c r="AT200" s="196" t="s">
        <v>133</v>
      </c>
      <c r="AU200" s="196" t="s">
        <v>79</v>
      </c>
      <c r="AV200" s="11" t="s">
        <v>81</v>
      </c>
      <c r="AW200" s="11" t="s">
        <v>34</v>
      </c>
      <c r="AX200" s="11" t="s">
        <v>79</v>
      </c>
      <c r="AY200" s="196" t="s">
        <v>121</v>
      </c>
    </row>
    <row r="201" spans="2:65" s="1" customFormat="1" ht="22.5" customHeight="1">
      <c r="B201" s="31"/>
      <c r="C201" s="171" t="s">
        <v>374</v>
      </c>
      <c r="D201" s="171" t="s">
        <v>124</v>
      </c>
      <c r="E201" s="172" t="s">
        <v>397</v>
      </c>
      <c r="F201" s="173" t="s">
        <v>398</v>
      </c>
      <c r="G201" s="174" t="s">
        <v>173</v>
      </c>
      <c r="H201" s="175">
        <v>1004.432</v>
      </c>
      <c r="I201" s="176"/>
      <c r="J201" s="177">
        <f>ROUND(I201*H201,2)</f>
        <v>0</v>
      </c>
      <c r="K201" s="173" t="s">
        <v>128</v>
      </c>
      <c r="L201" s="35"/>
      <c r="M201" s="178" t="s">
        <v>1</v>
      </c>
      <c r="N201" s="179" t="s">
        <v>42</v>
      </c>
      <c r="O201" s="57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AR201" s="14" t="s">
        <v>387</v>
      </c>
      <c r="AT201" s="14" t="s">
        <v>124</v>
      </c>
      <c r="AU201" s="14" t="s">
        <v>79</v>
      </c>
      <c r="AY201" s="14" t="s">
        <v>121</v>
      </c>
      <c r="BE201" s="182">
        <f>IF(N201="základní",J201,0)</f>
        <v>0</v>
      </c>
      <c r="BF201" s="182">
        <f>IF(N201="snížená",J201,0)</f>
        <v>0</v>
      </c>
      <c r="BG201" s="182">
        <f>IF(N201="zákl. přenesená",J201,0)</f>
        <v>0</v>
      </c>
      <c r="BH201" s="182">
        <f>IF(N201="sníž. přenesená",J201,0)</f>
        <v>0</v>
      </c>
      <c r="BI201" s="182">
        <f>IF(N201="nulová",J201,0)</f>
        <v>0</v>
      </c>
      <c r="BJ201" s="14" t="s">
        <v>79</v>
      </c>
      <c r="BK201" s="182">
        <f>ROUND(I201*H201,2)</f>
        <v>0</v>
      </c>
      <c r="BL201" s="14" t="s">
        <v>387</v>
      </c>
      <c r="BM201" s="14" t="s">
        <v>548</v>
      </c>
    </row>
    <row r="202" spans="2:65" s="1" customFormat="1" ht="29.25">
      <c r="B202" s="31"/>
      <c r="C202" s="32"/>
      <c r="D202" s="183" t="s">
        <v>131</v>
      </c>
      <c r="E202" s="32"/>
      <c r="F202" s="184" t="s">
        <v>400</v>
      </c>
      <c r="G202" s="32"/>
      <c r="H202" s="32"/>
      <c r="I202" s="100"/>
      <c r="J202" s="32"/>
      <c r="K202" s="32"/>
      <c r="L202" s="35"/>
      <c r="M202" s="185"/>
      <c r="N202" s="57"/>
      <c r="O202" s="57"/>
      <c r="P202" s="57"/>
      <c r="Q202" s="57"/>
      <c r="R202" s="57"/>
      <c r="S202" s="57"/>
      <c r="T202" s="58"/>
      <c r="AT202" s="14" t="s">
        <v>131</v>
      </c>
      <c r="AU202" s="14" t="s">
        <v>79</v>
      </c>
    </row>
    <row r="203" spans="2:65" s="11" customFormat="1" ht="11.25">
      <c r="B203" s="186"/>
      <c r="C203" s="187"/>
      <c r="D203" s="183" t="s">
        <v>133</v>
      </c>
      <c r="E203" s="188" t="s">
        <v>1</v>
      </c>
      <c r="F203" s="189" t="s">
        <v>549</v>
      </c>
      <c r="G203" s="187"/>
      <c r="H203" s="190">
        <v>704.43200000000002</v>
      </c>
      <c r="I203" s="191"/>
      <c r="J203" s="187"/>
      <c r="K203" s="187"/>
      <c r="L203" s="192"/>
      <c r="M203" s="193"/>
      <c r="N203" s="194"/>
      <c r="O203" s="194"/>
      <c r="P203" s="194"/>
      <c r="Q203" s="194"/>
      <c r="R203" s="194"/>
      <c r="S203" s="194"/>
      <c r="T203" s="195"/>
      <c r="AT203" s="196" t="s">
        <v>133</v>
      </c>
      <c r="AU203" s="196" t="s">
        <v>79</v>
      </c>
      <c r="AV203" s="11" t="s">
        <v>81</v>
      </c>
      <c r="AW203" s="11" t="s">
        <v>34</v>
      </c>
      <c r="AX203" s="11" t="s">
        <v>71</v>
      </c>
      <c r="AY203" s="196" t="s">
        <v>121</v>
      </c>
    </row>
    <row r="204" spans="2:65" s="11" customFormat="1" ht="11.25">
      <c r="B204" s="186"/>
      <c r="C204" s="187"/>
      <c r="D204" s="183" t="s">
        <v>133</v>
      </c>
      <c r="E204" s="188" t="s">
        <v>1</v>
      </c>
      <c r="F204" s="189" t="s">
        <v>550</v>
      </c>
      <c r="G204" s="187"/>
      <c r="H204" s="190">
        <v>300</v>
      </c>
      <c r="I204" s="191"/>
      <c r="J204" s="187"/>
      <c r="K204" s="187"/>
      <c r="L204" s="192"/>
      <c r="M204" s="193"/>
      <c r="N204" s="194"/>
      <c r="O204" s="194"/>
      <c r="P204" s="194"/>
      <c r="Q204" s="194"/>
      <c r="R204" s="194"/>
      <c r="S204" s="194"/>
      <c r="T204" s="195"/>
      <c r="AT204" s="196" t="s">
        <v>133</v>
      </c>
      <c r="AU204" s="196" t="s">
        <v>79</v>
      </c>
      <c r="AV204" s="11" t="s">
        <v>81</v>
      </c>
      <c r="AW204" s="11" t="s">
        <v>34</v>
      </c>
      <c r="AX204" s="11" t="s">
        <v>71</v>
      </c>
      <c r="AY204" s="196" t="s">
        <v>121</v>
      </c>
    </row>
    <row r="205" spans="2:65" s="12" customFormat="1" ht="11.25">
      <c r="B205" s="197"/>
      <c r="C205" s="198"/>
      <c r="D205" s="183" t="s">
        <v>133</v>
      </c>
      <c r="E205" s="199" t="s">
        <v>1</v>
      </c>
      <c r="F205" s="200" t="s">
        <v>178</v>
      </c>
      <c r="G205" s="198"/>
      <c r="H205" s="201">
        <v>1004.432</v>
      </c>
      <c r="I205" s="202"/>
      <c r="J205" s="198"/>
      <c r="K205" s="198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133</v>
      </c>
      <c r="AU205" s="207" t="s">
        <v>79</v>
      </c>
      <c r="AV205" s="12" t="s">
        <v>129</v>
      </c>
      <c r="AW205" s="12" t="s">
        <v>34</v>
      </c>
      <c r="AX205" s="12" t="s">
        <v>79</v>
      </c>
      <c r="AY205" s="207" t="s">
        <v>121</v>
      </c>
    </row>
    <row r="206" spans="2:65" s="1" customFormat="1" ht="22.5" customHeight="1">
      <c r="B206" s="31"/>
      <c r="C206" s="171" t="s">
        <v>378</v>
      </c>
      <c r="D206" s="171" t="s">
        <v>124</v>
      </c>
      <c r="E206" s="172" t="s">
        <v>403</v>
      </c>
      <c r="F206" s="173" t="s">
        <v>404</v>
      </c>
      <c r="G206" s="174" t="s">
        <v>173</v>
      </c>
      <c r="H206" s="175">
        <v>1004.432</v>
      </c>
      <c r="I206" s="176"/>
      <c r="J206" s="177">
        <f>ROUND(I206*H206,2)</f>
        <v>0</v>
      </c>
      <c r="K206" s="173" t="s">
        <v>128</v>
      </c>
      <c r="L206" s="35"/>
      <c r="M206" s="178" t="s">
        <v>1</v>
      </c>
      <c r="N206" s="179" t="s">
        <v>42</v>
      </c>
      <c r="O206" s="57"/>
      <c r="P206" s="180">
        <f>O206*H206</f>
        <v>0</v>
      </c>
      <c r="Q206" s="180">
        <v>0</v>
      </c>
      <c r="R206" s="180">
        <f>Q206*H206</f>
        <v>0</v>
      </c>
      <c r="S206" s="180">
        <v>0</v>
      </c>
      <c r="T206" s="181">
        <f>S206*H206</f>
        <v>0</v>
      </c>
      <c r="AR206" s="14" t="s">
        <v>387</v>
      </c>
      <c r="AT206" s="14" t="s">
        <v>124</v>
      </c>
      <c r="AU206" s="14" t="s">
        <v>79</v>
      </c>
      <c r="AY206" s="14" t="s">
        <v>121</v>
      </c>
      <c r="BE206" s="182">
        <f>IF(N206="základní",J206,0)</f>
        <v>0</v>
      </c>
      <c r="BF206" s="182">
        <f>IF(N206="snížená",J206,0)</f>
        <v>0</v>
      </c>
      <c r="BG206" s="182">
        <f>IF(N206="zákl. přenesená",J206,0)</f>
        <v>0</v>
      </c>
      <c r="BH206" s="182">
        <f>IF(N206="sníž. přenesená",J206,0)</f>
        <v>0</v>
      </c>
      <c r="BI206" s="182">
        <f>IF(N206="nulová",J206,0)</f>
        <v>0</v>
      </c>
      <c r="BJ206" s="14" t="s">
        <v>79</v>
      </c>
      <c r="BK206" s="182">
        <f>ROUND(I206*H206,2)</f>
        <v>0</v>
      </c>
      <c r="BL206" s="14" t="s">
        <v>387</v>
      </c>
      <c r="BM206" s="14" t="s">
        <v>551</v>
      </c>
    </row>
    <row r="207" spans="2:65" s="1" customFormat="1" ht="58.5">
      <c r="B207" s="31"/>
      <c r="C207" s="32"/>
      <c r="D207" s="183" t="s">
        <v>131</v>
      </c>
      <c r="E207" s="32"/>
      <c r="F207" s="184" t="s">
        <v>406</v>
      </c>
      <c r="G207" s="32"/>
      <c r="H207" s="32"/>
      <c r="I207" s="100"/>
      <c r="J207" s="32"/>
      <c r="K207" s="32"/>
      <c r="L207" s="35"/>
      <c r="M207" s="185"/>
      <c r="N207" s="57"/>
      <c r="O207" s="57"/>
      <c r="P207" s="57"/>
      <c r="Q207" s="57"/>
      <c r="R207" s="57"/>
      <c r="S207" s="57"/>
      <c r="T207" s="58"/>
      <c r="AT207" s="14" t="s">
        <v>131</v>
      </c>
      <c r="AU207" s="14" t="s">
        <v>79</v>
      </c>
    </row>
    <row r="208" spans="2:65" s="11" customFormat="1" ht="11.25">
      <c r="B208" s="186"/>
      <c r="C208" s="187"/>
      <c r="D208" s="183" t="s">
        <v>133</v>
      </c>
      <c r="E208" s="188" t="s">
        <v>1</v>
      </c>
      <c r="F208" s="189" t="s">
        <v>549</v>
      </c>
      <c r="G208" s="187"/>
      <c r="H208" s="190">
        <v>704.43200000000002</v>
      </c>
      <c r="I208" s="191"/>
      <c r="J208" s="187"/>
      <c r="K208" s="187"/>
      <c r="L208" s="192"/>
      <c r="M208" s="193"/>
      <c r="N208" s="194"/>
      <c r="O208" s="194"/>
      <c r="P208" s="194"/>
      <c r="Q208" s="194"/>
      <c r="R208" s="194"/>
      <c r="S208" s="194"/>
      <c r="T208" s="195"/>
      <c r="AT208" s="196" t="s">
        <v>133</v>
      </c>
      <c r="AU208" s="196" t="s">
        <v>79</v>
      </c>
      <c r="AV208" s="11" t="s">
        <v>81</v>
      </c>
      <c r="AW208" s="11" t="s">
        <v>34</v>
      </c>
      <c r="AX208" s="11" t="s">
        <v>71</v>
      </c>
      <c r="AY208" s="196" t="s">
        <v>121</v>
      </c>
    </row>
    <row r="209" spans="2:65" s="11" customFormat="1" ht="11.25">
      <c r="B209" s="186"/>
      <c r="C209" s="187"/>
      <c r="D209" s="183" t="s">
        <v>133</v>
      </c>
      <c r="E209" s="188" t="s">
        <v>1</v>
      </c>
      <c r="F209" s="189" t="s">
        <v>550</v>
      </c>
      <c r="G209" s="187"/>
      <c r="H209" s="190">
        <v>300</v>
      </c>
      <c r="I209" s="191"/>
      <c r="J209" s="187"/>
      <c r="K209" s="187"/>
      <c r="L209" s="192"/>
      <c r="M209" s="193"/>
      <c r="N209" s="194"/>
      <c r="O209" s="194"/>
      <c r="P209" s="194"/>
      <c r="Q209" s="194"/>
      <c r="R209" s="194"/>
      <c r="S209" s="194"/>
      <c r="T209" s="195"/>
      <c r="AT209" s="196" t="s">
        <v>133</v>
      </c>
      <c r="AU209" s="196" t="s">
        <v>79</v>
      </c>
      <c r="AV209" s="11" t="s">
        <v>81</v>
      </c>
      <c r="AW209" s="11" t="s">
        <v>34</v>
      </c>
      <c r="AX209" s="11" t="s">
        <v>71</v>
      </c>
      <c r="AY209" s="196" t="s">
        <v>121</v>
      </c>
    </row>
    <row r="210" spans="2:65" s="12" customFormat="1" ht="11.25">
      <c r="B210" s="197"/>
      <c r="C210" s="198"/>
      <c r="D210" s="183" t="s">
        <v>133</v>
      </c>
      <c r="E210" s="199" t="s">
        <v>1</v>
      </c>
      <c r="F210" s="200" t="s">
        <v>178</v>
      </c>
      <c r="G210" s="198"/>
      <c r="H210" s="201">
        <v>1004.432</v>
      </c>
      <c r="I210" s="202"/>
      <c r="J210" s="198"/>
      <c r="K210" s="198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133</v>
      </c>
      <c r="AU210" s="207" t="s">
        <v>79</v>
      </c>
      <c r="AV210" s="12" t="s">
        <v>129</v>
      </c>
      <c r="AW210" s="12" t="s">
        <v>34</v>
      </c>
      <c r="AX210" s="12" t="s">
        <v>79</v>
      </c>
      <c r="AY210" s="207" t="s">
        <v>121</v>
      </c>
    </row>
    <row r="211" spans="2:65" s="1" customFormat="1" ht="22.5" customHeight="1">
      <c r="B211" s="31"/>
      <c r="C211" s="171" t="s">
        <v>384</v>
      </c>
      <c r="D211" s="171" t="s">
        <v>124</v>
      </c>
      <c r="E211" s="172" t="s">
        <v>552</v>
      </c>
      <c r="F211" s="173" t="s">
        <v>553</v>
      </c>
      <c r="G211" s="174" t="s">
        <v>173</v>
      </c>
      <c r="H211" s="175">
        <v>39.512</v>
      </c>
      <c r="I211" s="176"/>
      <c r="J211" s="177">
        <f>ROUND(I211*H211,2)</f>
        <v>0</v>
      </c>
      <c r="K211" s="173" t="s">
        <v>128</v>
      </c>
      <c r="L211" s="35"/>
      <c r="M211" s="178" t="s">
        <v>1</v>
      </c>
      <c r="N211" s="179" t="s">
        <v>42</v>
      </c>
      <c r="O211" s="57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AR211" s="14" t="s">
        <v>387</v>
      </c>
      <c r="AT211" s="14" t="s">
        <v>124</v>
      </c>
      <c r="AU211" s="14" t="s">
        <v>79</v>
      </c>
      <c r="AY211" s="14" t="s">
        <v>121</v>
      </c>
      <c r="BE211" s="182">
        <f>IF(N211="základní",J211,0)</f>
        <v>0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14" t="s">
        <v>79</v>
      </c>
      <c r="BK211" s="182">
        <f>ROUND(I211*H211,2)</f>
        <v>0</v>
      </c>
      <c r="BL211" s="14" t="s">
        <v>387</v>
      </c>
      <c r="BM211" s="14" t="s">
        <v>554</v>
      </c>
    </row>
    <row r="212" spans="2:65" s="1" customFormat="1" ht="58.5">
      <c r="B212" s="31"/>
      <c r="C212" s="32"/>
      <c r="D212" s="183" t="s">
        <v>131</v>
      </c>
      <c r="E212" s="32"/>
      <c r="F212" s="184" t="s">
        <v>555</v>
      </c>
      <c r="G212" s="32"/>
      <c r="H212" s="32"/>
      <c r="I212" s="100"/>
      <c r="J212" s="32"/>
      <c r="K212" s="32"/>
      <c r="L212" s="35"/>
      <c r="M212" s="185"/>
      <c r="N212" s="57"/>
      <c r="O212" s="57"/>
      <c r="P212" s="57"/>
      <c r="Q212" s="57"/>
      <c r="R212" s="57"/>
      <c r="S212" s="57"/>
      <c r="T212" s="58"/>
      <c r="AT212" s="14" t="s">
        <v>131</v>
      </c>
      <c r="AU212" s="14" t="s">
        <v>79</v>
      </c>
    </row>
    <row r="213" spans="2:65" s="11" customFormat="1" ht="11.25">
      <c r="B213" s="186"/>
      <c r="C213" s="187"/>
      <c r="D213" s="183" t="s">
        <v>133</v>
      </c>
      <c r="E213" s="188" t="s">
        <v>1</v>
      </c>
      <c r="F213" s="189" t="s">
        <v>556</v>
      </c>
      <c r="G213" s="187"/>
      <c r="H213" s="190">
        <v>39.512</v>
      </c>
      <c r="I213" s="191"/>
      <c r="J213" s="187"/>
      <c r="K213" s="187"/>
      <c r="L213" s="192"/>
      <c r="M213" s="193"/>
      <c r="N213" s="194"/>
      <c r="O213" s="194"/>
      <c r="P213" s="194"/>
      <c r="Q213" s="194"/>
      <c r="R213" s="194"/>
      <c r="S213" s="194"/>
      <c r="T213" s="195"/>
      <c r="AT213" s="196" t="s">
        <v>133</v>
      </c>
      <c r="AU213" s="196" t="s">
        <v>79</v>
      </c>
      <c r="AV213" s="11" t="s">
        <v>81</v>
      </c>
      <c r="AW213" s="11" t="s">
        <v>34</v>
      </c>
      <c r="AX213" s="11" t="s">
        <v>79</v>
      </c>
      <c r="AY213" s="196" t="s">
        <v>121</v>
      </c>
    </row>
    <row r="214" spans="2:65" s="1" customFormat="1" ht="22.5" customHeight="1">
      <c r="B214" s="31"/>
      <c r="C214" s="171" t="s">
        <v>390</v>
      </c>
      <c r="D214" s="171" t="s">
        <v>124</v>
      </c>
      <c r="E214" s="172" t="s">
        <v>408</v>
      </c>
      <c r="F214" s="173" t="s">
        <v>409</v>
      </c>
      <c r="G214" s="174" t="s">
        <v>173</v>
      </c>
      <c r="H214" s="175">
        <v>3.67</v>
      </c>
      <c r="I214" s="176"/>
      <c r="J214" s="177">
        <f>ROUND(I214*H214,2)</f>
        <v>0</v>
      </c>
      <c r="K214" s="173" t="s">
        <v>128</v>
      </c>
      <c r="L214" s="35"/>
      <c r="M214" s="178" t="s">
        <v>1</v>
      </c>
      <c r="N214" s="179" t="s">
        <v>42</v>
      </c>
      <c r="O214" s="57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AR214" s="14" t="s">
        <v>387</v>
      </c>
      <c r="AT214" s="14" t="s">
        <v>124</v>
      </c>
      <c r="AU214" s="14" t="s">
        <v>79</v>
      </c>
      <c r="AY214" s="14" t="s">
        <v>121</v>
      </c>
      <c r="BE214" s="182">
        <f>IF(N214="základní",J214,0)</f>
        <v>0</v>
      </c>
      <c r="BF214" s="182">
        <f>IF(N214="snížená",J214,0)</f>
        <v>0</v>
      </c>
      <c r="BG214" s="182">
        <f>IF(N214="zákl. přenesená",J214,0)</f>
        <v>0</v>
      </c>
      <c r="BH214" s="182">
        <f>IF(N214="sníž. přenesená",J214,0)</f>
        <v>0</v>
      </c>
      <c r="BI214" s="182">
        <f>IF(N214="nulová",J214,0)</f>
        <v>0</v>
      </c>
      <c r="BJ214" s="14" t="s">
        <v>79</v>
      </c>
      <c r="BK214" s="182">
        <f>ROUND(I214*H214,2)</f>
        <v>0</v>
      </c>
      <c r="BL214" s="14" t="s">
        <v>387</v>
      </c>
      <c r="BM214" s="14" t="s">
        <v>557</v>
      </c>
    </row>
    <row r="215" spans="2:65" s="1" customFormat="1" ht="58.5">
      <c r="B215" s="31"/>
      <c r="C215" s="32"/>
      <c r="D215" s="183" t="s">
        <v>131</v>
      </c>
      <c r="E215" s="32"/>
      <c r="F215" s="184" t="s">
        <v>411</v>
      </c>
      <c r="G215" s="32"/>
      <c r="H215" s="32"/>
      <c r="I215" s="100"/>
      <c r="J215" s="32"/>
      <c r="K215" s="32"/>
      <c r="L215" s="35"/>
      <c r="M215" s="185"/>
      <c r="N215" s="57"/>
      <c r="O215" s="57"/>
      <c r="P215" s="57"/>
      <c r="Q215" s="57"/>
      <c r="R215" s="57"/>
      <c r="S215" s="57"/>
      <c r="T215" s="58"/>
      <c r="AT215" s="14" t="s">
        <v>131</v>
      </c>
      <c r="AU215" s="14" t="s">
        <v>79</v>
      </c>
    </row>
    <row r="216" spans="2:65" s="11" customFormat="1" ht="11.25">
      <c r="B216" s="186"/>
      <c r="C216" s="187"/>
      <c r="D216" s="183" t="s">
        <v>133</v>
      </c>
      <c r="E216" s="188" t="s">
        <v>1</v>
      </c>
      <c r="F216" s="189" t="s">
        <v>558</v>
      </c>
      <c r="G216" s="187"/>
      <c r="H216" s="190">
        <v>3.67</v>
      </c>
      <c r="I216" s="191"/>
      <c r="J216" s="187"/>
      <c r="K216" s="187"/>
      <c r="L216" s="192"/>
      <c r="M216" s="193"/>
      <c r="N216" s="194"/>
      <c r="O216" s="194"/>
      <c r="P216" s="194"/>
      <c r="Q216" s="194"/>
      <c r="R216" s="194"/>
      <c r="S216" s="194"/>
      <c r="T216" s="195"/>
      <c r="AT216" s="196" t="s">
        <v>133</v>
      </c>
      <c r="AU216" s="196" t="s">
        <v>79</v>
      </c>
      <c r="AV216" s="11" t="s">
        <v>81</v>
      </c>
      <c r="AW216" s="11" t="s">
        <v>34</v>
      </c>
      <c r="AX216" s="11" t="s">
        <v>79</v>
      </c>
      <c r="AY216" s="196" t="s">
        <v>121</v>
      </c>
    </row>
    <row r="217" spans="2:65" s="1" customFormat="1" ht="22.5" customHeight="1">
      <c r="B217" s="31"/>
      <c r="C217" s="171" t="s">
        <v>396</v>
      </c>
      <c r="D217" s="171" t="s">
        <v>124</v>
      </c>
      <c r="E217" s="172" t="s">
        <v>417</v>
      </c>
      <c r="F217" s="173" t="s">
        <v>418</v>
      </c>
      <c r="G217" s="174" t="s">
        <v>173</v>
      </c>
      <c r="H217" s="175">
        <v>907.76499999999999</v>
      </c>
      <c r="I217" s="176"/>
      <c r="J217" s="177">
        <f>ROUND(I217*H217,2)</f>
        <v>0</v>
      </c>
      <c r="K217" s="173" t="s">
        <v>128</v>
      </c>
      <c r="L217" s="35"/>
      <c r="M217" s="178" t="s">
        <v>1</v>
      </c>
      <c r="N217" s="179" t="s">
        <v>42</v>
      </c>
      <c r="O217" s="57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AR217" s="14" t="s">
        <v>387</v>
      </c>
      <c r="AT217" s="14" t="s">
        <v>124</v>
      </c>
      <c r="AU217" s="14" t="s">
        <v>79</v>
      </c>
      <c r="AY217" s="14" t="s">
        <v>121</v>
      </c>
      <c r="BE217" s="182">
        <f>IF(N217="základní",J217,0)</f>
        <v>0</v>
      </c>
      <c r="BF217" s="182">
        <f>IF(N217="snížená",J217,0)</f>
        <v>0</v>
      </c>
      <c r="BG217" s="182">
        <f>IF(N217="zákl. přenesená",J217,0)</f>
        <v>0</v>
      </c>
      <c r="BH217" s="182">
        <f>IF(N217="sníž. přenesená",J217,0)</f>
        <v>0</v>
      </c>
      <c r="BI217" s="182">
        <f>IF(N217="nulová",J217,0)</f>
        <v>0</v>
      </c>
      <c r="BJ217" s="14" t="s">
        <v>79</v>
      </c>
      <c r="BK217" s="182">
        <f>ROUND(I217*H217,2)</f>
        <v>0</v>
      </c>
      <c r="BL217" s="14" t="s">
        <v>387</v>
      </c>
      <c r="BM217" s="14" t="s">
        <v>559</v>
      </c>
    </row>
    <row r="218" spans="2:65" s="1" customFormat="1" ht="58.5">
      <c r="B218" s="31"/>
      <c r="C218" s="32"/>
      <c r="D218" s="183" t="s">
        <v>131</v>
      </c>
      <c r="E218" s="32"/>
      <c r="F218" s="184" t="s">
        <v>420</v>
      </c>
      <c r="G218" s="32"/>
      <c r="H218" s="32"/>
      <c r="I218" s="100"/>
      <c r="J218" s="32"/>
      <c r="K218" s="32"/>
      <c r="L218" s="35"/>
      <c r="M218" s="185"/>
      <c r="N218" s="57"/>
      <c r="O218" s="57"/>
      <c r="P218" s="57"/>
      <c r="Q218" s="57"/>
      <c r="R218" s="57"/>
      <c r="S218" s="57"/>
      <c r="T218" s="58"/>
      <c r="AT218" s="14" t="s">
        <v>131</v>
      </c>
      <c r="AU218" s="14" t="s">
        <v>79</v>
      </c>
    </row>
    <row r="219" spans="2:65" s="11" customFormat="1" ht="11.25">
      <c r="B219" s="186"/>
      <c r="C219" s="187"/>
      <c r="D219" s="183" t="s">
        <v>133</v>
      </c>
      <c r="E219" s="188" t="s">
        <v>1</v>
      </c>
      <c r="F219" s="189" t="s">
        <v>560</v>
      </c>
      <c r="G219" s="187"/>
      <c r="H219" s="190">
        <v>907.76499999999999</v>
      </c>
      <c r="I219" s="191"/>
      <c r="J219" s="187"/>
      <c r="K219" s="187"/>
      <c r="L219" s="192"/>
      <c r="M219" s="193"/>
      <c r="N219" s="194"/>
      <c r="O219" s="194"/>
      <c r="P219" s="194"/>
      <c r="Q219" s="194"/>
      <c r="R219" s="194"/>
      <c r="S219" s="194"/>
      <c r="T219" s="195"/>
      <c r="AT219" s="196" t="s">
        <v>133</v>
      </c>
      <c r="AU219" s="196" t="s">
        <v>79</v>
      </c>
      <c r="AV219" s="11" t="s">
        <v>81</v>
      </c>
      <c r="AW219" s="11" t="s">
        <v>34</v>
      </c>
      <c r="AX219" s="11" t="s">
        <v>79</v>
      </c>
      <c r="AY219" s="196" t="s">
        <v>121</v>
      </c>
    </row>
    <row r="220" spans="2:65" s="1" customFormat="1" ht="22.5" customHeight="1">
      <c r="B220" s="31"/>
      <c r="C220" s="171" t="s">
        <v>402</v>
      </c>
      <c r="D220" s="171" t="s">
        <v>124</v>
      </c>
      <c r="E220" s="172" t="s">
        <v>561</v>
      </c>
      <c r="F220" s="173" t="s">
        <v>562</v>
      </c>
      <c r="G220" s="174" t="s">
        <v>162</v>
      </c>
      <c r="H220" s="175">
        <v>1</v>
      </c>
      <c r="I220" s="176"/>
      <c r="J220" s="177">
        <f>ROUND(I220*H220,2)</f>
        <v>0</v>
      </c>
      <c r="K220" s="173" t="s">
        <v>128</v>
      </c>
      <c r="L220" s="35"/>
      <c r="M220" s="178" t="s">
        <v>1</v>
      </c>
      <c r="N220" s="179" t="s">
        <v>42</v>
      </c>
      <c r="O220" s="57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AR220" s="14" t="s">
        <v>387</v>
      </c>
      <c r="AT220" s="14" t="s">
        <v>124</v>
      </c>
      <c r="AU220" s="14" t="s">
        <v>79</v>
      </c>
      <c r="AY220" s="14" t="s">
        <v>121</v>
      </c>
      <c r="BE220" s="182">
        <f>IF(N220="základní",J220,0)</f>
        <v>0</v>
      </c>
      <c r="BF220" s="182">
        <f>IF(N220="snížená",J220,0)</f>
        <v>0</v>
      </c>
      <c r="BG220" s="182">
        <f>IF(N220="zákl. přenesená",J220,0)</f>
        <v>0</v>
      </c>
      <c r="BH220" s="182">
        <f>IF(N220="sníž. přenesená",J220,0)</f>
        <v>0</v>
      </c>
      <c r="BI220" s="182">
        <f>IF(N220="nulová",J220,0)</f>
        <v>0</v>
      </c>
      <c r="BJ220" s="14" t="s">
        <v>79</v>
      </c>
      <c r="BK220" s="182">
        <f>ROUND(I220*H220,2)</f>
        <v>0</v>
      </c>
      <c r="BL220" s="14" t="s">
        <v>387</v>
      </c>
      <c r="BM220" s="14" t="s">
        <v>563</v>
      </c>
    </row>
    <row r="221" spans="2:65" s="1" customFormat="1" ht="58.5">
      <c r="B221" s="31"/>
      <c r="C221" s="32"/>
      <c r="D221" s="183" t="s">
        <v>131</v>
      </c>
      <c r="E221" s="32"/>
      <c r="F221" s="184" t="s">
        <v>564</v>
      </c>
      <c r="G221" s="32"/>
      <c r="H221" s="32"/>
      <c r="I221" s="100"/>
      <c r="J221" s="32"/>
      <c r="K221" s="32"/>
      <c r="L221" s="35"/>
      <c r="M221" s="185"/>
      <c r="N221" s="57"/>
      <c r="O221" s="57"/>
      <c r="P221" s="57"/>
      <c r="Q221" s="57"/>
      <c r="R221" s="57"/>
      <c r="S221" s="57"/>
      <c r="T221" s="58"/>
      <c r="AT221" s="14" t="s">
        <v>131</v>
      </c>
      <c r="AU221" s="14" t="s">
        <v>79</v>
      </c>
    </row>
    <row r="222" spans="2:65" s="11" customFormat="1" ht="11.25">
      <c r="B222" s="186"/>
      <c r="C222" s="187"/>
      <c r="D222" s="183" t="s">
        <v>133</v>
      </c>
      <c r="E222" s="188" t="s">
        <v>1</v>
      </c>
      <c r="F222" s="189" t="s">
        <v>565</v>
      </c>
      <c r="G222" s="187"/>
      <c r="H222" s="190">
        <v>1</v>
      </c>
      <c r="I222" s="191"/>
      <c r="J222" s="187"/>
      <c r="K222" s="187"/>
      <c r="L222" s="192"/>
      <c r="M222" s="193"/>
      <c r="N222" s="194"/>
      <c r="O222" s="194"/>
      <c r="P222" s="194"/>
      <c r="Q222" s="194"/>
      <c r="R222" s="194"/>
      <c r="S222" s="194"/>
      <c r="T222" s="195"/>
      <c r="AT222" s="196" t="s">
        <v>133</v>
      </c>
      <c r="AU222" s="196" t="s">
        <v>79</v>
      </c>
      <c r="AV222" s="11" t="s">
        <v>81</v>
      </c>
      <c r="AW222" s="11" t="s">
        <v>34</v>
      </c>
      <c r="AX222" s="11" t="s">
        <v>79</v>
      </c>
      <c r="AY222" s="196" t="s">
        <v>121</v>
      </c>
    </row>
    <row r="223" spans="2:65" s="1" customFormat="1" ht="22.5" customHeight="1">
      <c r="B223" s="31"/>
      <c r="C223" s="171" t="s">
        <v>407</v>
      </c>
      <c r="D223" s="171" t="s">
        <v>124</v>
      </c>
      <c r="E223" s="172" t="s">
        <v>423</v>
      </c>
      <c r="F223" s="173" t="s">
        <v>424</v>
      </c>
      <c r="G223" s="174" t="s">
        <v>162</v>
      </c>
      <c r="H223" s="175">
        <v>8</v>
      </c>
      <c r="I223" s="176"/>
      <c r="J223" s="177">
        <f>ROUND(I223*H223,2)</f>
        <v>0</v>
      </c>
      <c r="K223" s="173" t="s">
        <v>128</v>
      </c>
      <c r="L223" s="35"/>
      <c r="M223" s="178" t="s">
        <v>1</v>
      </c>
      <c r="N223" s="179" t="s">
        <v>42</v>
      </c>
      <c r="O223" s="57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AR223" s="14" t="s">
        <v>387</v>
      </c>
      <c r="AT223" s="14" t="s">
        <v>124</v>
      </c>
      <c r="AU223" s="14" t="s">
        <v>79</v>
      </c>
      <c r="AY223" s="14" t="s">
        <v>121</v>
      </c>
      <c r="BE223" s="182">
        <f>IF(N223="základní",J223,0)</f>
        <v>0</v>
      </c>
      <c r="BF223" s="182">
        <f>IF(N223="snížená",J223,0)</f>
        <v>0</v>
      </c>
      <c r="BG223" s="182">
        <f>IF(N223="zákl. přenesená",J223,0)</f>
        <v>0</v>
      </c>
      <c r="BH223" s="182">
        <f>IF(N223="sníž. přenesená",J223,0)</f>
        <v>0</v>
      </c>
      <c r="BI223" s="182">
        <f>IF(N223="nulová",J223,0)</f>
        <v>0</v>
      </c>
      <c r="BJ223" s="14" t="s">
        <v>79</v>
      </c>
      <c r="BK223" s="182">
        <f>ROUND(I223*H223,2)</f>
        <v>0</v>
      </c>
      <c r="BL223" s="14" t="s">
        <v>387</v>
      </c>
      <c r="BM223" s="14" t="s">
        <v>566</v>
      </c>
    </row>
    <row r="224" spans="2:65" s="1" customFormat="1" ht="29.25">
      <c r="B224" s="31"/>
      <c r="C224" s="32"/>
      <c r="D224" s="183" t="s">
        <v>131</v>
      </c>
      <c r="E224" s="32"/>
      <c r="F224" s="184" t="s">
        <v>426</v>
      </c>
      <c r="G224" s="32"/>
      <c r="H224" s="32"/>
      <c r="I224" s="100"/>
      <c r="J224" s="32"/>
      <c r="K224" s="32"/>
      <c r="L224" s="35"/>
      <c r="M224" s="185"/>
      <c r="N224" s="57"/>
      <c r="O224" s="57"/>
      <c r="P224" s="57"/>
      <c r="Q224" s="57"/>
      <c r="R224" s="57"/>
      <c r="S224" s="57"/>
      <c r="T224" s="58"/>
      <c r="AT224" s="14" t="s">
        <v>131</v>
      </c>
      <c r="AU224" s="14" t="s">
        <v>79</v>
      </c>
    </row>
    <row r="225" spans="2:51" s="11" customFormat="1" ht="11.25">
      <c r="B225" s="186"/>
      <c r="C225" s="187"/>
      <c r="D225" s="183" t="s">
        <v>133</v>
      </c>
      <c r="E225" s="188" t="s">
        <v>1</v>
      </c>
      <c r="F225" s="189" t="s">
        <v>427</v>
      </c>
      <c r="G225" s="187"/>
      <c r="H225" s="190">
        <v>8</v>
      </c>
      <c r="I225" s="191"/>
      <c r="J225" s="187"/>
      <c r="K225" s="187"/>
      <c r="L225" s="192"/>
      <c r="M225" s="218"/>
      <c r="N225" s="219"/>
      <c r="O225" s="219"/>
      <c r="P225" s="219"/>
      <c r="Q225" s="219"/>
      <c r="R225" s="219"/>
      <c r="S225" s="219"/>
      <c r="T225" s="220"/>
      <c r="AT225" s="196" t="s">
        <v>133</v>
      </c>
      <c r="AU225" s="196" t="s">
        <v>79</v>
      </c>
      <c r="AV225" s="11" t="s">
        <v>81</v>
      </c>
      <c r="AW225" s="11" t="s">
        <v>34</v>
      </c>
      <c r="AX225" s="11" t="s">
        <v>79</v>
      </c>
      <c r="AY225" s="196" t="s">
        <v>121</v>
      </c>
    </row>
    <row r="226" spans="2:51" s="1" customFormat="1" ht="6.95" customHeight="1">
      <c r="B226" s="43"/>
      <c r="C226" s="44"/>
      <c r="D226" s="44"/>
      <c r="E226" s="44"/>
      <c r="F226" s="44"/>
      <c r="G226" s="44"/>
      <c r="H226" s="44"/>
      <c r="I226" s="122"/>
      <c r="J226" s="44"/>
      <c r="K226" s="44"/>
      <c r="L226" s="35"/>
    </row>
  </sheetData>
  <sheetProtection algorithmName="SHA-512" hashValue="D3X/5hx1ZUnl5AgfLKbUTsxOy5mnySGqXIbgDn9B2GSqJ8zZBbSZ8IaTWCaQREsAmruMH+uVwtnW9vyFduJRFg==" saltValue="WUOPsFIyx22i+eRNhh3ZeT+JDWtUrHJ+GLjQrb3H2SoIE3VEE190nDDCdWi//fgaa8l7nGjZyxG/9yaK3UOpJg==" spinCount="100000" sheet="1" objects="1" scenarios="1" formatColumns="0" formatRows="0" autoFilter="0"/>
  <autoFilter ref="C81:K22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4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4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4" t="s">
        <v>87</v>
      </c>
    </row>
    <row r="3" spans="2:46" ht="6.95" customHeight="1">
      <c r="B3" s="95"/>
      <c r="C3" s="96"/>
      <c r="D3" s="96"/>
      <c r="E3" s="96"/>
      <c r="F3" s="96"/>
      <c r="G3" s="96"/>
      <c r="H3" s="96"/>
      <c r="I3" s="97"/>
      <c r="J3" s="96"/>
      <c r="K3" s="96"/>
      <c r="L3" s="17"/>
      <c r="AT3" s="14" t="s">
        <v>81</v>
      </c>
    </row>
    <row r="4" spans="2:46" ht="24.95" customHeight="1">
      <c r="B4" s="17"/>
      <c r="D4" s="98" t="s">
        <v>95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99" t="s">
        <v>16</v>
      </c>
      <c r="L6" s="17"/>
    </row>
    <row r="7" spans="2:46" ht="16.5" customHeight="1">
      <c r="B7" s="17"/>
      <c r="E7" s="266" t="str">
        <f>'Rekapitulace stavby'!K6</f>
        <v>Oprava staničních kolejí č. 2,6,8 v žst. Krnov</v>
      </c>
      <c r="F7" s="267"/>
      <c r="G7" s="267"/>
      <c r="H7" s="267"/>
      <c r="L7" s="17"/>
    </row>
    <row r="8" spans="2:46" s="1" customFormat="1" ht="12" customHeight="1">
      <c r="B8" s="35"/>
      <c r="D8" s="99" t="s">
        <v>96</v>
      </c>
      <c r="I8" s="100"/>
      <c r="L8" s="35"/>
    </row>
    <row r="9" spans="2:46" s="1" customFormat="1" ht="36.950000000000003" customHeight="1">
      <c r="B9" s="35"/>
      <c r="E9" s="268" t="s">
        <v>567</v>
      </c>
      <c r="F9" s="269"/>
      <c r="G9" s="269"/>
      <c r="H9" s="269"/>
      <c r="I9" s="100"/>
      <c r="L9" s="35"/>
    </row>
    <row r="10" spans="2:46" s="1" customFormat="1" ht="11.25">
      <c r="B10" s="35"/>
      <c r="I10" s="100"/>
      <c r="L10" s="35"/>
    </row>
    <row r="11" spans="2:46" s="1" customFormat="1" ht="12" customHeight="1">
      <c r="B11" s="35"/>
      <c r="D11" s="99" t="s">
        <v>18</v>
      </c>
      <c r="F11" s="14" t="s">
        <v>1</v>
      </c>
      <c r="I11" s="101" t="s">
        <v>19</v>
      </c>
      <c r="J11" s="14" t="s">
        <v>1</v>
      </c>
      <c r="L11" s="35"/>
    </row>
    <row r="12" spans="2:46" s="1" customFormat="1" ht="12" customHeight="1">
      <c r="B12" s="35"/>
      <c r="D12" s="99" t="s">
        <v>20</v>
      </c>
      <c r="F12" s="14" t="s">
        <v>21</v>
      </c>
      <c r="I12" s="101" t="s">
        <v>22</v>
      </c>
      <c r="J12" s="102" t="str">
        <f>'Rekapitulace stavby'!AN8</f>
        <v>28. 3. 2019</v>
      </c>
      <c r="L12" s="35"/>
    </row>
    <row r="13" spans="2:46" s="1" customFormat="1" ht="10.9" customHeight="1">
      <c r="B13" s="35"/>
      <c r="I13" s="100"/>
      <c r="L13" s="35"/>
    </row>
    <row r="14" spans="2:46" s="1" customFormat="1" ht="12" customHeight="1">
      <c r="B14" s="35"/>
      <c r="D14" s="99" t="s">
        <v>24</v>
      </c>
      <c r="I14" s="101" t="s">
        <v>25</v>
      </c>
      <c r="J14" s="14" t="s">
        <v>26</v>
      </c>
      <c r="L14" s="35"/>
    </row>
    <row r="15" spans="2:46" s="1" customFormat="1" ht="18" customHeight="1">
      <c r="B15" s="35"/>
      <c r="E15" s="14" t="s">
        <v>27</v>
      </c>
      <c r="I15" s="101" t="s">
        <v>28</v>
      </c>
      <c r="J15" s="14" t="s">
        <v>29</v>
      </c>
      <c r="L15" s="35"/>
    </row>
    <row r="16" spans="2:46" s="1" customFormat="1" ht="6.95" customHeight="1">
      <c r="B16" s="35"/>
      <c r="I16" s="100"/>
      <c r="L16" s="35"/>
    </row>
    <row r="17" spans="2:12" s="1" customFormat="1" ht="12" customHeight="1">
      <c r="B17" s="35"/>
      <c r="D17" s="99" t="s">
        <v>30</v>
      </c>
      <c r="I17" s="101" t="s">
        <v>25</v>
      </c>
      <c r="J17" s="27" t="str">
        <f>'Rekapitulace stavby'!AN13</f>
        <v>Vyplň údaj</v>
      </c>
      <c r="L17" s="35"/>
    </row>
    <row r="18" spans="2:12" s="1" customFormat="1" ht="18" customHeight="1">
      <c r="B18" s="35"/>
      <c r="E18" s="270" t="str">
        <f>'Rekapitulace stavby'!E14</f>
        <v>Vyplň údaj</v>
      </c>
      <c r="F18" s="271"/>
      <c r="G18" s="271"/>
      <c r="H18" s="271"/>
      <c r="I18" s="101" t="s">
        <v>28</v>
      </c>
      <c r="J18" s="27" t="str">
        <f>'Rekapitulace stavby'!AN14</f>
        <v>Vyplň údaj</v>
      </c>
      <c r="L18" s="35"/>
    </row>
    <row r="19" spans="2:12" s="1" customFormat="1" ht="6.95" customHeight="1">
      <c r="B19" s="35"/>
      <c r="I19" s="100"/>
      <c r="L19" s="35"/>
    </row>
    <row r="20" spans="2:12" s="1" customFormat="1" ht="12" customHeight="1">
      <c r="B20" s="35"/>
      <c r="D20" s="99" t="s">
        <v>32</v>
      </c>
      <c r="I20" s="101" t="s">
        <v>25</v>
      </c>
      <c r="J20" s="14" t="str">
        <f>IF('Rekapitulace stavby'!AN16="","",'Rekapitulace stavby'!AN16)</f>
        <v/>
      </c>
      <c r="L20" s="35"/>
    </row>
    <row r="21" spans="2:12" s="1" customFormat="1" ht="18" customHeight="1">
      <c r="B21" s="35"/>
      <c r="E21" s="14" t="str">
        <f>IF('Rekapitulace stavby'!E17="","",'Rekapitulace stavby'!E17)</f>
        <v xml:space="preserve"> </v>
      </c>
      <c r="I21" s="101" t="s">
        <v>28</v>
      </c>
      <c r="J21" s="14" t="str">
        <f>IF('Rekapitulace stavby'!AN17="","",'Rekapitulace stavby'!AN17)</f>
        <v/>
      </c>
      <c r="L21" s="35"/>
    </row>
    <row r="22" spans="2:12" s="1" customFormat="1" ht="6.95" customHeight="1">
      <c r="B22" s="35"/>
      <c r="I22" s="100"/>
      <c r="L22" s="35"/>
    </row>
    <row r="23" spans="2:12" s="1" customFormat="1" ht="12" customHeight="1">
      <c r="B23" s="35"/>
      <c r="D23" s="99" t="s">
        <v>35</v>
      </c>
      <c r="I23" s="101" t="s">
        <v>25</v>
      </c>
      <c r="J23" s="14" t="str">
        <f>IF('Rekapitulace stavby'!AN19="","",'Rekapitulace stavby'!AN19)</f>
        <v/>
      </c>
      <c r="L23" s="35"/>
    </row>
    <row r="24" spans="2:12" s="1" customFormat="1" ht="18" customHeight="1">
      <c r="B24" s="35"/>
      <c r="E24" s="14" t="str">
        <f>IF('Rekapitulace stavby'!E20="","",'Rekapitulace stavby'!E20)</f>
        <v xml:space="preserve"> </v>
      </c>
      <c r="I24" s="101" t="s">
        <v>28</v>
      </c>
      <c r="J24" s="14" t="str">
        <f>IF('Rekapitulace stavby'!AN20="","",'Rekapitulace stavby'!AN20)</f>
        <v/>
      </c>
      <c r="L24" s="35"/>
    </row>
    <row r="25" spans="2:12" s="1" customFormat="1" ht="6.95" customHeight="1">
      <c r="B25" s="35"/>
      <c r="I25" s="100"/>
      <c r="L25" s="35"/>
    </row>
    <row r="26" spans="2:12" s="1" customFormat="1" ht="12" customHeight="1">
      <c r="B26" s="35"/>
      <c r="D26" s="99" t="s">
        <v>36</v>
      </c>
      <c r="I26" s="100"/>
      <c r="L26" s="35"/>
    </row>
    <row r="27" spans="2:12" s="6" customFormat="1" ht="16.5" customHeight="1">
      <c r="B27" s="103"/>
      <c r="E27" s="272" t="s">
        <v>1</v>
      </c>
      <c r="F27" s="272"/>
      <c r="G27" s="272"/>
      <c r="H27" s="272"/>
      <c r="I27" s="104"/>
      <c r="L27" s="103"/>
    </row>
    <row r="28" spans="2:12" s="1" customFormat="1" ht="6.95" customHeight="1">
      <c r="B28" s="35"/>
      <c r="I28" s="100"/>
      <c r="L28" s="35"/>
    </row>
    <row r="29" spans="2:12" s="1" customFormat="1" ht="6.95" customHeight="1">
      <c r="B29" s="35"/>
      <c r="D29" s="53"/>
      <c r="E29" s="53"/>
      <c r="F29" s="53"/>
      <c r="G29" s="53"/>
      <c r="H29" s="53"/>
      <c r="I29" s="105"/>
      <c r="J29" s="53"/>
      <c r="K29" s="53"/>
      <c r="L29" s="35"/>
    </row>
    <row r="30" spans="2:12" s="1" customFormat="1" ht="25.35" customHeight="1">
      <c r="B30" s="35"/>
      <c r="D30" s="106" t="s">
        <v>37</v>
      </c>
      <c r="I30" s="100"/>
      <c r="J30" s="107">
        <f>ROUND(J82, 2)</f>
        <v>0</v>
      </c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05"/>
      <c r="J31" s="53"/>
      <c r="K31" s="53"/>
      <c r="L31" s="35"/>
    </row>
    <row r="32" spans="2:12" s="1" customFormat="1" ht="14.45" customHeight="1">
      <c r="B32" s="35"/>
      <c r="F32" s="108" t="s">
        <v>39</v>
      </c>
      <c r="I32" s="109" t="s">
        <v>38</v>
      </c>
      <c r="J32" s="108" t="s">
        <v>40</v>
      </c>
      <c r="L32" s="35"/>
    </row>
    <row r="33" spans="2:12" s="1" customFormat="1" ht="14.45" customHeight="1">
      <c r="B33" s="35"/>
      <c r="D33" s="99" t="s">
        <v>41</v>
      </c>
      <c r="E33" s="99" t="s">
        <v>42</v>
      </c>
      <c r="F33" s="110">
        <f>ROUND((SUM(BE82:BE233)),  2)</f>
        <v>0</v>
      </c>
      <c r="I33" s="111">
        <v>0.21</v>
      </c>
      <c r="J33" s="110">
        <f>ROUND(((SUM(BE82:BE233))*I33),  2)</f>
        <v>0</v>
      </c>
      <c r="L33" s="35"/>
    </row>
    <row r="34" spans="2:12" s="1" customFormat="1" ht="14.45" customHeight="1">
      <c r="B34" s="35"/>
      <c r="E34" s="99" t="s">
        <v>43</v>
      </c>
      <c r="F34" s="110">
        <f>ROUND((SUM(BF82:BF233)),  2)</f>
        <v>0</v>
      </c>
      <c r="I34" s="111">
        <v>0.15</v>
      </c>
      <c r="J34" s="110">
        <f>ROUND(((SUM(BF82:BF233))*I34),  2)</f>
        <v>0</v>
      </c>
      <c r="L34" s="35"/>
    </row>
    <row r="35" spans="2:12" s="1" customFormat="1" ht="14.45" hidden="1" customHeight="1">
      <c r="B35" s="35"/>
      <c r="E35" s="99" t="s">
        <v>44</v>
      </c>
      <c r="F35" s="110">
        <f>ROUND((SUM(BG82:BG233)),  2)</f>
        <v>0</v>
      </c>
      <c r="I35" s="111">
        <v>0.21</v>
      </c>
      <c r="J35" s="110">
        <f>0</f>
        <v>0</v>
      </c>
      <c r="L35" s="35"/>
    </row>
    <row r="36" spans="2:12" s="1" customFormat="1" ht="14.45" hidden="1" customHeight="1">
      <c r="B36" s="35"/>
      <c r="E36" s="99" t="s">
        <v>45</v>
      </c>
      <c r="F36" s="110">
        <f>ROUND((SUM(BH82:BH233)),  2)</f>
        <v>0</v>
      </c>
      <c r="I36" s="111">
        <v>0.15</v>
      </c>
      <c r="J36" s="110">
        <f>0</f>
        <v>0</v>
      </c>
      <c r="L36" s="35"/>
    </row>
    <row r="37" spans="2:12" s="1" customFormat="1" ht="14.45" hidden="1" customHeight="1">
      <c r="B37" s="35"/>
      <c r="E37" s="99" t="s">
        <v>46</v>
      </c>
      <c r="F37" s="110">
        <f>ROUND((SUM(BI82:BI233)),  2)</f>
        <v>0</v>
      </c>
      <c r="I37" s="111">
        <v>0</v>
      </c>
      <c r="J37" s="110">
        <f>0</f>
        <v>0</v>
      </c>
      <c r="L37" s="35"/>
    </row>
    <row r="38" spans="2:12" s="1" customFormat="1" ht="6.95" customHeight="1">
      <c r="B38" s="35"/>
      <c r="I38" s="100"/>
      <c r="L38" s="35"/>
    </row>
    <row r="39" spans="2:12" s="1" customFormat="1" ht="25.35" customHeight="1">
      <c r="B39" s="35"/>
      <c r="C39" s="112"/>
      <c r="D39" s="113" t="s">
        <v>47</v>
      </c>
      <c r="E39" s="114"/>
      <c r="F39" s="114"/>
      <c r="G39" s="115" t="s">
        <v>48</v>
      </c>
      <c r="H39" s="116" t="s">
        <v>49</v>
      </c>
      <c r="I39" s="117"/>
      <c r="J39" s="118">
        <f>SUM(J30:J37)</f>
        <v>0</v>
      </c>
      <c r="K39" s="119"/>
      <c r="L39" s="35"/>
    </row>
    <row r="40" spans="2:12" s="1" customFormat="1" ht="14.45" customHeight="1">
      <c r="B40" s="120"/>
      <c r="C40" s="121"/>
      <c r="D40" s="121"/>
      <c r="E40" s="121"/>
      <c r="F40" s="121"/>
      <c r="G40" s="121"/>
      <c r="H40" s="121"/>
      <c r="I40" s="122"/>
      <c r="J40" s="121"/>
      <c r="K40" s="121"/>
      <c r="L40" s="35"/>
    </row>
    <row r="44" spans="2:12" s="1" customFormat="1" ht="6.95" customHeight="1">
      <c r="B44" s="123"/>
      <c r="C44" s="124"/>
      <c r="D44" s="124"/>
      <c r="E44" s="124"/>
      <c r="F44" s="124"/>
      <c r="G44" s="124"/>
      <c r="H44" s="124"/>
      <c r="I44" s="125"/>
      <c r="J44" s="124"/>
      <c r="K44" s="124"/>
      <c r="L44" s="35"/>
    </row>
    <row r="45" spans="2:12" s="1" customFormat="1" ht="24.95" customHeight="1">
      <c r="B45" s="31"/>
      <c r="C45" s="20" t="s">
        <v>98</v>
      </c>
      <c r="D45" s="32"/>
      <c r="E45" s="32"/>
      <c r="F45" s="32"/>
      <c r="G45" s="32"/>
      <c r="H45" s="32"/>
      <c r="I45" s="100"/>
      <c r="J45" s="32"/>
      <c r="K45" s="32"/>
      <c r="L45" s="35"/>
    </row>
    <row r="46" spans="2:12" s="1" customFormat="1" ht="6.95" customHeight="1">
      <c r="B46" s="31"/>
      <c r="C46" s="32"/>
      <c r="D46" s="32"/>
      <c r="E46" s="32"/>
      <c r="F46" s="32"/>
      <c r="G46" s="32"/>
      <c r="H46" s="32"/>
      <c r="I46" s="100"/>
      <c r="J46" s="32"/>
      <c r="K46" s="32"/>
      <c r="L46" s="35"/>
    </row>
    <row r="47" spans="2:12" s="1" customFormat="1" ht="12" customHeight="1">
      <c r="B47" s="31"/>
      <c r="C47" s="26" t="s">
        <v>16</v>
      </c>
      <c r="D47" s="32"/>
      <c r="E47" s="32"/>
      <c r="F47" s="32"/>
      <c r="G47" s="32"/>
      <c r="H47" s="32"/>
      <c r="I47" s="100"/>
      <c r="J47" s="32"/>
      <c r="K47" s="32"/>
      <c r="L47" s="35"/>
    </row>
    <row r="48" spans="2:12" s="1" customFormat="1" ht="16.5" customHeight="1">
      <c r="B48" s="31"/>
      <c r="C48" s="32"/>
      <c r="D48" s="32"/>
      <c r="E48" s="273" t="str">
        <f>E7</f>
        <v>Oprava staničních kolejí č. 2,6,8 v žst. Krnov</v>
      </c>
      <c r="F48" s="274"/>
      <c r="G48" s="274"/>
      <c r="H48" s="274"/>
      <c r="I48" s="100"/>
      <c r="J48" s="32"/>
      <c r="K48" s="32"/>
      <c r="L48" s="35"/>
    </row>
    <row r="49" spans="2:47" s="1" customFormat="1" ht="12" customHeight="1">
      <c r="B49" s="31"/>
      <c r="C49" s="26" t="s">
        <v>96</v>
      </c>
      <c r="D49" s="32"/>
      <c r="E49" s="32"/>
      <c r="F49" s="32"/>
      <c r="G49" s="32"/>
      <c r="H49" s="32"/>
      <c r="I49" s="100"/>
      <c r="J49" s="32"/>
      <c r="K49" s="32"/>
      <c r="L49" s="35"/>
    </row>
    <row r="50" spans="2:47" s="1" customFormat="1" ht="16.5" customHeight="1">
      <c r="B50" s="31"/>
      <c r="C50" s="32"/>
      <c r="D50" s="32"/>
      <c r="E50" s="245" t="str">
        <f>E9</f>
        <v>SO 03 - Oprava SK č. 8</v>
      </c>
      <c r="F50" s="244"/>
      <c r="G50" s="244"/>
      <c r="H50" s="244"/>
      <c r="I50" s="100"/>
      <c r="J50" s="32"/>
      <c r="K50" s="32"/>
      <c r="L50" s="35"/>
    </row>
    <row r="51" spans="2:47" s="1" customFormat="1" ht="6.95" customHeight="1">
      <c r="B51" s="31"/>
      <c r="C51" s="32"/>
      <c r="D51" s="32"/>
      <c r="E51" s="32"/>
      <c r="F51" s="32"/>
      <c r="G51" s="32"/>
      <c r="H51" s="32"/>
      <c r="I51" s="100"/>
      <c r="J51" s="32"/>
      <c r="K51" s="32"/>
      <c r="L51" s="35"/>
    </row>
    <row r="52" spans="2:47" s="1" customFormat="1" ht="12" customHeight="1">
      <c r="B52" s="31"/>
      <c r="C52" s="26" t="s">
        <v>20</v>
      </c>
      <c r="D52" s="32"/>
      <c r="E52" s="32"/>
      <c r="F52" s="24" t="str">
        <f>F12</f>
        <v>PS Krnov</v>
      </c>
      <c r="G52" s="32"/>
      <c r="H52" s="32"/>
      <c r="I52" s="101" t="s">
        <v>22</v>
      </c>
      <c r="J52" s="52" t="str">
        <f>IF(J12="","",J12)</f>
        <v>28. 3. 2019</v>
      </c>
      <c r="K52" s="32"/>
      <c r="L52" s="35"/>
    </row>
    <row r="53" spans="2:47" s="1" customFormat="1" ht="6.95" customHeight="1">
      <c r="B53" s="31"/>
      <c r="C53" s="32"/>
      <c r="D53" s="32"/>
      <c r="E53" s="32"/>
      <c r="F53" s="32"/>
      <c r="G53" s="32"/>
      <c r="H53" s="32"/>
      <c r="I53" s="100"/>
      <c r="J53" s="32"/>
      <c r="K53" s="32"/>
      <c r="L53" s="35"/>
    </row>
    <row r="54" spans="2:47" s="1" customFormat="1" ht="13.7" customHeight="1">
      <c r="B54" s="31"/>
      <c r="C54" s="26" t="s">
        <v>24</v>
      </c>
      <c r="D54" s="32"/>
      <c r="E54" s="32"/>
      <c r="F54" s="24" t="str">
        <f>E15</f>
        <v>SŽDC s.o.,OŘ Ostrava</v>
      </c>
      <c r="G54" s="32"/>
      <c r="H54" s="32"/>
      <c r="I54" s="101" t="s">
        <v>32</v>
      </c>
      <c r="J54" s="29" t="str">
        <f>E21</f>
        <v xml:space="preserve"> </v>
      </c>
      <c r="K54" s="32"/>
      <c r="L54" s="35"/>
    </row>
    <row r="55" spans="2:47" s="1" customFormat="1" ht="13.7" customHeight="1">
      <c r="B55" s="31"/>
      <c r="C55" s="26" t="s">
        <v>30</v>
      </c>
      <c r="D55" s="32"/>
      <c r="E55" s="32"/>
      <c r="F55" s="24" t="str">
        <f>IF(E18="","",E18)</f>
        <v>Vyplň údaj</v>
      </c>
      <c r="G55" s="32"/>
      <c r="H55" s="32"/>
      <c r="I55" s="101" t="s">
        <v>35</v>
      </c>
      <c r="J55" s="29" t="str">
        <f>E24</f>
        <v xml:space="preserve"> </v>
      </c>
      <c r="K55" s="32"/>
      <c r="L55" s="35"/>
    </row>
    <row r="56" spans="2:47" s="1" customFormat="1" ht="10.35" customHeight="1">
      <c r="B56" s="31"/>
      <c r="C56" s="32"/>
      <c r="D56" s="32"/>
      <c r="E56" s="32"/>
      <c r="F56" s="32"/>
      <c r="G56" s="32"/>
      <c r="H56" s="32"/>
      <c r="I56" s="100"/>
      <c r="J56" s="32"/>
      <c r="K56" s="32"/>
      <c r="L56" s="35"/>
    </row>
    <row r="57" spans="2:47" s="1" customFormat="1" ht="29.25" customHeight="1">
      <c r="B57" s="31"/>
      <c r="C57" s="126" t="s">
        <v>99</v>
      </c>
      <c r="D57" s="127"/>
      <c r="E57" s="127"/>
      <c r="F57" s="127"/>
      <c r="G57" s="127"/>
      <c r="H57" s="127"/>
      <c r="I57" s="128"/>
      <c r="J57" s="129" t="s">
        <v>100</v>
      </c>
      <c r="K57" s="127"/>
      <c r="L57" s="35"/>
    </row>
    <row r="58" spans="2:47" s="1" customFormat="1" ht="10.35" customHeight="1">
      <c r="B58" s="31"/>
      <c r="C58" s="32"/>
      <c r="D58" s="32"/>
      <c r="E58" s="32"/>
      <c r="F58" s="32"/>
      <c r="G58" s="32"/>
      <c r="H58" s="32"/>
      <c r="I58" s="100"/>
      <c r="J58" s="32"/>
      <c r="K58" s="32"/>
      <c r="L58" s="35"/>
    </row>
    <row r="59" spans="2:47" s="1" customFormat="1" ht="22.9" customHeight="1">
      <c r="B59" s="31"/>
      <c r="C59" s="130" t="s">
        <v>101</v>
      </c>
      <c r="D59" s="32"/>
      <c r="E59" s="32"/>
      <c r="F59" s="32"/>
      <c r="G59" s="32"/>
      <c r="H59" s="32"/>
      <c r="I59" s="100"/>
      <c r="J59" s="70">
        <f>J82</f>
        <v>0</v>
      </c>
      <c r="K59" s="32"/>
      <c r="L59" s="35"/>
      <c r="AU59" s="14" t="s">
        <v>102</v>
      </c>
    </row>
    <row r="60" spans="2:47" s="7" customFormat="1" ht="24.95" customHeight="1">
      <c r="B60" s="131"/>
      <c r="C60" s="132"/>
      <c r="D60" s="133" t="s">
        <v>103</v>
      </c>
      <c r="E60" s="134"/>
      <c r="F60" s="134"/>
      <c r="G60" s="134"/>
      <c r="H60" s="134"/>
      <c r="I60" s="135"/>
      <c r="J60" s="136">
        <f>J83</f>
        <v>0</v>
      </c>
      <c r="K60" s="132"/>
      <c r="L60" s="137"/>
    </row>
    <row r="61" spans="2:47" s="8" customFormat="1" ht="19.899999999999999" customHeight="1">
      <c r="B61" s="138"/>
      <c r="C61" s="139"/>
      <c r="D61" s="140" t="s">
        <v>104</v>
      </c>
      <c r="E61" s="141"/>
      <c r="F61" s="141"/>
      <c r="G61" s="141"/>
      <c r="H61" s="141"/>
      <c r="I61" s="142"/>
      <c r="J61" s="143">
        <f>J84</f>
        <v>0</v>
      </c>
      <c r="K61" s="139"/>
      <c r="L61" s="144"/>
    </row>
    <row r="62" spans="2:47" s="7" customFormat="1" ht="24.95" customHeight="1">
      <c r="B62" s="131"/>
      <c r="C62" s="132"/>
      <c r="D62" s="133" t="s">
        <v>105</v>
      </c>
      <c r="E62" s="134"/>
      <c r="F62" s="134"/>
      <c r="G62" s="134"/>
      <c r="H62" s="134"/>
      <c r="I62" s="135"/>
      <c r="J62" s="136">
        <f>J194</f>
        <v>0</v>
      </c>
      <c r="K62" s="132"/>
      <c r="L62" s="137"/>
    </row>
    <row r="63" spans="2:47" s="1" customFormat="1" ht="21.75" customHeight="1">
      <c r="B63" s="31"/>
      <c r="C63" s="32"/>
      <c r="D63" s="32"/>
      <c r="E63" s="32"/>
      <c r="F63" s="32"/>
      <c r="G63" s="32"/>
      <c r="H63" s="32"/>
      <c r="I63" s="100"/>
      <c r="J63" s="32"/>
      <c r="K63" s="32"/>
      <c r="L63" s="35"/>
    </row>
    <row r="64" spans="2:47" s="1" customFormat="1" ht="6.95" customHeight="1">
      <c r="B64" s="43"/>
      <c r="C64" s="44"/>
      <c r="D64" s="44"/>
      <c r="E64" s="44"/>
      <c r="F64" s="44"/>
      <c r="G64" s="44"/>
      <c r="H64" s="44"/>
      <c r="I64" s="122"/>
      <c r="J64" s="44"/>
      <c r="K64" s="44"/>
      <c r="L64" s="35"/>
    </row>
    <row r="68" spans="2:12" s="1" customFormat="1" ht="6.95" customHeight="1">
      <c r="B68" s="45"/>
      <c r="C68" s="46"/>
      <c r="D68" s="46"/>
      <c r="E68" s="46"/>
      <c r="F68" s="46"/>
      <c r="G68" s="46"/>
      <c r="H68" s="46"/>
      <c r="I68" s="125"/>
      <c r="J68" s="46"/>
      <c r="K68" s="46"/>
      <c r="L68" s="35"/>
    </row>
    <row r="69" spans="2:12" s="1" customFormat="1" ht="24.95" customHeight="1">
      <c r="B69" s="31"/>
      <c r="C69" s="20" t="s">
        <v>106</v>
      </c>
      <c r="D69" s="32"/>
      <c r="E69" s="32"/>
      <c r="F69" s="32"/>
      <c r="G69" s="32"/>
      <c r="H69" s="32"/>
      <c r="I69" s="100"/>
      <c r="J69" s="32"/>
      <c r="K69" s="32"/>
      <c r="L69" s="35"/>
    </row>
    <row r="70" spans="2:12" s="1" customFormat="1" ht="6.95" customHeight="1">
      <c r="B70" s="31"/>
      <c r="C70" s="32"/>
      <c r="D70" s="32"/>
      <c r="E70" s="32"/>
      <c r="F70" s="32"/>
      <c r="G70" s="32"/>
      <c r="H70" s="32"/>
      <c r="I70" s="100"/>
      <c r="J70" s="32"/>
      <c r="K70" s="32"/>
      <c r="L70" s="35"/>
    </row>
    <row r="71" spans="2:12" s="1" customFormat="1" ht="12" customHeight="1">
      <c r="B71" s="31"/>
      <c r="C71" s="26" t="s">
        <v>16</v>
      </c>
      <c r="D71" s="32"/>
      <c r="E71" s="32"/>
      <c r="F71" s="32"/>
      <c r="G71" s="32"/>
      <c r="H71" s="32"/>
      <c r="I71" s="100"/>
      <c r="J71" s="32"/>
      <c r="K71" s="32"/>
      <c r="L71" s="35"/>
    </row>
    <row r="72" spans="2:12" s="1" customFormat="1" ht="16.5" customHeight="1">
      <c r="B72" s="31"/>
      <c r="C72" s="32"/>
      <c r="D72" s="32"/>
      <c r="E72" s="273" t="str">
        <f>E7</f>
        <v>Oprava staničních kolejí č. 2,6,8 v žst. Krnov</v>
      </c>
      <c r="F72" s="274"/>
      <c r="G72" s="274"/>
      <c r="H72" s="274"/>
      <c r="I72" s="100"/>
      <c r="J72" s="32"/>
      <c r="K72" s="32"/>
      <c r="L72" s="35"/>
    </row>
    <row r="73" spans="2:12" s="1" customFormat="1" ht="12" customHeight="1">
      <c r="B73" s="31"/>
      <c r="C73" s="26" t="s">
        <v>96</v>
      </c>
      <c r="D73" s="32"/>
      <c r="E73" s="32"/>
      <c r="F73" s="32"/>
      <c r="G73" s="32"/>
      <c r="H73" s="32"/>
      <c r="I73" s="100"/>
      <c r="J73" s="32"/>
      <c r="K73" s="32"/>
      <c r="L73" s="35"/>
    </row>
    <row r="74" spans="2:12" s="1" customFormat="1" ht="16.5" customHeight="1">
      <c r="B74" s="31"/>
      <c r="C74" s="32"/>
      <c r="D74" s="32"/>
      <c r="E74" s="245" t="str">
        <f>E9</f>
        <v>SO 03 - Oprava SK č. 8</v>
      </c>
      <c r="F74" s="244"/>
      <c r="G74" s="244"/>
      <c r="H74" s="244"/>
      <c r="I74" s="100"/>
      <c r="J74" s="32"/>
      <c r="K74" s="32"/>
      <c r="L74" s="35"/>
    </row>
    <row r="75" spans="2:12" s="1" customFormat="1" ht="6.95" customHeight="1">
      <c r="B75" s="31"/>
      <c r="C75" s="32"/>
      <c r="D75" s="32"/>
      <c r="E75" s="32"/>
      <c r="F75" s="32"/>
      <c r="G75" s="32"/>
      <c r="H75" s="32"/>
      <c r="I75" s="100"/>
      <c r="J75" s="32"/>
      <c r="K75" s="32"/>
      <c r="L75" s="35"/>
    </row>
    <row r="76" spans="2:12" s="1" customFormat="1" ht="12" customHeight="1">
      <c r="B76" s="31"/>
      <c r="C76" s="26" t="s">
        <v>20</v>
      </c>
      <c r="D76" s="32"/>
      <c r="E76" s="32"/>
      <c r="F76" s="24" t="str">
        <f>F12</f>
        <v>PS Krnov</v>
      </c>
      <c r="G76" s="32"/>
      <c r="H76" s="32"/>
      <c r="I76" s="101" t="s">
        <v>22</v>
      </c>
      <c r="J76" s="52" t="str">
        <f>IF(J12="","",J12)</f>
        <v>28. 3. 2019</v>
      </c>
      <c r="K76" s="32"/>
      <c r="L76" s="35"/>
    </row>
    <row r="77" spans="2:12" s="1" customFormat="1" ht="6.95" customHeight="1">
      <c r="B77" s="31"/>
      <c r="C77" s="32"/>
      <c r="D77" s="32"/>
      <c r="E77" s="32"/>
      <c r="F77" s="32"/>
      <c r="G77" s="32"/>
      <c r="H77" s="32"/>
      <c r="I77" s="100"/>
      <c r="J77" s="32"/>
      <c r="K77" s="32"/>
      <c r="L77" s="35"/>
    </row>
    <row r="78" spans="2:12" s="1" customFormat="1" ht="13.7" customHeight="1">
      <c r="B78" s="31"/>
      <c r="C78" s="26" t="s">
        <v>24</v>
      </c>
      <c r="D78" s="32"/>
      <c r="E78" s="32"/>
      <c r="F78" s="24" t="str">
        <f>E15</f>
        <v>SŽDC s.o.,OŘ Ostrava</v>
      </c>
      <c r="G78" s="32"/>
      <c r="H78" s="32"/>
      <c r="I78" s="101" t="s">
        <v>32</v>
      </c>
      <c r="J78" s="29" t="str">
        <f>E21</f>
        <v xml:space="preserve"> </v>
      </c>
      <c r="K78" s="32"/>
      <c r="L78" s="35"/>
    </row>
    <row r="79" spans="2:12" s="1" customFormat="1" ht="13.7" customHeight="1">
      <c r="B79" s="31"/>
      <c r="C79" s="26" t="s">
        <v>30</v>
      </c>
      <c r="D79" s="32"/>
      <c r="E79" s="32"/>
      <c r="F79" s="24" t="str">
        <f>IF(E18="","",E18)</f>
        <v>Vyplň údaj</v>
      </c>
      <c r="G79" s="32"/>
      <c r="H79" s="32"/>
      <c r="I79" s="101" t="s">
        <v>35</v>
      </c>
      <c r="J79" s="29" t="str">
        <f>E24</f>
        <v xml:space="preserve"> </v>
      </c>
      <c r="K79" s="32"/>
      <c r="L79" s="35"/>
    </row>
    <row r="80" spans="2:12" s="1" customFormat="1" ht="10.35" customHeight="1">
      <c r="B80" s="31"/>
      <c r="C80" s="32"/>
      <c r="D80" s="32"/>
      <c r="E80" s="32"/>
      <c r="F80" s="32"/>
      <c r="G80" s="32"/>
      <c r="H80" s="32"/>
      <c r="I80" s="100"/>
      <c r="J80" s="32"/>
      <c r="K80" s="32"/>
      <c r="L80" s="35"/>
    </row>
    <row r="81" spans="2:65" s="9" customFormat="1" ht="29.25" customHeight="1">
      <c r="B81" s="145"/>
      <c r="C81" s="146" t="s">
        <v>107</v>
      </c>
      <c r="D81" s="147" t="s">
        <v>56</v>
      </c>
      <c r="E81" s="147" t="s">
        <v>52</v>
      </c>
      <c r="F81" s="147" t="s">
        <v>53</v>
      </c>
      <c r="G81" s="147" t="s">
        <v>108</v>
      </c>
      <c r="H81" s="147" t="s">
        <v>109</v>
      </c>
      <c r="I81" s="148" t="s">
        <v>110</v>
      </c>
      <c r="J81" s="147" t="s">
        <v>100</v>
      </c>
      <c r="K81" s="149" t="s">
        <v>111</v>
      </c>
      <c r="L81" s="150"/>
      <c r="M81" s="61" t="s">
        <v>1</v>
      </c>
      <c r="N81" s="62" t="s">
        <v>41</v>
      </c>
      <c r="O81" s="62" t="s">
        <v>112</v>
      </c>
      <c r="P81" s="62" t="s">
        <v>113</v>
      </c>
      <c r="Q81" s="62" t="s">
        <v>114</v>
      </c>
      <c r="R81" s="62" t="s">
        <v>115</v>
      </c>
      <c r="S81" s="62" t="s">
        <v>116</v>
      </c>
      <c r="T81" s="63" t="s">
        <v>117</v>
      </c>
    </row>
    <row r="82" spans="2:65" s="1" customFormat="1" ht="22.9" customHeight="1">
      <c r="B82" s="31"/>
      <c r="C82" s="68" t="s">
        <v>118</v>
      </c>
      <c r="D82" s="32"/>
      <c r="E82" s="32"/>
      <c r="F82" s="32"/>
      <c r="G82" s="32"/>
      <c r="H82" s="32"/>
      <c r="I82" s="100"/>
      <c r="J82" s="151">
        <f>BK82</f>
        <v>0</v>
      </c>
      <c r="K82" s="32"/>
      <c r="L82" s="35"/>
      <c r="M82" s="64"/>
      <c r="N82" s="65"/>
      <c r="O82" s="65"/>
      <c r="P82" s="152">
        <f>P83+P194</f>
        <v>0</v>
      </c>
      <c r="Q82" s="65"/>
      <c r="R82" s="152">
        <f>R83+R194</f>
        <v>897.05363999999986</v>
      </c>
      <c r="S82" s="65"/>
      <c r="T82" s="153">
        <f>T83+T194</f>
        <v>0</v>
      </c>
      <c r="AT82" s="14" t="s">
        <v>70</v>
      </c>
      <c r="AU82" s="14" t="s">
        <v>102</v>
      </c>
      <c r="BK82" s="154">
        <f>BK83+BK194</f>
        <v>0</v>
      </c>
    </row>
    <row r="83" spans="2:65" s="10" customFormat="1" ht="25.9" customHeight="1">
      <c r="B83" s="155"/>
      <c r="C83" s="156"/>
      <c r="D83" s="157" t="s">
        <v>70</v>
      </c>
      <c r="E83" s="158" t="s">
        <v>119</v>
      </c>
      <c r="F83" s="158" t="s">
        <v>120</v>
      </c>
      <c r="G83" s="156"/>
      <c r="H83" s="156"/>
      <c r="I83" s="159"/>
      <c r="J83" s="160">
        <f>BK83</f>
        <v>0</v>
      </c>
      <c r="K83" s="156"/>
      <c r="L83" s="161"/>
      <c r="M83" s="162"/>
      <c r="N83" s="163"/>
      <c r="O83" s="163"/>
      <c r="P83" s="164">
        <f>P84</f>
        <v>0</v>
      </c>
      <c r="Q83" s="163"/>
      <c r="R83" s="164">
        <f>R84</f>
        <v>897.05363999999986</v>
      </c>
      <c r="S83" s="163"/>
      <c r="T83" s="165">
        <f>T84</f>
        <v>0</v>
      </c>
      <c r="AR83" s="166" t="s">
        <v>79</v>
      </c>
      <c r="AT83" s="167" t="s">
        <v>70</v>
      </c>
      <c r="AU83" s="167" t="s">
        <v>71</v>
      </c>
      <c r="AY83" s="166" t="s">
        <v>121</v>
      </c>
      <c r="BK83" s="168">
        <f>BK84</f>
        <v>0</v>
      </c>
    </row>
    <row r="84" spans="2:65" s="10" customFormat="1" ht="22.9" customHeight="1">
      <c r="B84" s="155"/>
      <c r="C84" s="156"/>
      <c r="D84" s="157" t="s">
        <v>70</v>
      </c>
      <c r="E84" s="169" t="s">
        <v>122</v>
      </c>
      <c r="F84" s="169" t="s">
        <v>123</v>
      </c>
      <c r="G84" s="156"/>
      <c r="H84" s="156"/>
      <c r="I84" s="159"/>
      <c r="J84" s="170">
        <f>BK84</f>
        <v>0</v>
      </c>
      <c r="K84" s="156"/>
      <c r="L84" s="161"/>
      <c r="M84" s="162"/>
      <c r="N84" s="163"/>
      <c r="O84" s="163"/>
      <c r="P84" s="164">
        <f>SUM(P85:P193)</f>
        <v>0</v>
      </c>
      <c r="Q84" s="163"/>
      <c r="R84" s="164">
        <f>SUM(R85:R193)</f>
        <v>897.05363999999986</v>
      </c>
      <c r="S84" s="163"/>
      <c r="T84" s="165">
        <f>SUM(T85:T193)</f>
        <v>0</v>
      </c>
      <c r="AR84" s="166" t="s">
        <v>79</v>
      </c>
      <c r="AT84" s="167" t="s">
        <v>70</v>
      </c>
      <c r="AU84" s="167" t="s">
        <v>79</v>
      </c>
      <c r="AY84" s="166" t="s">
        <v>121</v>
      </c>
      <c r="BK84" s="168">
        <f>SUM(BK85:BK193)</f>
        <v>0</v>
      </c>
    </row>
    <row r="85" spans="2:65" s="1" customFormat="1" ht="22.5" customHeight="1">
      <c r="B85" s="31"/>
      <c r="C85" s="171" t="s">
        <v>79</v>
      </c>
      <c r="D85" s="171" t="s">
        <v>124</v>
      </c>
      <c r="E85" s="172" t="s">
        <v>166</v>
      </c>
      <c r="F85" s="173" t="s">
        <v>167</v>
      </c>
      <c r="G85" s="174" t="s">
        <v>162</v>
      </c>
      <c r="H85" s="175">
        <v>100</v>
      </c>
      <c r="I85" s="176"/>
      <c r="J85" s="177">
        <f>ROUND(I85*H85,2)</f>
        <v>0</v>
      </c>
      <c r="K85" s="173" t="s">
        <v>128</v>
      </c>
      <c r="L85" s="35"/>
      <c r="M85" s="178" t="s">
        <v>1</v>
      </c>
      <c r="N85" s="179" t="s">
        <v>42</v>
      </c>
      <c r="O85" s="57"/>
      <c r="P85" s="180">
        <f>O85*H85</f>
        <v>0</v>
      </c>
      <c r="Q85" s="180">
        <v>0</v>
      </c>
      <c r="R85" s="180">
        <f>Q85*H85</f>
        <v>0</v>
      </c>
      <c r="S85" s="180">
        <v>0</v>
      </c>
      <c r="T85" s="181">
        <f>S85*H85</f>
        <v>0</v>
      </c>
      <c r="AR85" s="14" t="s">
        <v>129</v>
      </c>
      <c r="AT85" s="14" t="s">
        <v>124</v>
      </c>
      <c r="AU85" s="14" t="s">
        <v>81</v>
      </c>
      <c r="AY85" s="14" t="s">
        <v>121</v>
      </c>
      <c r="BE85" s="182">
        <f>IF(N85="základní",J85,0)</f>
        <v>0</v>
      </c>
      <c r="BF85" s="182">
        <f>IF(N85="snížená",J85,0)</f>
        <v>0</v>
      </c>
      <c r="BG85" s="182">
        <f>IF(N85="zákl. přenesená",J85,0)</f>
        <v>0</v>
      </c>
      <c r="BH85" s="182">
        <f>IF(N85="sníž. přenesená",J85,0)</f>
        <v>0</v>
      </c>
      <c r="BI85" s="182">
        <f>IF(N85="nulová",J85,0)</f>
        <v>0</v>
      </c>
      <c r="BJ85" s="14" t="s">
        <v>79</v>
      </c>
      <c r="BK85" s="182">
        <f>ROUND(I85*H85,2)</f>
        <v>0</v>
      </c>
      <c r="BL85" s="14" t="s">
        <v>129</v>
      </c>
      <c r="BM85" s="14" t="s">
        <v>568</v>
      </c>
    </row>
    <row r="86" spans="2:65" s="1" customFormat="1" ht="19.5">
      <c r="B86" s="31"/>
      <c r="C86" s="32"/>
      <c r="D86" s="183" t="s">
        <v>131</v>
      </c>
      <c r="E86" s="32"/>
      <c r="F86" s="184" t="s">
        <v>169</v>
      </c>
      <c r="G86" s="32"/>
      <c r="H86" s="32"/>
      <c r="I86" s="100"/>
      <c r="J86" s="32"/>
      <c r="K86" s="32"/>
      <c r="L86" s="35"/>
      <c r="M86" s="185"/>
      <c r="N86" s="57"/>
      <c r="O86" s="57"/>
      <c r="P86" s="57"/>
      <c r="Q86" s="57"/>
      <c r="R86" s="57"/>
      <c r="S86" s="57"/>
      <c r="T86" s="58"/>
      <c r="AT86" s="14" t="s">
        <v>131</v>
      </c>
      <c r="AU86" s="14" t="s">
        <v>81</v>
      </c>
    </row>
    <row r="87" spans="2:65" s="1" customFormat="1" ht="22.5" customHeight="1">
      <c r="B87" s="31"/>
      <c r="C87" s="171" t="s">
        <v>81</v>
      </c>
      <c r="D87" s="171" t="s">
        <v>124</v>
      </c>
      <c r="E87" s="172" t="s">
        <v>430</v>
      </c>
      <c r="F87" s="173" t="s">
        <v>431</v>
      </c>
      <c r="G87" s="174" t="s">
        <v>218</v>
      </c>
      <c r="H87" s="175">
        <v>4</v>
      </c>
      <c r="I87" s="176"/>
      <c r="J87" s="177">
        <f>ROUND(I87*H87,2)</f>
        <v>0</v>
      </c>
      <c r="K87" s="173" t="s">
        <v>128</v>
      </c>
      <c r="L87" s="35"/>
      <c r="M87" s="178" t="s">
        <v>1</v>
      </c>
      <c r="N87" s="179" t="s">
        <v>42</v>
      </c>
      <c r="O87" s="57"/>
      <c r="P87" s="180">
        <f>O87*H87</f>
        <v>0</v>
      </c>
      <c r="Q87" s="180">
        <v>0</v>
      </c>
      <c r="R87" s="180">
        <f>Q87*H87</f>
        <v>0</v>
      </c>
      <c r="S87" s="180">
        <v>0</v>
      </c>
      <c r="T87" s="181">
        <f>S87*H87</f>
        <v>0</v>
      </c>
      <c r="AR87" s="14" t="s">
        <v>129</v>
      </c>
      <c r="AT87" s="14" t="s">
        <v>124</v>
      </c>
      <c r="AU87" s="14" t="s">
        <v>81</v>
      </c>
      <c r="AY87" s="14" t="s">
        <v>121</v>
      </c>
      <c r="BE87" s="182">
        <f>IF(N87="základní",J87,0)</f>
        <v>0</v>
      </c>
      <c r="BF87" s="182">
        <f>IF(N87="snížená",J87,0)</f>
        <v>0</v>
      </c>
      <c r="BG87" s="182">
        <f>IF(N87="zákl. přenesená",J87,0)</f>
        <v>0</v>
      </c>
      <c r="BH87" s="182">
        <f>IF(N87="sníž. přenesená",J87,0)</f>
        <v>0</v>
      </c>
      <c r="BI87" s="182">
        <f>IF(N87="nulová",J87,0)</f>
        <v>0</v>
      </c>
      <c r="BJ87" s="14" t="s">
        <v>79</v>
      </c>
      <c r="BK87" s="182">
        <f>ROUND(I87*H87,2)</f>
        <v>0</v>
      </c>
      <c r="BL87" s="14" t="s">
        <v>129</v>
      </c>
      <c r="BM87" s="14" t="s">
        <v>569</v>
      </c>
    </row>
    <row r="88" spans="2:65" s="1" customFormat="1" ht="29.25">
      <c r="B88" s="31"/>
      <c r="C88" s="32"/>
      <c r="D88" s="183" t="s">
        <v>131</v>
      </c>
      <c r="E88" s="32"/>
      <c r="F88" s="184" t="s">
        <v>433</v>
      </c>
      <c r="G88" s="32"/>
      <c r="H88" s="32"/>
      <c r="I88" s="100"/>
      <c r="J88" s="32"/>
      <c r="K88" s="32"/>
      <c r="L88" s="35"/>
      <c r="M88" s="185"/>
      <c r="N88" s="57"/>
      <c r="O88" s="57"/>
      <c r="P88" s="57"/>
      <c r="Q88" s="57"/>
      <c r="R88" s="57"/>
      <c r="S88" s="57"/>
      <c r="T88" s="58"/>
      <c r="AT88" s="14" t="s">
        <v>131</v>
      </c>
      <c r="AU88" s="14" t="s">
        <v>81</v>
      </c>
    </row>
    <row r="89" spans="2:65" s="1" customFormat="1" ht="22.5" customHeight="1">
      <c r="B89" s="31"/>
      <c r="C89" s="171" t="s">
        <v>139</v>
      </c>
      <c r="D89" s="171" t="s">
        <v>124</v>
      </c>
      <c r="E89" s="172" t="s">
        <v>570</v>
      </c>
      <c r="F89" s="173" t="s">
        <v>571</v>
      </c>
      <c r="G89" s="174" t="s">
        <v>276</v>
      </c>
      <c r="H89" s="175">
        <v>554.4</v>
      </c>
      <c r="I89" s="176"/>
      <c r="J89" s="177">
        <f>ROUND(I89*H89,2)</f>
        <v>0</v>
      </c>
      <c r="K89" s="173" t="s">
        <v>128</v>
      </c>
      <c r="L89" s="35"/>
      <c r="M89" s="178" t="s">
        <v>1</v>
      </c>
      <c r="N89" s="179" t="s">
        <v>42</v>
      </c>
      <c r="O89" s="57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AR89" s="14" t="s">
        <v>129</v>
      </c>
      <c r="AT89" s="14" t="s">
        <v>124</v>
      </c>
      <c r="AU89" s="14" t="s">
        <v>81</v>
      </c>
      <c r="AY89" s="14" t="s">
        <v>121</v>
      </c>
      <c r="BE89" s="182">
        <f>IF(N89="základní",J89,0)</f>
        <v>0</v>
      </c>
      <c r="BF89" s="182">
        <f>IF(N89="snížená",J89,0)</f>
        <v>0</v>
      </c>
      <c r="BG89" s="182">
        <f>IF(N89="zákl. přenesená",J89,0)</f>
        <v>0</v>
      </c>
      <c r="BH89" s="182">
        <f>IF(N89="sníž. přenesená",J89,0)</f>
        <v>0</v>
      </c>
      <c r="BI89" s="182">
        <f>IF(N89="nulová",J89,0)</f>
        <v>0</v>
      </c>
      <c r="BJ89" s="14" t="s">
        <v>79</v>
      </c>
      <c r="BK89" s="182">
        <f>ROUND(I89*H89,2)</f>
        <v>0</v>
      </c>
      <c r="BL89" s="14" t="s">
        <v>129</v>
      </c>
      <c r="BM89" s="14" t="s">
        <v>572</v>
      </c>
    </row>
    <row r="90" spans="2:65" s="1" customFormat="1" ht="29.25">
      <c r="B90" s="31"/>
      <c r="C90" s="32"/>
      <c r="D90" s="183" t="s">
        <v>131</v>
      </c>
      <c r="E90" s="32"/>
      <c r="F90" s="184" t="s">
        <v>573</v>
      </c>
      <c r="G90" s="32"/>
      <c r="H90" s="32"/>
      <c r="I90" s="100"/>
      <c r="J90" s="32"/>
      <c r="K90" s="32"/>
      <c r="L90" s="35"/>
      <c r="M90" s="185"/>
      <c r="N90" s="57"/>
      <c r="O90" s="57"/>
      <c r="P90" s="57"/>
      <c r="Q90" s="57"/>
      <c r="R90" s="57"/>
      <c r="S90" s="57"/>
      <c r="T90" s="58"/>
      <c r="AT90" s="14" t="s">
        <v>131</v>
      </c>
      <c r="AU90" s="14" t="s">
        <v>81</v>
      </c>
    </row>
    <row r="91" spans="2:65" s="11" customFormat="1" ht="11.25">
      <c r="B91" s="186"/>
      <c r="C91" s="187"/>
      <c r="D91" s="183" t="s">
        <v>133</v>
      </c>
      <c r="E91" s="188" t="s">
        <v>1</v>
      </c>
      <c r="F91" s="189" t="s">
        <v>574</v>
      </c>
      <c r="G91" s="187"/>
      <c r="H91" s="190">
        <v>554.4</v>
      </c>
      <c r="I91" s="191"/>
      <c r="J91" s="187"/>
      <c r="K91" s="187"/>
      <c r="L91" s="192"/>
      <c r="M91" s="193"/>
      <c r="N91" s="194"/>
      <c r="O91" s="194"/>
      <c r="P91" s="194"/>
      <c r="Q91" s="194"/>
      <c r="R91" s="194"/>
      <c r="S91" s="194"/>
      <c r="T91" s="195"/>
      <c r="AT91" s="196" t="s">
        <v>133</v>
      </c>
      <c r="AU91" s="196" t="s">
        <v>81</v>
      </c>
      <c r="AV91" s="11" t="s">
        <v>81</v>
      </c>
      <c r="AW91" s="11" t="s">
        <v>34</v>
      </c>
      <c r="AX91" s="11" t="s">
        <v>79</v>
      </c>
      <c r="AY91" s="196" t="s">
        <v>121</v>
      </c>
    </row>
    <row r="92" spans="2:65" s="1" customFormat="1" ht="22.5" customHeight="1">
      <c r="B92" s="31"/>
      <c r="C92" s="171" t="s">
        <v>129</v>
      </c>
      <c r="D92" s="171" t="s">
        <v>124</v>
      </c>
      <c r="E92" s="172" t="s">
        <v>171</v>
      </c>
      <c r="F92" s="173" t="s">
        <v>172</v>
      </c>
      <c r="G92" s="174" t="s">
        <v>173</v>
      </c>
      <c r="H92" s="175">
        <v>101.471</v>
      </c>
      <c r="I92" s="176"/>
      <c r="J92" s="177">
        <f>ROUND(I92*H92,2)</f>
        <v>0</v>
      </c>
      <c r="K92" s="173" t="s">
        <v>128</v>
      </c>
      <c r="L92" s="35"/>
      <c r="M92" s="178" t="s">
        <v>1</v>
      </c>
      <c r="N92" s="179" t="s">
        <v>42</v>
      </c>
      <c r="O92" s="57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AR92" s="14" t="s">
        <v>129</v>
      </c>
      <c r="AT92" s="14" t="s">
        <v>124</v>
      </c>
      <c r="AU92" s="14" t="s">
        <v>81</v>
      </c>
      <c r="AY92" s="14" t="s">
        <v>121</v>
      </c>
      <c r="BE92" s="182">
        <f>IF(N92="základní",J92,0)</f>
        <v>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4" t="s">
        <v>79</v>
      </c>
      <c r="BK92" s="182">
        <f>ROUND(I92*H92,2)</f>
        <v>0</v>
      </c>
      <c r="BL92" s="14" t="s">
        <v>129</v>
      </c>
      <c r="BM92" s="14" t="s">
        <v>575</v>
      </c>
    </row>
    <row r="93" spans="2:65" s="1" customFormat="1" ht="29.25">
      <c r="B93" s="31"/>
      <c r="C93" s="32"/>
      <c r="D93" s="183" t="s">
        <v>131</v>
      </c>
      <c r="E93" s="32"/>
      <c r="F93" s="184" t="s">
        <v>175</v>
      </c>
      <c r="G93" s="32"/>
      <c r="H93" s="32"/>
      <c r="I93" s="100"/>
      <c r="J93" s="32"/>
      <c r="K93" s="32"/>
      <c r="L93" s="35"/>
      <c r="M93" s="185"/>
      <c r="N93" s="57"/>
      <c r="O93" s="57"/>
      <c r="P93" s="57"/>
      <c r="Q93" s="57"/>
      <c r="R93" s="57"/>
      <c r="S93" s="57"/>
      <c r="T93" s="58"/>
      <c r="AT93" s="14" t="s">
        <v>131</v>
      </c>
      <c r="AU93" s="14" t="s">
        <v>81</v>
      </c>
    </row>
    <row r="94" spans="2:65" s="11" customFormat="1" ht="11.25">
      <c r="B94" s="186"/>
      <c r="C94" s="187"/>
      <c r="D94" s="183" t="s">
        <v>133</v>
      </c>
      <c r="E94" s="188" t="s">
        <v>1</v>
      </c>
      <c r="F94" s="189" t="s">
        <v>576</v>
      </c>
      <c r="G94" s="187"/>
      <c r="H94" s="190">
        <v>101.471</v>
      </c>
      <c r="I94" s="191"/>
      <c r="J94" s="187"/>
      <c r="K94" s="187"/>
      <c r="L94" s="192"/>
      <c r="M94" s="193"/>
      <c r="N94" s="194"/>
      <c r="O94" s="194"/>
      <c r="P94" s="194"/>
      <c r="Q94" s="194"/>
      <c r="R94" s="194"/>
      <c r="S94" s="194"/>
      <c r="T94" s="195"/>
      <c r="AT94" s="196" t="s">
        <v>133</v>
      </c>
      <c r="AU94" s="196" t="s">
        <v>81</v>
      </c>
      <c r="AV94" s="11" t="s">
        <v>81</v>
      </c>
      <c r="AW94" s="11" t="s">
        <v>34</v>
      </c>
      <c r="AX94" s="11" t="s">
        <v>79</v>
      </c>
      <c r="AY94" s="196" t="s">
        <v>121</v>
      </c>
    </row>
    <row r="95" spans="2:65" s="1" customFormat="1" ht="22.5" customHeight="1">
      <c r="B95" s="31"/>
      <c r="C95" s="171" t="s">
        <v>122</v>
      </c>
      <c r="D95" s="171" t="s">
        <v>124</v>
      </c>
      <c r="E95" s="172" t="s">
        <v>187</v>
      </c>
      <c r="F95" s="173" t="s">
        <v>188</v>
      </c>
      <c r="G95" s="174" t="s">
        <v>182</v>
      </c>
      <c r="H95" s="175">
        <v>543.10400000000004</v>
      </c>
      <c r="I95" s="176"/>
      <c r="J95" s="177">
        <f>ROUND(I95*H95,2)</f>
        <v>0</v>
      </c>
      <c r="K95" s="173" t="s">
        <v>128</v>
      </c>
      <c r="L95" s="35"/>
      <c r="M95" s="178" t="s">
        <v>1</v>
      </c>
      <c r="N95" s="179" t="s">
        <v>42</v>
      </c>
      <c r="O95" s="57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AR95" s="14" t="s">
        <v>129</v>
      </c>
      <c r="AT95" s="14" t="s">
        <v>124</v>
      </c>
      <c r="AU95" s="14" t="s">
        <v>81</v>
      </c>
      <c r="AY95" s="14" t="s">
        <v>121</v>
      </c>
      <c r="BE95" s="182">
        <f>IF(N95="základní",J95,0)</f>
        <v>0</v>
      </c>
      <c r="BF95" s="182">
        <f>IF(N95="snížená",J95,0)</f>
        <v>0</v>
      </c>
      <c r="BG95" s="182">
        <f>IF(N95="zákl. přenesená",J95,0)</f>
        <v>0</v>
      </c>
      <c r="BH95" s="182">
        <f>IF(N95="sníž. přenesená",J95,0)</f>
        <v>0</v>
      </c>
      <c r="BI95" s="182">
        <f>IF(N95="nulová",J95,0)</f>
        <v>0</v>
      </c>
      <c r="BJ95" s="14" t="s">
        <v>79</v>
      </c>
      <c r="BK95" s="182">
        <f>ROUND(I95*H95,2)</f>
        <v>0</v>
      </c>
      <c r="BL95" s="14" t="s">
        <v>129</v>
      </c>
      <c r="BM95" s="14" t="s">
        <v>577</v>
      </c>
    </row>
    <row r="96" spans="2:65" s="1" customFormat="1" ht="29.25">
      <c r="B96" s="31"/>
      <c r="C96" s="32"/>
      <c r="D96" s="183" t="s">
        <v>131</v>
      </c>
      <c r="E96" s="32"/>
      <c r="F96" s="184" t="s">
        <v>190</v>
      </c>
      <c r="G96" s="32"/>
      <c r="H96" s="32"/>
      <c r="I96" s="100"/>
      <c r="J96" s="32"/>
      <c r="K96" s="32"/>
      <c r="L96" s="35"/>
      <c r="M96" s="185"/>
      <c r="N96" s="57"/>
      <c r="O96" s="57"/>
      <c r="P96" s="57"/>
      <c r="Q96" s="57"/>
      <c r="R96" s="57"/>
      <c r="S96" s="57"/>
      <c r="T96" s="58"/>
      <c r="AT96" s="14" t="s">
        <v>131</v>
      </c>
      <c r="AU96" s="14" t="s">
        <v>81</v>
      </c>
    </row>
    <row r="97" spans="2:65" s="11" customFormat="1" ht="11.25">
      <c r="B97" s="186"/>
      <c r="C97" s="187"/>
      <c r="D97" s="183" t="s">
        <v>133</v>
      </c>
      <c r="E97" s="188" t="s">
        <v>1</v>
      </c>
      <c r="F97" s="189" t="s">
        <v>578</v>
      </c>
      <c r="G97" s="187"/>
      <c r="H97" s="190">
        <v>543.10400000000004</v>
      </c>
      <c r="I97" s="191"/>
      <c r="J97" s="187"/>
      <c r="K97" s="187"/>
      <c r="L97" s="192"/>
      <c r="M97" s="193"/>
      <c r="N97" s="194"/>
      <c r="O97" s="194"/>
      <c r="P97" s="194"/>
      <c r="Q97" s="194"/>
      <c r="R97" s="194"/>
      <c r="S97" s="194"/>
      <c r="T97" s="195"/>
      <c r="AT97" s="196" t="s">
        <v>133</v>
      </c>
      <c r="AU97" s="196" t="s">
        <v>81</v>
      </c>
      <c r="AV97" s="11" t="s">
        <v>81</v>
      </c>
      <c r="AW97" s="11" t="s">
        <v>34</v>
      </c>
      <c r="AX97" s="11" t="s">
        <v>79</v>
      </c>
      <c r="AY97" s="196" t="s">
        <v>121</v>
      </c>
    </row>
    <row r="98" spans="2:65" s="1" customFormat="1" ht="22.5" customHeight="1">
      <c r="B98" s="31"/>
      <c r="C98" s="171" t="s">
        <v>154</v>
      </c>
      <c r="D98" s="171" t="s">
        <v>124</v>
      </c>
      <c r="E98" s="172" t="s">
        <v>199</v>
      </c>
      <c r="F98" s="173" t="s">
        <v>200</v>
      </c>
      <c r="G98" s="174" t="s">
        <v>182</v>
      </c>
      <c r="H98" s="175">
        <v>402.24599999999998</v>
      </c>
      <c r="I98" s="176"/>
      <c r="J98" s="177">
        <f>ROUND(I98*H98,2)</f>
        <v>0</v>
      </c>
      <c r="K98" s="173" t="s">
        <v>128</v>
      </c>
      <c r="L98" s="35"/>
      <c r="M98" s="178" t="s">
        <v>1</v>
      </c>
      <c r="N98" s="179" t="s">
        <v>42</v>
      </c>
      <c r="O98" s="57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AR98" s="14" t="s">
        <v>129</v>
      </c>
      <c r="AT98" s="14" t="s">
        <v>124</v>
      </c>
      <c r="AU98" s="14" t="s">
        <v>81</v>
      </c>
      <c r="AY98" s="14" t="s">
        <v>121</v>
      </c>
      <c r="BE98" s="182">
        <f>IF(N98="základní",J98,0)</f>
        <v>0</v>
      </c>
      <c r="BF98" s="182">
        <f>IF(N98="snížená",J98,0)</f>
        <v>0</v>
      </c>
      <c r="BG98" s="182">
        <f>IF(N98="zákl. přenesená",J98,0)</f>
        <v>0</v>
      </c>
      <c r="BH98" s="182">
        <f>IF(N98="sníž. přenesená",J98,0)</f>
        <v>0</v>
      </c>
      <c r="BI98" s="182">
        <f>IF(N98="nulová",J98,0)</f>
        <v>0</v>
      </c>
      <c r="BJ98" s="14" t="s">
        <v>79</v>
      </c>
      <c r="BK98" s="182">
        <f>ROUND(I98*H98,2)</f>
        <v>0</v>
      </c>
      <c r="BL98" s="14" t="s">
        <v>129</v>
      </c>
      <c r="BM98" s="14" t="s">
        <v>579</v>
      </c>
    </row>
    <row r="99" spans="2:65" s="1" customFormat="1" ht="39">
      <c r="B99" s="31"/>
      <c r="C99" s="32"/>
      <c r="D99" s="183" t="s">
        <v>131</v>
      </c>
      <c r="E99" s="32"/>
      <c r="F99" s="184" t="s">
        <v>202</v>
      </c>
      <c r="G99" s="32"/>
      <c r="H99" s="32"/>
      <c r="I99" s="100"/>
      <c r="J99" s="32"/>
      <c r="K99" s="32"/>
      <c r="L99" s="35"/>
      <c r="M99" s="185"/>
      <c r="N99" s="57"/>
      <c r="O99" s="57"/>
      <c r="P99" s="57"/>
      <c r="Q99" s="57"/>
      <c r="R99" s="57"/>
      <c r="S99" s="57"/>
      <c r="T99" s="58"/>
      <c r="AT99" s="14" t="s">
        <v>131</v>
      </c>
      <c r="AU99" s="14" t="s">
        <v>81</v>
      </c>
    </row>
    <row r="100" spans="2:65" s="11" customFormat="1" ht="11.25">
      <c r="B100" s="186"/>
      <c r="C100" s="187"/>
      <c r="D100" s="183" t="s">
        <v>133</v>
      </c>
      <c r="E100" s="188" t="s">
        <v>1</v>
      </c>
      <c r="F100" s="189" t="s">
        <v>580</v>
      </c>
      <c r="G100" s="187"/>
      <c r="H100" s="190">
        <v>402.24599999999998</v>
      </c>
      <c r="I100" s="191"/>
      <c r="J100" s="187"/>
      <c r="K100" s="187"/>
      <c r="L100" s="192"/>
      <c r="M100" s="193"/>
      <c r="N100" s="194"/>
      <c r="O100" s="194"/>
      <c r="P100" s="194"/>
      <c r="Q100" s="194"/>
      <c r="R100" s="194"/>
      <c r="S100" s="194"/>
      <c r="T100" s="195"/>
      <c r="AT100" s="196" t="s">
        <v>133</v>
      </c>
      <c r="AU100" s="196" t="s">
        <v>81</v>
      </c>
      <c r="AV100" s="11" t="s">
        <v>81</v>
      </c>
      <c r="AW100" s="11" t="s">
        <v>34</v>
      </c>
      <c r="AX100" s="11" t="s">
        <v>79</v>
      </c>
      <c r="AY100" s="196" t="s">
        <v>121</v>
      </c>
    </row>
    <row r="101" spans="2:65" s="1" customFormat="1" ht="22.5" customHeight="1">
      <c r="B101" s="31"/>
      <c r="C101" s="171" t="s">
        <v>159</v>
      </c>
      <c r="D101" s="171" t="s">
        <v>124</v>
      </c>
      <c r="E101" s="172" t="s">
        <v>454</v>
      </c>
      <c r="F101" s="173" t="s">
        <v>455</v>
      </c>
      <c r="G101" s="174" t="s">
        <v>173</v>
      </c>
      <c r="H101" s="175">
        <v>207.749</v>
      </c>
      <c r="I101" s="176"/>
      <c r="J101" s="177">
        <f>ROUND(I101*H101,2)</f>
        <v>0</v>
      </c>
      <c r="K101" s="173" t="s">
        <v>128</v>
      </c>
      <c r="L101" s="35"/>
      <c r="M101" s="178" t="s">
        <v>1</v>
      </c>
      <c r="N101" s="179" t="s">
        <v>42</v>
      </c>
      <c r="O101" s="57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AR101" s="14" t="s">
        <v>129</v>
      </c>
      <c r="AT101" s="14" t="s">
        <v>124</v>
      </c>
      <c r="AU101" s="14" t="s">
        <v>81</v>
      </c>
      <c r="AY101" s="14" t="s">
        <v>121</v>
      </c>
      <c r="BE101" s="182">
        <f>IF(N101="základní",J101,0)</f>
        <v>0</v>
      </c>
      <c r="BF101" s="182">
        <f>IF(N101="snížená",J101,0)</f>
        <v>0</v>
      </c>
      <c r="BG101" s="182">
        <f>IF(N101="zákl. přenesená",J101,0)</f>
        <v>0</v>
      </c>
      <c r="BH101" s="182">
        <f>IF(N101="sníž. přenesená",J101,0)</f>
        <v>0</v>
      </c>
      <c r="BI101" s="182">
        <f>IF(N101="nulová",J101,0)</f>
        <v>0</v>
      </c>
      <c r="BJ101" s="14" t="s">
        <v>79</v>
      </c>
      <c r="BK101" s="182">
        <f>ROUND(I101*H101,2)</f>
        <v>0</v>
      </c>
      <c r="BL101" s="14" t="s">
        <v>129</v>
      </c>
      <c r="BM101" s="14" t="s">
        <v>581</v>
      </c>
    </row>
    <row r="102" spans="2:65" s="1" customFormat="1" ht="19.5">
      <c r="B102" s="31"/>
      <c r="C102" s="32"/>
      <c r="D102" s="183" t="s">
        <v>131</v>
      </c>
      <c r="E102" s="32"/>
      <c r="F102" s="184" t="s">
        <v>457</v>
      </c>
      <c r="G102" s="32"/>
      <c r="H102" s="32"/>
      <c r="I102" s="100"/>
      <c r="J102" s="32"/>
      <c r="K102" s="32"/>
      <c r="L102" s="35"/>
      <c r="M102" s="185"/>
      <c r="N102" s="57"/>
      <c r="O102" s="57"/>
      <c r="P102" s="57"/>
      <c r="Q102" s="57"/>
      <c r="R102" s="57"/>
      <c r="S102" s="57"/>
      <c r="T102" s="58"/>
      <c r="AT102" s="14" t="s">
        <v>131</v>
      </c>
      <c r="AU102" s="14" t="s">
        <v>81</v>
      </c>
    </row>
    <row r="103" spans="2:65" s="11" customFormat="1" ht="11.25">
      <c r="B103" s="186"/>
      <c r="C103" s="187"/>
      <c r="D103" s="183" t="s">
        <v>133</v>
      </c>
      <c r="E103" s="188" t="s">
        <v>1</v>
      </c>
      <c r="F103" s="189" t="s">
        <v>582</v>
      </c>
      <c r="G103" s="187"/>
      <c r="H103" s="190">
        <v>207.749</v>
      </c>
      <c r="I103" s="191"/>
      <c r="J103" s="187"/>
      <c r="K103" s="187"/>
      <c r="L103" s="192"/>
      <c r="M103" s="193"/>
      <c r="N103" s="194"/>
      <c r="O103" s="194"/>
      <c r="P103" s="194"/>
      <c r="Q103" s="194"/>
      <c r="R103" s="194"/>
      <c r="S103" s="194"/>
      <c r="T103" s="195"/>
      <c r="AT103" s="196" t="s">
        <v>133</v>
      </c>
      <c r="AU103" s="196" t="s">
        <v>81</v>
      </c>
      <c r="AV103" s="11" t="s">
        <v>81</v>
      </c>
      <c r="AW103" s="11" t="s">
        <v>34</v>
      </c>
      <c r="AX103" s="11" t="s">
        <v>79</v>
      </c>
      <c r="AY103" s="196" t="s">
        <v>121</v>
      </c>
    </row>
    <row r="104" spans="2:65" s="1" customFormat="1" ht="22.5" customHeight="1">
      <c r="B104" s="31"/>
      <c r="C104" s="171" t="s">
        <v>165</v>
      </c>
      <c r="D104" s="171" t="s">
        <v>124</v>
      </c>
      <c r="E104" s="172" t="s">
        <v>583</v>
      </c>
      <c r="F104" s="173" t="s">
        <v>584</v>
      </c>
      <c r="G104" s="174" t="s">
        <v>212</v>
      </c>
      <c r="H104" s="175">
        <v>0.35699999999999998</v>
      </c>
      <c r="I104" s="176"/>
      <c r="J104" s="177">
        <f>ROUND(I104*H104,2)</f>
        <v>0</v>
      </c>
      <c r="K104" s="173" t="s">
        <v>128</v>
      </c>
      <c r="L104" s="35"/>
      <c r="M104" s="178" t="s">
        <v>1</v>
      </c>
      <c r="N104" s="179" t="s">
        <v>42</v>
      </c>
      <c r="O104" s="57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AR104" s="14" t="s">
        <v>129</v>
      </c>
      <c r="AT104" s="14" t="s">
        <v>124</v>
      </c>
      <c r="AU104" s="14" t="s">
        <v>81</v>
      </c>
      <c r="AY104" s="14" t="s">
        <v>121</v>
      </c>
      <c r="BE104" s="182">
        <f>IF(N104="základní",J104,0)</f>
        <v>0</v>
      </c>
      <c r="BF104" s="182">
        <f>IF(N104="snížená",J104,0)</f>
        <v>0</v>
      </c>
      <c r="BG104" s="182">
        <f>IF(N104="zákl. přenesená",J104,0)</f>
        <v>0</v>
      </c>
      <c r="BH104" s="182">
        <f>IF(N104="sníž. přenesená",J104,0)</f>
        <v>0</v>
      </c>
      <c r="BI104" s="182">
        <f>IF(N104="nulová",J104,0)</f>
        <v>0</v>
      </c>
      <c r="BJ104" s="14" t="s">
        <v>79</v>
      </c>
      <c r="BK104" s="182">
        <f>ROUND(I104*H104,2)</f>
        <v>0</v>
      </c>
      <c r="BL104" s="14" t="s">
        <v>129</v>
      </c>
      <c r="BM104" s="14" t="s">
        <v>585</v>
      </c>
    </row>
    <row r="105" spans="2:65" s="1" customFormat="1" ht="29.25">
      <c r="B105" s="31"/>
      <c r="C105" s="32"/>
      <c r="D105" s="183" t="s">
        <v>131</v>
      </c>
      <c r="E105" s="32"/>
      <c r="F105" s="184" t="s">
        <v>586</v>
      </c>
      <c r="G105" s="32"/>
      <c r="H105" s="32"/>
      <c r="I105" s="100"/>
      <c r="J105" s="32"/>
      <c r="K105" s="32"/>
      <c r="L105" s="35"/>
      <c r="M105" s="185"/>
      <c r="N105" s="57"/>
      <c r="O105" s="57"/>
      <c r="P105" s="57"/>
      <c r="Q105" s="57"/>
      <c r="R105" s="57"/>
      <c r="S105" s="57"/>
      <c r="T105" s="58"/>
      <c r="AT105" s="14" t="s">
        <v>131</v>
      </c>
      <c r="AU105" s="14" t="s">
        <v>81</v>
      </c>
    </row>
    <row r="106" spans="2:65" s="1" customFormat="1" ht="22.5" customHeight="1">
      <c r="B106" s="31"/>
      <c r="C106" s="171" t="s">
        <v>170</v>
      </c>
      <c r="D106" s="171" t="s">
        <v>124</v>
      </c>
      <c r="E106" s="172" t="s">
        <v>210</v>
      </c>
      <c r="F106" s="173" t="s">
        <v>211</v>
      </c>
      <c r="G106" s="174" t="s">
        <v>212</v>
      </c>
      <c r="H106" s="175">
        <v>3.9E-2</v>
      </c>
      <c r="I106" s="176"/>
      <c r="J106" s="177">
        <f>ROUND(I106*H106,2)</f>
        <v>0</v>
      </c>
      <c r="K106" s="173" t="s">
        <v>128</v>
      </c>
      <c r="L106" s="35"/>
      <c r="M106" s="178" t="s">
        <v>1</v>
      </c>
      <c r="N106" s="179" t="s">
        <v>42</v>
      </c>
      <c r="O106" s="57"/>
      <c r="P106" s="180">
        <f>O106*H106</f>
        <v>0</v>
      </c>
      <c r="Q106" s="180">
        <v>0</v>
      </c>
      <c r="R106" s="180">
        <f>Q106*H106</f>
        <v>0</v>
      </c>
      <c r="S106" s="180">
        <v>0</v>
      </c>
      <c r="T106" s="181">
        <f>S106*H106</f>
        <v>0</v>
      </c>
      <c r="AR106" s="14" t="s">
        <v>129</v>
      </c>
      <c r="AT106" s="14" t="s">
        <v>124</v>
      </c>
      <c r="AU106" s="14" t="s">
        <v>81</v>
      </c>
      <c r="AY106" s="14" t="s">
        <v>121</v>
      </c>
      <c r="BE106" s="182">
        <f>IF(N106="základní",J106,0)</f>
        <v>0</v>
      </c>
      <c r="BF106" s="182">
        <f>IF(N106="snížená",J106,0)</f>
        <v>0</v>
      </c>
      <c r="BG106" s="182">
        <f>IF(N106="zákl. přenesená",J106,0)</f>
        <v>0</v>
      </c>
      <c r="BH106" s="182">
        <f>IF(N106="sníž. přenesená",J106,0)</f>
        <v>0</v>
      </c>
      <c r="BI106" s="182">
        <f>IF(N106="nulová",J106,0)</f>
        <v>0</v>
      </c>
      <c r="BJ106" s="14" t="s">
        <v>79</v>
      </c>
      <c r="BK106" s="182">
        <f>ROUND(I106*H106,2)</f>
        <v>0</v>
      </c>
      <c r="BL106" s="14" t="s">
        <v>129</v>
      </c>
      <c r="BM106" s="14" t="s">
        <v>587</v>
      </c>
    </row>
    <row r="107" spans="2:65" s="1" customFormat="1" ht="19.5">
      <c r="B107" s="31"/>
      <c r="C107" s="32"/>
      <c r="D107" s="183" t="s">
        <v>131</v>
      </c>
      <c r="E107" s="32"/>
      <c r="F107" s="184" t="s">
        <v>214</v>
      </c>
      <c r="G107" s="32"/>
      <c r="H107" s="32"/>
      <c r="I107" s="100"/>
      <c r="J107" s="32"/>
      <c r="K107" s="32"/>
      <c r="L107" s="35"/>
      <c r="M107" s="185"/>
      <c r="N107" s="57"/>
      <c r="O107" s="57"/>
      <c r="P107" s="57"/>
      <c r="Q107" s="57"/>
      <c r="R107" s="57"/>
      <c r="S107" s="57"/>
      <c r="T107" s="58"/>
      <c r="AT107" s="14" t="s">
        <v>131</v>
      </c>
      <c r="AU107" s="14" t="s">
        <v>81</v>
      </c>
    </row>
    <row r="108" spans="2:65" s="1" customFormat="1" ht="22.5" customHeight="1">
      <c r="B108" s="31"/>
      <c r="C108" s="171" t="s">
        <v>179</v>
      </c>
      <c r="D108" s="171" t="s">
        <v>124</v>
      </c>
      <c r="E108" s="172" t="s">
        <v>588</v>
      </c>
      <c r="F108" s="173" t="s">
        <v>589</v>
      </c>
      <c r="G108" s="174" t="s">
        <v>212</v>
      </c>
      <c r="H108" s="175">
        <v>1.2E-2</v>
      </c>
      <c r="I108" s="176"/>
      <c r="J108" s="177">
        <f>ROUND(I108*H108,2)</f>
        <v>0</v>
      </c>
      <c r="K108" s="173" t="s">
        <v>128</v>
      </c>
      <c r="L108" s="35"/>
      <c r="M108" s="178" t="s">
        <v>1</v>
      </c>
      <c r="N108" s="179" t="s">
        <v>42</v>
      </c>
      <c r="O108" s="57"/>
      <c r="P108" s="180">
        <f>O108*H108</f>
        <v>0</v>
      </c>
      <c r="Q108" s="180">
        <v>0</v>
      </c>
      <c r="R108" s="180">
        <f>Q108*H108</f>
        <v>0</v>
      </c>
      <c r="S108" s="180">
        <v>0</v>
      </c>
      <c r="T108" s="181">
        <f>S108*H108</f>
        <v>0</v>
      </c>
      <c r="AR108" s="14" t="s">
        <v>129</v>
      </c>
      <c r="AT108" s="14" t="s">
        <v>124</v>
      </c>
      <c r="AU108" s="14" t="s">
        <v>81</v>
      </c>
      <c r="AY108" s="14" t="s">
        <v>121</v>
      </c>
      <c r="BE108" s="182">
        <f>IF(N108="základní",J108,0)</f>
        <v>0</v>
      </c>
      <c r="BF108" s="182">
        <f>IF(N108="snížená",J108,0)</f>
        <v>0</v>
      </c>
      <c r="BG108" s="182">
        <f>IF(N108="zákl. přenesená",J108,0)</f>
        <v>0</v>
      </c>
      <c r="BH108" s="182">
        <f>IF(N108="sníž. přenesená",J108,0)</f>
        <v>0</v>
      </c>
      <c r="BI108" s="182">
        <f>IF(N108="nulová",J108,0)</f>
        <v>0</v>
      </c>
      <c r="BJ108" s="14" t="s">
        <v>79</v>
      </c>
      <c r="BK108" s="182">
        <f>ROUND(I108*H108,2)</f>
        <v>0</v>
      </c>
      <c r="BL108" s="14" t="s">
        <v>129</v>
      </c>
      <c r="BM108" s="14" t="s">
        <v>590</v>
      </c>
    </row>
    <row r="109" spans="2:65" s="1" customFormat="1" ht="19.5">
      <c r="B109" s="31"/>
      <c r="C109" s="32"/>
      <c r="D109" s="183" t="s">
        <v>131</v>
      </c>
      <c r="E109" s="32"/>
      <c r="F109" s="184" t="s">
        <v>591</v>
      </c>
      <c r="G109" s="32"/>
      <c r="H109" s="32"/>
      <c r="I109" s="100"/>
      <c r="J109" s="32"/>
      <c r="K109" s="32"/>
      <c r="L109" s="35"/>
      <c r="M109" s="185"/>
      <c r="N109" s="57"/>
      <c r="O109" s="57"/>
      <c r="P109" s="57"/>
      <c r="Q109" s="57"/>
      <c r="R109" s="57"/>
      <c r="S109" s="57"/>
      <c r="T109" s="58"/>
      <c r="AT109" s="14" t="s">
        <v>131</v>
      </c>
      <c r="AU109" s="14" t="s">
        <v>81</v>
      </c>
    </row>
    <row r="110" spans="2:65" s="1" customFormat="1" ht="22.5" customHeight="1">
      <c r="B110" s="31"/>
      <c r="C110" s="171" t="s">
        <v>186</v>
      </c>
      <c r="D110" s="171" t="s">
        <v>124</v>
      </c>
      <c r="E110" s="172" t="s">
        <v>592</v>
      </c>
      <c r="F110" s="173" t="s">
        <v>593</v>
      </c>
      <c r="G110" s="174" t="s">
        <v>212</v>
      </c>
      <c r="H110" s="175">
        <v>1.4E-2</v>
      </c>
      <c r="I110" s="176"/>
      <c r="J110" s="177">
        <f>ROUND(I110*H110,2)</f>
        <v>0</v>
      </c>
      <c r="K110" s="173" t="s">
        <v>128</v>
      </c>
      <c r="L110" s="35"/>
      <c r="M110" s="178" t="s">
        <v>1</v>
      </c>
      <c r="N110" s="179" t="s">
        <v>42</v>
      </c>
      <c r="O110" s="57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AR110" s="14" t="s">
        <v>129</v>
      </c>
      <c r="AT110" s="14" t="s">
        <v>124</v>
      </c>
      <c r="AU110" s="14" t="s">
        <v>81</v>
      </c>
      <c r="AY110" s="14" t="s">
        <v>121</v>
      </c>
      <c r="BE110" s="182">
        <f>IF(N110="základní",J110,0)</f>
        <v>0</v>
      </c>
      <c r="BF110" s="182">
        <f>IF(N110="snížená",J110,0)</f>
        <v>0</v>
      </c>
      <c r="BG110" s="182">
        <f>IF(N110="zákl. přenesená",J110,0)</f>
        <v>0</v>
      </c>
      <c r="BH110" s="182">
        <f>IF(N110="sníž. přenesená",J110,0)</f>
        <v>0</v>
      </c>
      <c r="BI110" s="182">
        <f>IF(N110="nulová",J110,0)</f>
        <v>0</v>
      </c>
      <c r="BJ110" s="14" t="s">
        <v>79</v>
      </c>
      <c r="BK110" s="182">
        <f>ROUND(I110*H110,2)</f>
        <v>0</v>
      </c>
      <c r="BL110" s="14" t="s">
        <v>129</v>
      </c>
      <c r="BM110" s="14" t="s">
        <v>594</v>
      </c>
    </row>
    <row r="111" spans="2:65" s="1" customFormat="1" ht="19.5">
      <c r="B111" s="31"/>
      <c r="C111" s="32"/>
      <c r="D111" s="183" t="s">
        <v>131</v>
      </c>
      <c r="E111" s="32"/>
      <c r="F111" s="184" t="s">
        <v>595</v>
      </c>
      <c r="G111" s="32"/>
      <c r="H111" s="32"/>
      <c r="I111" s="100"/>
      <c r="J111" s="32"/>
      <c r="K111" s="32"/>
      <c r="L111" s="35"/>
      <c r="M111" s="185"/>
      <c r="N111" s="57"/>
      <c r="O111" s="57"/>
      <c r="P111" s="57"/>
      <c r="Q111" s="57"/>
      <c r="R111" s="57"/>
      <c r="S111" s="57"/>
      <c r="T111" s="58"/>
      <c r="AT111" s="14" t="s">
        <v>131</v>
      </c>
      <c r="AU111" s="14" t="s">
        <v>81</v>
      </c>
    </row>
    <row r="112" spans="2:65" s="1" customFormat="1" ht="22.5" customHeight="1">
      <c r="B112" s="31"/>
      <c r="C112" s="171" t="s">
        <v>192</v>
      </c>
      <c r="D112" s="171" t="s">
        <v>124</v>
      </c>
      <c r="E112" s="172" t="s">
        <v>459</v>
      </c>
      <c r="F112" s="173" t="s">
        <v>460</v>
      </c>
      <c r="G112" s="174" t="s">
        <v>212</v>
      </c>
      <c r="H112" s="175">
        <v>0.45500000000000002</v>
      </c>
      <c r="I112" s="176"/>
      <c r="J112" s="177">
        <f>ROUND(I112*H112,2)</f>
        <v>0</v>
      </c>
      <c r="K112" s="173" t="s">
        <v>128</v>
      </c>
      <c r="L112" s="35"/>
      <c r="M112" s="178" t="s">
        <v>1</v>
      </c>
      <c r="N112" s="179" t="s">
        <v>42</v>
      </c>
      <c r="O112" s="57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AR112" s="14" t="s">
        <v>129</v>
      </c>
      <c r="AT112" s="14" t="s">
        <v>124</v>
      </c>
      <c r="AU112" s="14" t="s">
        <v>81</v>
      </c>
      <c r="AY112" s="14" t="s">
        <v>121</v>
      </c>
      <c r="BE112" s="182">
        <f>IF(N112="základní",J112,0)</f>
        <v>0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14" t="s">
        <v>79</v>
      </c>
      <c r="BK112" s="182">
        <f>ROUND(I112*H112,2)</f>
        <v>0</v>
      </c>
      <c r="BL112" s="14" t="s">
        <v>129</v>
      </c>
      <c r="BM112" s="14" t="s">
        <v>596</v>
      </c>
    </row>
    <row r="113" spans="2:65" s="1" customFormat="1" ht="39">
      <c r="B113" s="31"/>
      <c r="C113" s="32"/>
      <c r="D113" s="183" t="s">
        <v>131</v>
      </c>
      <c r="E113" s="32"/>
      <c r="F113" s="184" t="s">
        <v>462</v>
      </c>
      <c r="G113" s="32"/>
      <c r="H113" s="32"/>
      <c r="I113" s="100"/>
      <c r="J113" s="32"/>
      <c r="K113" s="32"/>
      <c r="L113" s="35"/>
      <c r="M113" s="185"/>
      <c r="N113" s="57"/>
      <c r="O113" s="57"/>
      <c r="P113" s="57"/>
      <c r="Q113" s="57"/>
      <c r="R113" s="57"/>
      <c r="S113" s="57"/>
      <c r="T113" s="58"/>
      <c r="AT113" s="14" t="s">
        <v>131</v>
      </c>
      <c r="AU113" s="14" t="s">
        <v>81</v>
      </c>
    </row>
    <row r="114" spans="2:65" s="1" customFormat="1" ht="22.5" customHeight="1">
      <c r="B114" s="31"/>
      <c r="C114" s="171" t="s">
        <v>198</v>
      </c>
      <c r="D114" s="171" t="s">
        <v>124</v>
      </c>
      <c r="E114" s="172" t="s">
        <v>228</v>
      </c>
      <c r="F114" s="173" t="s">
        <v>229</v>
      </c>
      <c r="G114" s="174" t="s">
        <v>127</v>
      </c>
      <c r="H114" s="175">
        <v>87.68</v>
      </c>
      <c r="I114" s="176"/>
      <c r="J114" s="177">
        <f>ROUND(I114*H114,2)</f>
        <v>0</v>
      </c>
      <c r="K114" s="173" t="s">
        <v>128</v>
      </c>
      <c r="L114" s="35"/>
      <c r="M114" s="178" t="s">
        <v>1</v>
      </c>
      <c r="N114" s="179" t="s">
        <v>42</v>
      </c>
      <c r="O114" s="57"/>
      <c r="P114" s="180">
        <f>O114*H114</f>
        <v>0</v>
      </c>
      <c r="Q114" s="180">
        <v>0</v>
      </c>
      <c r="R114" s="180">
        <f>Q114*H114</f>
        <v>0</v>
      </c>
      <c r="S114" s="180">
        <v>0</v>
      </c>
      <c r="T114" s="181">
        <f>S114*H114</f>
        <v>0</v>
      </c>
      <c r="AR114" s="14" t="s">
        <v>129</v>
      </c>
      <c r="AT114" s="14" t="s">
        <v>124</v>
      </c>
      <c r="AU114" s="14" t="s">
        <v>81</v>
      </c>
      <c r="AY114" s="14" t="s">
        <v>121</v>
      </c>
      <c r="BE114" s="182">
        <f>IF(N114="základní",J114,0)</f>
        <v>0</v>
      </c>
      <c r="BF114" s="182">
        <f>IF(N114="snížená",J114,0)</f>
        <v>0</v>
      </c>
      <c r="BG114" s="182">
        <f>IF(N114="zákl. přenesená",J114,0)</f>
        <v>0</v>
      </c>
      <c r="BH114" s="182">
        <f>IF(N114="sníž. přenesená",J114,0)</f>
        <v>0</v>
      </c>
      <c r="BI114" s="182">
        <f>IF(N114="nulová",J114,0)</f>
        <v>0</v>
      </c>
      <c r="BJ114" s="14" t="s">
        <v>79</v>
      </c>
      <c r="BK114" s="182">
        <f>ROUND(I114*H114,2)</f>
        <v>0</v>
      </c>
      <c r="BL114" s="14" t="s">
        <v>129</v>
      </c>
      <c r="BM114" s="14" t="s">
        <v>597</v>
      </c>
    </row>
    <row r="115" spans="2:65" s="1" customFormat="1" ht="39">
      <c r="B115" s="31"/>
      <c r="C115" s="32"/>
      <c r="D115" s="183" t="s">
        <v>131</v>
      </c>
      <c r="E115" s="32"/>
      <c r="F115" s="184" t="s">
        <v>231</v>
      </c>
      <c r="G115" s="32"/>
      <c r="H115" s="32"/>
      <c r="I115" s="100"/>
      <c r="J115" s="32"/>
      <c r="K115" s="32"/>
      <c r="L115" s="35"/>
      <c r="M115" s="185"/>
      <c r="N115" s="57"/>
      <c r="O115" s="57"/>
      <c r="P115" s="57"/>
      <c r="Q115" s="57"/>
      <c r="R115" s="57"/>
      <c r="S115" s="57"/>
      <c r="T115" s="58"/>
      <c r="AT115" s="14" t="s">
        <v>131</v>
      </c>
      <c r="AU115" s="14" t="s">
        <v>81</v>
      </c>
    </row>
    <row r="116" spans="2:65" s="11" customFormat="1" ht="11.25">
      <c r="B116" s="186"/>
      <c r="C116" s="187"/>
      <c r="D116" s="183" t="s">
        <v>133</v>
      </c>
      <c r="E116" s="188" t="s">
        <v>1</v>
      </c>
      <c r="F116" s="189" t="s">
        <v>598</v>
      </c>
      <c r="G116" s="187"/>
      <c r="H116" s="190">
        <v>87.68</v>
      </c>
      <c r="I116" s="191"/>
      <c r="J116" s="187"/>
      <c r="K116" s="187"/>
      <c r="L116" s="192"/>
      <c r="M116" s="193"/>
      <c r="N116" s="194"/>
      <c r="O116" s="194"/>
      <c r="P116" s="194"/>
      <c r="Q116" s="194"/>
      <c r="R116" s="194"/>
      <c r="S116" s="194"/>
      <c r="T116" s="195"/>
      <c r="AT116" s="196" t="s">
        <v>133</v>
      </c>
      <c r="AU116" s="196" t="s">
        <v>81</v>
      </c>
      <c r="AV116" s="11" t="s">
        <v>81</v>
      </c>
      <c r="AW116" s="11" t="s">
        <v>34</v>
      </c>
      <c r="AX116" s="11" t="s">
        <v>79</v>
      </c>
      <c r="AY116" s="196" t="s">
        <v>121</v>
      </c>
    </row>
    <row r="117" spans="2:65" s="1" customFormat="1" ht="22.5" customHeight="1">
      <c r="B117" s="31"/>
      <c r="C117" s="171" t="s">
        <v>204</v>
      </c>
      <c r="D117" s="171" t="s">
        <v>124</v>
      </c>
      <c r="E117" s="172" t="s">
        <v>465</v>
      </c>
      <c r="F117" s="173" t="s">
        <v>466</v>
      </c>
      <c r="G117" s="174" t="s">
        <v>212</v>
      </c>
      <c r="H117" s="175">
        <v>0.45500000000000002</v>
      </c>
      <c r="I117" s="176"/>
      <c r="J117" s="177">
        <f>ROUND(I117*H117,2)</f>
        <v>0</v>
      </c>
      <c r="K117" s="173" t="s">
        <v>128</v>
      </c>
      <c r="L117" s="35"/>
      <c r="M117" s="178" t="s">
        <v>1</v>
      </c>
      <c r="N117" s="179" t="s">
        <v>42</v>
      </c>
      <c r="O117" s="57"/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AR117" s="14" t="s">
        <v>129</v>
      </c>
      <c r="AT117" s="14" t="s">
        <v>124</v>
      </c>
      <c r="AU117" s="14" t="s">
        <v>81</v>
      </c>
      <c r="AY117" s="14" t="s">
        <v>121</v>
      </c>
      <c r="BE117" s="182">
        <f>IF(N117="základní",J117,0)</f>
        <v>0</v>
      </c>
      <c r="BF117" s="182">
        <f>IF(N117="snížená",J117,0)</f>
        <v>0</v>
      </c>
      <c r="BG117" s="182">
        <f>IF(N117="zákl. přenesená",J117,0)</f>
        <v>0</v>
      </c>
      <c r="BH117" s="182">
        <f>IF(N117="sníž. přenesená",J117,0)</f>
        <v>0</v>
      </c>
      <c r="BI117" s="182">
        <f>IF(N117="nulová",J117,0)</f>
        <v>0</v>
      </c>
      <c r="BJ117" s="14" t="s">
        <v>79</v>
      </c>
      <c r="BK117" s="182">
        <f>ROUND(I117*H117,2)</f>
        <v>0</v>
      </c>
      <c r="BL117" s="14" t="s">
        <v>129</v>
      </c>
      <c r="BM117" s="14" t="s">
        <v>599</v>
      </c>
    </row>
    <row r="118" spans="2:65" s="1" customFormat="1" ht="39">
      <c r="B118" s="31"/>
      <c r="C118" s="32"/>
      <c r="D118" s="183" t="s">
        <v>131</v>
      </c>
      <c r="E118" s="32"/>
      <c r="F118" s="184" t="s">
        <v>468</v>
      </c>
      <c r="G118" s="32"/>
      <c r="H118" s="32"/>
      <c r="I118" s="100"/>
      <c r="J118" s="32"/>
      <c r="K118" s="32"/>
      <c r="L118" s="35"/>
      <c r="M118" s="185"/>
      <c r="N118" s="57"/>
      <c r="O118" s="57"/>
      <c r="P118" s="57"/>
      <c r="Q118" s="57"/>
      <c r="R118" s="57"/>
      <c r="S118" s="57"/>
      <c r="T118" s="58"/>
      <c r="AT118" s="14" t="s">
        <v>131</v>
      </c>
      <c r="AU118" s="14" t="s">
        <v>81</v>
      </c>
    </row>
    <row r="119" spans="2:65" s="1" customFormat="1" ht="22.5" customHeight="1">
      <c r="B119" s="31"/>
      <c r="C119" s="171" t="s">
        <v>8</v>
      </c>
      <c r="D119" s="171" t="s">
        <v>124</v>
      </c>
      <c r="E119" s="172" t="s">
        <v>253</v>
      </c>
      <c r="F119" s="173" t="s">
        <v>254</v>
      </c>
      <c r="G119" s="174" t="s">
        <v>182</v>
      </c>
      <c r="H119" s="175">
        <v>65</v>
      </c>
      <c r="I119" s="176"/>
      <c r="J119" s="177">
        <f>ROUND(I119*H119,2)</f>
        <v>0</v>
      </c>
      <c r="K119" s="173" t="s">
        <v>128</v>
      </c>
      <c r="L119" s="35"/>
      <c r="M119" s="178" t="s">
        <v>1</v>
      </c>
      <c r="N119" s="179" t="s">
        <v>42</v>
      </c>
      <c r="O119" s="57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AR119" s="14" t="s">
        <v>129</v>
      </c>
      <c r="AT119" s="14" t="s">
        <v>124</v>
      </c>
      <c r="AU119" s="14" t="s">
        <v>81</v>
      </c>
      <c r="AY119" s="14" t="s">
        <v>121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14" t="s">
        <v>79</v>
      </c>
      <c r="BK119" s="182">
        <f>ROUND(I119*H119,2)</f>
        <v>0</v>
      </c>
      <c r="BL119" s="14" t="s">
        <v>129</v>
      </c>
      <c r="BM119" s="14" t="s">
        <v>600</v>
      </c>
    </row>
    <row r="120" spans="2:65" s="1" customFormat="1" ht="19.5">
      <c r="B120" s="31"/>
      <c r="C120" s="32"/>
      <c r="D120" s="183" t="s">
        <v>131</v>
      </c>
      <c r="E120" s="32"/>
      <c r="F120" s="184" t="s">
        <v>256</v>
      </c>
      <c r="G120" s="32"/>
      <c r="H120" s="32"/>
      <c r="I120" s="100"/>
      <c r="J120" s="32"/>
      <c r="K120" s="32"/>
      <c r="L120" s="35"/>
      <c r="M120" s="185"/>
      <c r="N120" s="57"/>
      <c r="O120" s="57"/>
      <c r="P120" s="57"/>
      <c r="Q120" s="57"/>
      <c r="R120" s="57"/>
      <c r="S120" s="57"/>
      <c r="T120" s="58"/>
      <c r="AT120" s="14" t="s">
        <v>131</v>
      </c>
      <c r="AU120" s="14" t="s">
        <v>81</v>
      </c>
    </row>
    <row r="121" spans="2:65" s="1" customFormat="1" ht="22.5" customHeight="1">
      <c r="B121" s="31"/>
      <c r="C121" s="171" t="s">
        <v>215</v>
      </c>
      <c r="D121" s="171" t="s">
        <v>124</v>
      </c>
      <c r="E121" s="172" t="s">
        <v>248</v>
      </c>
      <c r="F121" s="173" t="s">
        <v>249</v>
      </c>
      <c r="G121" s="174" t="s">
        <v>182</v>
      </c>
      <c r="H121" s="175">
        <v>5</v>
      </c>
      <c r="I121" s="176"/>
      <c r="J121" s="177">
        <f>ROUND(I121*H121,2)</f>
        <v>0</v>
      </c>
      <c r="K121" s="173" t="s">
        <v>128</v>
      </c>
      <c r="L121" s="35"/>
      <c r="M121" s="178" t="s">
        <v>1</v>
      </c>
      <c r="N121" s="179" t="s">
        <v>42</v>
      </c>
      <c r="O121" s="57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AR121" s="14" t="s">
        <v>129</v>
      </c>
      <c r="AT121" s="14" t="s">
        <v>124</v>
      </c>
      <c r="AU121" s="14" t="s">
        <v>81</v>
      </c>
      <c r="AY121" s="14" t="s">
        <v>121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4" t="s">
        <v>79</v>
      </c>
      <c r="BK121" s="182">
        <f>ROUND(I121*H121,2)</f>
        <v>0</v>
      </c>
      <c r="BL121" s="14" t="s">
        <v>129</v>
      </c>
      <c r="BM121" s="14" t="s">
        <v>601</v>
      </c>
    </row>
    <row r="122" spans="2:65" s="1" customFormat="1" ht="29.25">
      <c r="B122" s="31"/>
      <c r="C122" s="32"/>
      <c r="D122" s="183" t="s">
        <v>131</v>
      </c>
      <c r="E122" s="32"/>
      <c r="F122" s="184" t="s">
        <v>251</v>
      </c>
      <c r="G122" s="32"/>
      <c r="H122" s="32"/>
      <c r="I122" s="100"/>
      <c r="J122" s="32"/>
      <c r="K122" s="32"/>
      <c r="L122" s="35"/>
      <c r="M122" s="185"/>
      <c r="N122" s="57"/>
      <c r="O122" s="57"/>
      <c r="P122" s="57"/>
      <c r="Q122" s="57"/>
      <c r="R122" s="57"/>
      <c r="S122" s="57"/>
      <c r="T122" s="58"/>
      <c r="AT122" s="14" t="s">
        <v>131</v>
      </c>
      <c r="AU122" s="14" t="s">
        <v>81</v>
      </c>
    </row>
    <row r="123" spans="2:65" s="1" customFormat="1" ht="22.5" customHeight="1">
      <c r="B123" s="31"/>
      <c r="C123" s="171" t="s">
        <v>221</v>
      </c>
      <c r="D123" s="171" t="s">
        <v>124</v>
      </c>
      <c r="E123" s="172" t="s">
        <v>216</v>
      </c>
      <c r="F123" s="173" t="s">
        <v>217</v>
      </c>
      <c r="G123" s="174" t="s">
        <v>218</v>
      </c>
      <c r="H123" s="175">
        <v>5</v>
      </c>
      <c r="I123" s="176"/>
      <c r="J123" s="177">
        <f>ROUND(I123*H123,2)</f>
        <v>0</v>
      </c>
      <c r="K123" s="173" t="s">
        <v>128</v>
      </c>
      <c r="L123" s="35"/>
      <c r="M123" s="178" t="s">
        <v>1</v>
      </c>
      <c r="N123" s="179" t="s">
        <v>42</v>
      </c>
      <c r="O123" s="57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AR123" s="14" t="s">
        <v>129</v>
      </c>
      <c r="AT123" s="14" t="s">
        <v>124</v>
      </c>
      <c r="AU123" s="14" t="s">
        <v>81</v>
      </c>
      <c r="AY123" s="14" t="s">
        <v>121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4" t="s">
        <v>79</v>
      </c>
      <c r="BK123" s="182">
        <f>ROUND(I123*H123,2)</f>
        <v>0</v>
      </c>
      <c r="BL123" s="14" t="s">
        <v>129</v>
      </c>
      <c r="BM123" s="14" t="s">
        <v>602</v>
      </c>
    </row>
    <row r="124" spans="2:65" s="1" customFormat="1" ht="29.25">
      <c r="B124" s="31"/>
      <c r="C124" s="32"/>
      <c r="D124" s="183" t="s">
        <v>131</v>
      </c>
      <c r="E124" s="32"/>
      <c r="F124" s="184" t="s">
        <v>220</v>
      </c>
      <c r="G124" s="32"/>
      <c r="H124" s="32"/>
      <c r="I124" s="100"/>
      <c r="J124" s="32"/>
      <c r="K124" s="32"/>
      <c r="L124" s="35"/>
      <c r="M124" s="185"/>
      <c r="N124" s="57"/>
      <c r="O124" s="57"/>
      <c r="P124" s="57"/>
      <c r="Q124" s="57"/>
      <c r="R124" s="57"/>
      <c r="S124" s="57"/>
      <c r="T124" s="58"/>
      <c r="AT124" s="14" t="s">
        <v>131</v>
      </c>
      <c r="AU124" s="14" t="s">
        <v>81</v>
      </c>
    </row>
    <row r="125" spans="2:65" s="1" customFormat="1" ht="22.5" customHeight="1">
      <c r="B125" s="31"/>
      <c r="C125" s="171" t="s">
        <v>227</v>
      </c>
      <c r="D125" s="171" t="s">
        <v>124</v>
      </c>
      <c r="E125" s="172" t="s">
        <v>473</v>
      </c>
      <c r="F125" s="173" t="s">
        <v>474</v>
      </c>
      <c r="G125" s="174" t="s">
        <v>224</v>
      </c>
      <c r="H125" s="175">
        <v>2</v>
      </c>
      <c r="I125" s="176"/>
      <c r="J125" s="177">
        <f>ROUND(I125*H125,2)</f>
        <v>0</v>
      </c>
      <c r="K125" s="173" t="s">
        <v>128</v>
      </c>
      <c r="L125" s="35"/>
      <c r="M125" s="178" t="s">
        <v>1</v>
      </c>
      <c r="N125" s="179" t="s">
        <v>42</v>
      </c>
      <c r="O125" s="57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AR125" s="14" t="s">
        <v>129</v>
      </c>
      <c r="AT125" s="14" t="s">
        <v>124</v>
      </c>
      <c r="AU125" s="14" t="s">
        <v>81</v>
      </c>
      <c r="AY125" s="14" t="s">
        <v>121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4" t="s">
        <v>79</v>
      </c>
      <c r="BK125" s="182">
        <f>ROUND(I125*H125,2)</f>
        <v>0</v>
      </c>
      <c r="BL125" s="14" t="s">
        <v>129</v>
      </c>
      <c r="BM125" s="14" t="s">
        <v>603</v>
      </c>
    </row>
    <row r="126" spans="2:65" s="1" customFormat="1" ht="39">
      <c r="B126" s="31"/>
      <c r="C126" s="32"/>
      <c r="D126" s="183" t="s">
        <v>131</v>
      </c>
      <c r="E126" s="32"/>
      <c r="F126" s="184" t="s">
        <v>476</v>
      </c>
      <c r="G126" s="32"/>
      <c r="H126" s="32"/>
      <c r="I126" s="100"/>
      <c r="J126" s="32"/>
      <c r="K126" s="32"/>
      <c r="L126" s="35"/>
      <c r="M126" s="185"/>
      <c r="N126" s="57"/>
      <c r="O126" s="57"/>
      <c r="P126" s="57"/>
      <c r="Q126" s="57"/>
      <c r="R126" s="57"/>
      <c r="S126" s="57"/>
      <c r="T126" s="58"/>
      <c r="AT126" s="14" t="s">
        <v>131</v>
      </c>
      <c r="AU126" s="14" t="s">
        <v>81</v>
      </c>
    </row>
    <row r="127" spans="2:65" s="1" customFormat="1" ht="22.5" customHeight="1">
      <c r="B127" s="31"/>
      <c r="C127" s="171" t="s">
        <v>233</v>
      </c>
      <c r="D127" s="171" t="s">
        <v>124</v>
      </c>
      <c r="E127" s="172" t="s">
        <v>604</v>
      </c>
      <c r="F127" s="173" t="s">
        <v>605</v>
      </c>
      <c r="G127" s="174" t="s">
        <v>224</v>
      </c>
      <c r="H127" s="175">
        <v>32</v>
      </c>
      <c r="I127" s="176"/>
      <c r="J127" s="177">
        <f>ROUND(I127*H127,2)</f>
        <v>0</v>
      </c>
      <c r="K127" s="173" t="s">
        <v>128</v>
      </c>
      <c r="L127" s="35"/>
      <c r="M127" s="178" t="s">
        <v>1</v>
      </c>
      <c r="N127" s="179" t="s">
        <v>42</v>
      </c>
      <c r="O127" s="57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AR127" s="14" t="s">
        <v>129</v>
      </c>
      <c r="AT127" s="14" t="s">
        <v>124</v>
      </c>
      <c r="AU127" s="14" t="s">
        <v>81</v>
      </c>
      <c r="AY127" s="14" t="s">
        <v>121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4" t="s">
        <v>79</v>
      </c>
      <c r="BK127" s="182">
        <f>ROUND(I127*H127,2)</f>
        <v>0</v>
      </c>
      <c r="BL127" s="14" t="s">
        <v>129</v>
      </c>
      <c r="BM127" s="14" t="s">
        <v>606</v>
      </c>
    </row>
    <row r="128" spans="2:65" s="1" customFormat="1" ht="39">
      <c r="B128" s="31"/>
      <c r="C128" s="32"/>
      <c r="D128" s="183" t="s">
        <v>131</v>
      </c>
      <c r="E128" s="32"/>
      <c r="F128" s="184" t="s">
        <v>607</v>
      </c>
      <c r="G128" s="32"/>
      <c r="H128" s="32"/>
      <c r="I128" s="100"/>
      <c r="J128" s="32"/>
      <c r="K128" s="32"/>
      <c r="L128" s="35"/>
      <c r="M128" s="185"/>
      <c r="N128" s="57"/>
      <c r="O128" s="57"/>
      <c r="P128" s="57"/>
      <c r="Q128" s="57"/>
      <c r="R128" s="57"/>
      <c r="S128" s="57"/>
      <c r="T128" s="58"/>
      <c r="AT128" s="14" t="s">
        <v>131</v>
      </c>
      <c r="AU128" s="14" t="s">
        <v>81</v>
      </c>
    </row>
    <row r="129" spans="2:65" s="1" customFormat="1" ht="22.5" customHeight="1">
      <c r="B129" s="31"/>
      <c r="C129" s="171" t="s">
        <v>238</v>
      </c>
      <c r="D129" s="171" t="s">
        <v>124</v>
      </c>
      <c r="E129" s="172" t="s">
        <v>485</v>
      </c>
      <c r="F129" s="173" t="s">
        <v>486</v>
      </c>
      <c r="G129" s="174" t="s">
        <v>127</v>
      </c>
      <c r="H129" s="175">
        <v>800</v>
      </c>
      <c r="I129" s="176"/>
      <c r="J129" s="177">
        <f>ROUND(I129*H129,2)</f>
        <v>0</v>
      </c>
      <c r="K129" s="173" t="s">
        <v>128</v>
      </c>
      <c r="L129" s="35"/>
      <c r="M129" s="178" t="s">
        <v>1</v>
      </c>
      <c r="N129" s="179" t="s">
        <v>42</v>
      </c>
      <c r="O129" s="57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AR129" s="14" t="s">
        <v>129</v>
      </c>
      <c r="AT129" s="14" t="s">
        <v>124</v>
      </c>
      <c r="AU129" s="14" t="s">
        <v>81</v>
      </c>
      <c r="AY129" s="14" t="s">
        <v>121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4" t="s">
        <v>79</v>
      </c>
      <c r="BK129" s="182">
        <f>ROUND(I129*H129,2)</f>
        <v>0</v>
      </c>
      <c r="BL129" s="14" t="s">
        <v>129</v>
      </c>
      <c r="BM129" s="14" t="s">
        <v>608</v>
      </c>
    </row>
    <row r="130" spans="2:65" s="1" customFormat="1" ht="29.25">
      <c r="B130" s="31"/>
      <c r="C130" s="32"/>
      <c r="D130" s="183" t="s">
        <v>131</v>
      </c>
      <c r="E130" s="32"/>
      <c r="F130" s="184" t="s">
        <v>488</v>
      </c>
      <c r="G130" s="32"/>
      <c r="H130" s="32"/>
      <c r="I130" s="100"/>
      <c r="J130" s="32"/>
      <c r="K130" s="32"/>
      <c r="L130" s="35"/>
      <c r="M130" s="185"/>
      <c r="N130" s="57"/>
      <c r="O130" s="57"/>
      <c r="P130" s="57"/>
      <c r="Q130" s="57"/>
      <c r="R130" s="57"/>
      <c r="S130" s="57"/>
      <c r="T130" s="58"/>
      <c r="AT130" s="14" t="s">
        <v>131</v>
      </c>
      <c r="AU130" s="14" t="s">
        <v>81</v>
      </c>
    </row>
    <row r="131" spans="2:65" s="11" customFormat="1" ht="11.25">
      <c r="B131" s="186"/>
      <c r="C131" s="187"/>
      <c r="D131" s="183" t="s">
        <v>133</v>
      </c>
      <c r="E131" s="188" t="s">
        <v>1</v>
      </c>
      <c r="F131" s="189" t="s">
        <v>609</v>
      </c>
      <c r="G131" s="187"/>
      <c r="H131" s="190">
        <v>800</v>
      </c>
      <c r="I131" s="191"/>
      <c r="J131" s="187"/>
      <c r="K131" s="187"/>
      <c r="L131" s="192"/>
      <c r="M131" s="193"/>
      <c r="N131" s="194"/>
      <c r="O131" s="194"/>
      <c r="P131" s="194"/>
      <c r="Q131" s="194"/>
      <c r="R131" s="194"/>
      <c r="S131" s="194"/>
      <c r="T131" s="195"/>
      <c r="AT131" s="196" t="s">
        <v>133</v>
      </c>
      <c r="AU131" s="196" t="s">
        <v>81</v>
      </c>
      <c r="AV131" s="11" t="s">
        <v>81</v>
      </c>
      <c r="AW131" s="11" t="s">
        <v>34</v>
      </c>
      <c r="AX131" s="11" t="s">
        <v>79</v>
      </c>
      <c r="AY131" s="196" t="s">
        <v>121</v>
      </c>
    </row>
    <row r="132" spans="2:65" s="1" customFormat="1" ht="22.5" customHeight="1">
      <c r="B132" s="31"/>
      <c r="C132" s="171" t="s">
        <v>7</v>
      </c>
      <c r="D132" s="171" t="s">
        <v>124</v>
      </c>
      <c r="E132" s="172" t="s">
        <v>490</v>
      </c>
      <c r="F132" s="173" t="s">
        <v>491</v>
      </c>
      <c r="G132" s="174" t="s">
        <v>127</v>
      </c>
      <c r="H132" s="175">
        <v>800</v>
      </c>
      <c r="I132" s="176"/>
      <c r="J132" s="177">
        <f>ROUND(I132*H132,2)</f>
        <v>0</v>
      </c>
      <c r="K132" s="173" t="s">
        <v>128</v>
      </c>
      <c r="L132" s="35"/>
      <c r="M132" s="178" t="s">
        <v>1</v>
      </c>
      <c r="N132" s="179" t="s">
        <v>42</v>
      </c>
      <c r="O132" s="57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AR132" s="14" t="s">
        <v>129</v>
      </c>
      <c r="AT132" s="14" t="s">
        <v>124</v>
      </c>
      <c r="AU132" s="14" t="s">
        <v>81</v>
      </c>
      <c r="AY132" s="14" t="s">
        <v>121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4" t="s">
        <v>79</v>
      </c>
      <c r="BK132" s="182">
        <f>ROUND(I132*H132,2)</f>
        <v>0</v>
      </c>
      <c r="BL132" s="14" t="s">
        <v>129</v>
      </c>
      <c r="BM132" s="14" t="s">
        <v>610</v>
      </c>
    </row>
    <row r="133" spans="2:65" s="1" customFormat="1" ht="29.25">
      <c r="B133" s="31"/>
      <c r="C133" s="32"/>
      <c r="D133" s="183" t="s">
        <v>131</v>
      </c>
      <c r="E133" s="32"/>
      <c r="F133" s="184" t="s">
        <v>493</v>
      </c>
      <c r="G133" s="32"/>
      <c r="H133" s="32"/>
      <c r="I133" s="100"/>
      <c r="J133" s="32"/>
      <c r="K133" s="32"/>
      <c r="L133" s="35"/>
      <c r="M133" s="185"/>
      <c r="N133" s="57"/>
      <c r="O133" s="57"/>
      <c r="P133" s="57"/>
      <c r="Q133" s="57"/>
      <c r="R133" s="57"/>
      <c r="S133" s="57"/>
      <c r="T133" s="58"/>
      <c r="AT133" s="14" t="s">
        <v>131</v>
      </c>
      <c r="AU133" s="14" t="s">
        <v>81</v>
      </c>
    </row>
    <row r="134" spans="2:65" s="11" customFormat="1" ht="11.25">
      <c r="B134" s="186"/>
      <c r="C134" s="187"/>
      <c r="D134" s="183" t="s">
        <v>133</v>
      </c>
      <c r="E134" s="188" t="s">
        <v>1</v>
      </c>
      <c r="F134" s="189" t="s">
        <v>609</v>
      </c>
      <c r="G134" s="187"/>
      <c r="H134" s="190">
        <v>800</v>
      </c>
      <c r="I134" s="191"/>
      <c r="J134" s="187"/>
      <c r="K134" s="187"/>
      <c r="L134" s="192"/>
      <c r="M134" s="193"/>
      <c r="N134" s="194"/>
      <c r="O134" s="194"/>
      <c r="P134" s="194"/>
      <c r="Q134" s="194"/>
      <c r="R134" s="194"/>
      <c r="S134" s="194"/>
      <c r="T134" s="195"/>
      <c r="AT134" s="196" t="s">
        <v>133</v>
      </c>
      <c r="AU134" s="196" t="s">
        <v>81</v>
      </c>
      <c r="AV134" s="11" t="s">
        <v>81</v>
      </c>
      <c r="AW134" s="11" t="s">
        <v>34</v>
      </c>
      <c r="AX134" s="11" t="s">
        <v>79</v>
      </c>
      <c r="AY134" s="196" t="s">
        <v>121</v>
      </c>
    </row>
    <row r="135" spans="2:65" s="1" customFormat="1" ht="22.5" customHeight="1">
      <c r="B135" s="31"/>
      <c r="C135" s="171" t="s">
        <v>247</v>
      </c>
      <c r="D135" s="171" t="s">
        <v>124</v>
      </c>
      <c r="E135" s="172" t="s">
        <v>611</v>
      </c>
      <c r="F135" s="173" t="s">
        <v>612</v>
      </c>
      <c r="G135" s="174" t="s">
        <v>162</v>
      </c>
      <c r="H135" s="175">
        <v>100</v>
      </c>
      <c r="I135" s="176"/>
      <c r="J135" s="177">
        <f>ROUND(I135*H135,2)</f>
        <v>0</v>
      </c>
      <c r="K135" s="173" t="s">
        <v>128</v>
      </c>
      <c r="L135" s="35"/>
      <c r="M135" s="178" t="s">
        <v>1</v>
      </c>
      <c r="N135" s="179" t="s">
        <v>42</v>
      </c>
      <c r="O135" s="57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AR135" s="14" t="s">
        <v>129</v>
      </c>
      <c r="AT135" s="14" t="s">
        <v>124</v>
      </c>
      <c r="AU135" s="14" t="s">
        <v>81</v>
      </c>
      <c r="AY135" s="14" t="s">
        <v>121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4" t="s">
        <v>79</v>
      </c>
      <c r="BK135" s="182">
        <f>ROUND(I135*H135,2)</f>
        <v>0</v>
      </c>
      <c r="BL135" s="14" t="s">
        <v>129</v>
      </c>
      <c r="BM135" s="14" t="s">
        <v>613</v>
      </c>
    </row>
    <row r="136" spans="2:65" s="1" customFormat="1" ht="29.25">
      <c r="B136" s="31"/>
      <c r="C136" s="32"/>
      <c r="D136" s="183" t="s">
        <v>131</v>
      </c>
      <c r="E136" s="32"/>
      <c r="F136" s="184" t="s">
        <v>614</v>
      </c>
      <c r="G136" s="32"/>
      <c r="H136" s="32"/>
      <c r="I136" s="100"/>
      <c r="J136" s="32"/>
      <c r="K136" s="32"/>
      <c r="L136" s="35"/>
      <c r="M136" s="185"/>
      <c r="N136" s="57"/>
      <c r="O136" s="57"/>
      <c r="P136" s="57"/>
      <c r="Q136" s="57"/>
      <c r="R136" s="57"/>
      <c r="S136" s="57"/>
      <c r="T136" s="58"/>
      <c r="AT136" s="14" t="s">
        <v>131</v>
      </c>
      <c r="AU136" s="14" t="s">
        <v>81</v>
      </c>
    </row>
    <row r="137" spans="2:65" s="1" customFormat="1" ht="22.5" customHeight="1">
      <c r="B137" s="31"/>
      <c r="C137" s="171" t="s">
        <v>252</v>
      </c>
      <c r="D137" s="171" t="s">
        <v>124</v>
      </c>
      <c r="E137" s="172" t="s">
        <v>615</v>
      </c>
      <c r="F137" s="173" t="s">
        <v>616</v>
      </c>
      <c r="G137" s="174" t="s">
        <v>276</v>
      </c>
      <c r="H137" s="175">
        <v>910</v>
      </c>
      <c r="I137" s="176"/>
      <c r="J137" s="177">
        <f>ROUND(I137*H137,2)</f>
        <v>0</v>
      </c>
      <c r="K137" s="173" t="s">
        <v>128</v>
      </c>
      <c r="L137" s="35"/>
      <c r="M137" s="178" t="s">
        <v>1</v>
      </c>
      <c r="N137" s="179" t="s">
        <v>42</v>
      </c>
      <c r="O137" s="57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AR137" s="14" t="s">
        <v>129</v>
      </c>
      <c r="AT137" s="14" t="s">
        <v>124</v>
      </c>
      <c r="AU137" s="14" t="s">
        <v>81</v>
      </c>
      <c r="AY137" s="14" t="s">
        <v>121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4" t="s">
        <v>79</v>
      </c>
      <c r="BK137" s="182">
        <f>ROUND(I137*H137,2)</f>
        <v>0</v>
      </c>
      <c r="BL137" s="14" t="s">
        <v>129</v>
      </c>
      <c r="BM137" s="14" t="s">
        <v>617</v>
      </c>
    </row>
    <row r="138" spans="2:65" s="1" customFormat="1" ht="19.5">
      <c r="B138" s="31"/>
      <c r="C138" s="32"/>
      <c r="D138" s="183" t="s">
        <v>131</v>
      </c>
      <c r="E138" s="32"/>
      <c r="F138" s="184" t="s">
        <v>618</v>
      </c>
      <c r="G138" s="32"/>
      <c r="H138" s="32"/>
      <c r="I138" s="100"/>
      <c r="J138" s="32"/>
      <c r="K138" s="32"/>
      <c r="L138" s="35"/>
      <c r="M138" s="185"/>
      <c r="N138" s="57"/>
      <c r="O138" s="57"/>
      <c r="P138" s="57"/>
      <c r="Q138" s="57"/>
      <c r="R138" s="57"/>
      <c r="S138" s="57"/>
      <c r="T138" s="58"/>
      <c r="AT138" s="14" t="s">
        <v>131</v>
      </c>
      <c r="AU138" s="14" t="s">
        <v>81</v>
      </c>
    </row>
    <row r="139" spans="2:65" s="11" customFormat="1" ht="11.25">
      <c r="B139" s="186"/>
      <c r="C139" s="187"/>
      <c r="D139" s="183" t="s">
        <v>133</v>
      </c>
      <c r="E139" s="188" t="s">
        <v>1</v>
      </c>
      <c r="F139" s="189" t="s">
        <v>619</v>
      </c>
      <c r="G139" s="187"/>
      <c r="H139" s="190">
        <v>910</v>
      </c>
      <c r="I139" s="191"/>
      <c r="J139" s="187"/>
      <c r="K139" s="187"/>
      <c r="L139" s="192"/>
      <c r="M139" s="193"/>
      <c r="N139" s="194"/>
      <c r="O139" s="194"/>
      <c r="P139" s="194"/>
      <c r="Q139" s="194"/>
      <c r="R139" s="194"/>
      <c r="S139" s="194"/>
      <c r="T139" s="195"/>
      <c r="AT139" s="196" t="s">
        <v>133</v>
      </c>
      <c r="AU139" s="196" t="s">
        <v>81</v>
      </c>
      <c r="AV139" s="11" t="s">
        <v>81</v>
      </c>
      <c r="AW139" s="11" t="s">
        <v>34</v>
      </c>
      <c r="AX139" s="11" t="s">
        <v>79</v>
      </c>
      <c r="AY139" s="196" t="s">
        <v>121</v>
      </c>
    </row>
    <row r="140" spans="2:65" s="1" customFormat="1" ht="22.5" customHeight="1">
      <c r="B140" s="31"/>
      <c r="C140" s="171" t="s">
        <v>257</v>
      </c>
      <c r="D140" s="171" t="s">
        <v>124</v>
      </c>
      <c r="E140" s="172" t="s">
        <v>268</v>
      </c>
      <c r="F140" s="173" t="s">
        <v>269</v>
      </c>
      <c r="G140" s="174" t="s">
        <v>182</v>
      </c>
      <c r="H140" s="175">
        <v>45.5</v>
      </c>
      <c r="I140" s="176"/>
      <c r="J140" s="177">
        <f>ROUND(I140*H140,2)</f>
        <v>0</v>
      </c>
      <c r="K140" s="173" t="s">
        <v>128</v>
      </c>
      <c r="L140" s="35"/>
      <c r="M140" s="178" t="s">
        <v>1</v>
      </c>
      <c r="N140" s="179" t="s">
        <v>42</v>
      </c>
      <c r="O140" s="57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AR140" s="14" t="s">
        <v>129</v>
      </c>
      <c r="AT140" s="14" t="s">
        <v>124</v>
      </c>
      <c r="AU140" s="14" t="s">
        <v>81</v>
      </c>
      <c r="AY140" s="14" t="s">
        <v>121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4" t="s">
        <v>79</v>
      </c>
      <c r="BK140" s="182">
        <f>ROUND(I140*H140,2)</f>
        <v>0</v>
      </c>
      <c r="BL140" s="14" t="s">
        <v>129</v>
      </c>
      <c r="BM140" s="14" t="s">
        <v>620</v>
      </c>
    </row>
    <row r="141" spans="2:65" s="1" customFormat="1" ht="19.5">
      <c r="B141" s="31"/>
      <c r="C141" s="32"/>
      <c r="D141" s="183" t="s">
        <v>131</v>
      </c>
      <c r="E141" s="32"/>
      <c r="F141" s="184" t="s">
        <v>271</v>
      </c>
      <c r="G141" s="32"/>
      <c r="H141" s="32"/>
      <c r="I141" s="100"/>
      <c r="J141" s="32"/>
      <c r="K141" s="32"/>
      <c r="L141" s="35"/>
      <c r="M141" s="185"/>
      <c r="N141" s="57"/>
      <c r="O141" s="57"/>
      <c r="P141" s="57"/>
      <c r="Q141" s="57"/>
      <c r="R141" s="57"/>
      <c r="S141" s="57"/>
      <c r="T141" s="58"/>
      <c r="AT141" s="14" t="s">
        <v>131</v>
      </c>
      <c r="AU141" s="14" t="s">
        <v>81</v>
      </c>
    </row>
    <row r="142" spans="2:65" s="11" customFormat="1" ht="11.25">
      <c r="B142" s="186"/>
      <c r="C142" s="187"/>
      <c r="D142" s="183" t="s">
        <v>133</v>
      </c>
      <c r="E142" s="188" t="s">
        <v>1</v>
      </c>
      <c r="F142" s="189" t="s">
        <v>621</v>
      </c>
      <c r="G142" s="187"/>
      <c r="H142" s="190">
        <v>45.5</v>
      </c>
      <c r="I142" s="191"/>
      <c r="J142" s="187"/>
      <c r="K142" s="187"/>
      <c r="L142" s="192"/>
      <c r="M142" s="193"/>
      <c r="N142" s="194"/>
      <c r="O142" s="194"/>
      <c r="P142" s="194"/>
      <c r="Q142" s="194"/>
      <c r="R142" s="194"/>
      <c r="S142" s="194"/>
      <c r="T142" s="195"/>
      <c r="AT142" s="196" t="s">
        <v>133</v>
      </c>
      <c r="AU142" s="196" t="s">
        <v>81</v>
      </c>
      <c r="AV142" s="11" t="s">
        <v>81</v>
      </c>
      <c r="AW142" s="11" t="s">
        <v>34</v>
      </c>
      <c r="AX142" s="11" t="s">
        <v>79</v>
      </c>
      <c r="AY142" s="196" t="s">
        <v>121</v>
      </c>
    </row>
    <row r="143" spans="2:65" s="1" customFormat="1" ht="22.5" customHeight="1">
      <c r="B143" s="31"/>
      <c r="C143" s="171" t="s">
        <v>262</v>
      </c>
      <c r="D143" s="171" t="s">
        <v>124</v>
      </c>
      <c r="E143" s="172" t="s">
        <v>274</v>
      </c>
      <c r="F143" s="173" t="s">
        <v>275</v>
      </c>
      <c r="G143" s="174" t="s">
        <v>276</v>
      </c>
      <c r="H143" s="175">
        <v>910</v>
      </c>
      <c r="I143" s="176"/>
      <c r="J143" s="177">
        <f>ROUND(I143*H143,2)</f>
        <v>0</v>
      </c>
      <c r="K143" s="173" t="s">
        <v>128</v>
      </c>
      <c r="L143" s="35"/>
      <c r="M143" s="178" t="s">
        <v>1</v>
      </c>
      <c r="N143" s="179" t="s">
        <v>42</v>
      </c>
      <c r="O143" s="57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AR143" s="14" t="s">
        <v>129</v>
      </c>
      <c r="AT143" s="14" t="s">
        <v>124</v>
      </c>
      <c r="AU143" s="14" t="s">
        <v>81</v>
      </c>
      <c r="AY143" s="14" t="s">
        <v>121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4" t="s">
        <v>79</v>
      </c>
      <c r="BK143" s="182">
        <f>ROUND(I143*H143,2)</f>
        <v>0</v>
      </c>
      <c r="BL143" s="14" t="s">
        <v>129</v>
      </c>
      <c r="BM143" s="14" t="s">
        <v>622</v>
      </c>
    </row>
    <row r="144" spans="2:65" s="1" customFormat="1" ht="29.25">
      <c r="B144" s="31"/>
      <c r="C144" s="32"/>
      <c r="D144" s="183" t="s">
        <v>131</v>
      </c>
      <c r="E144" s="32"/>
      <c r="F144" s="184" t="s">
        <v>278</v>
      </c>
      <c r="G144" s="32"/>
      <c r="H144" s="32"/>
      <c r="I144" s="100"/>
      <c r="J144" s="32"/>
      <c r="K144" s="32"/>
      <c r="L144" s="35"/>
      <c r="M144" s="185"/>
      <c r="N144" s="57"/>
      <c r="O144" s="57"/>
      <c r="P144" s="57"/>
      <c r="Q144" s="57"/>
      <c r="R144" s="57"/>
      <c r="S144" s="57"/>
      <c r="T144" s="58"/>
      <c r="AT144" s="14" t="s">
        <v>131</v>
      </c>
      <c r="AU144" s="14" t="s">
        <v>81</v>
      </c>
    </row>
    <row r="145" spans="2:65" s="11" customFormat="1" ht="11.25">
      <c r="B145" s="186"/>
      <c r="C145" s="187"/>
      <c r="D145" s="183" t="s">
        <v>133</v>
      </c>
      <c r="E145" s="188" t="s">
        <v>1</v>
      </c>
      <c r="F145" s="189" t="s">
        <v>619</v>
      </c>
      <c r="G145" s="187"/>
      <c r="H145" s="190">
        <v>910</v>
      </c>
      <c r="I145" s="191"/>
      <c r="J145" s="187"/>
      <c r="K145" s="187"/>
      <c r="L145" s="192"/>
      <c r="M145" s="193"/>
      <c r="N145" s="194"/>
      <c r="O145" s="194"/>
      <c r="P145" s="194"/>
      <c r="Q145" s="194"/>
      <c r="R145" s="194"/>
      <c r="S145" s="194"/>
      <c r="T145" s="195"/>
      <c r="AT145" s="196" t="s">
        <v>133</v>
      </c>
      <c r="AU145" s="196" t="s">
        <v>81</v>
      </c>
      <c r="AV145" s="11" t="s">
        <v>81</v>
      </c>
      <c r="AW145" s="11" t="s">
        <v>34</v>
      </c>
      <c r="AX145" s="11" t="s">
        <v>79</v>
      </c>
      <c r="AY145" s="196" t="s">
        <v>121</v>
      </c>
    </row>
    <row r="146" spans="2:65" s="1" customFormat="1" ht="22.5" customHeight="1">
      <c r="B146" s="31"/>
      <c r="C146" s="171" t="s">
        <v>267</v>
      </c>
      <c r="D146" s="171" t="s">
        <v>124</v>
      </c>
      <c r="E146" s="172" t="s">
        <v>281</v>
      </c>
      <c r="F146" s="173" t="s">
        <v>282</v>
      </c>
      <c r="G146" s="174" t="s">
        <v>212</v>
      </c>
      <c r="H146" s="175">
        <v>2.5000000000000001E-2</v>
      </c>
      <c r="I146" s="176"/>
      <c r="J146" s="177">
        <f>ROUND(I146*H146,2)</f>
        <v>0</v>
      </c>
      <c r="K146" s="173" t="s">
        <v>128</v>
      </c>
      <c r="L146" s="35"/>
      <c r="M146" s="178" t="s">
        <v>1</v>
      </c>
      <c r="N146" s="179" t="s">
        <v>42</v>
      </c>
      <c r="O146" s="57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AR146" s="14" t="s">
        <v>129</v>
      </c>
      <c r="AT146" s="14" t="s">
        <v>124</v>
      </c>
      <c r="AU146" s="14" t="s">
        <v>81</v>
      </c>
      <c r="AY146" s="14" t="s">
        <v>121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4" t="s">
        <v>79</v>
      </c>
      <c r="BK146" s="182">
        <f>ROUND(I146*H146,2)</f>
        <v>0</v>
      </c>
      <c r="BL146" s="14" t="s">
        <v>129</v>
      </c>
      <c r="BM146" s="14" t="s">
        <v>623</v>
      </c>
    </row>
    <row r="147" spans="2:65" s="1" customFormat="1" ht="29.25">
      <c r="B147" s="31"/>
      <c r="C147" s="32"/>
      <c r="D147" s="183" t="s">
        <v>131</v>
      </c>
      <c r="E147" s="32"/>
      <c r="F147" s="184" t="s">
        <v>284</v>
      </c>
      <c r="G147" s="32"/>
      <c r="H147" s="32"/>
      <c r="I147" s="100"/>
      <c r="J147" s="32"/>
      <c r="K147" s="32"/>
      <c r="L147" s="35"/>
      <c r="M147" s="185"/>
      <c r="N147" s="57"/>
      <c r="O147" s="57"/>
      <c r="P147" s="57"/>
      <c r="Q147" s="57"/>
      <c r="R147" s="57"/>
      <c r="S147" s="57"/>
      <c r="T147" s="58"/>
      <c r="AT147" s="14" t="s">
        <v>131</v>
      </c>
      <c r="AU147" s="14" t="s">
        <v>81</v>
      </c>
    </row>
    <row r="148" spans="2:65" s="1" customFormat="1" ht="22.5" customHeight="1">
      <c r="B148" s="31"/>
      <c r="C148" s="171" t="s">
        <v>273</v>
      </c>
      <c r="D148" s="171" t="s">
        <v>124</v>
      </c>
      <c r="E148" s="172" t="s">
        <v>624</v>
      </c>
      <c r="F148" s="173" t="s">
        <v>625</v>
      </c>
      <c r="G148" s="174" t="s">
        <v>212</v>
      </c>
      <c r="H148" s="175">
        <v>0.39600000000000002</v>
      </c>
      <c r="I148" s="176"/>
      <c r="J148" s="177">
        <f>ROUND(I148*H148,2)</f>
        <v>0</v>
      </c>
      <c r="K148" s="173" t="s">
        <v>128</v>
      </c>
      <c r="L148" s="35"/>
      <c r="M148" s="178" t="s">
        <v>1</v>
      </c>
      <c r="N148" s="179" t="s">
        <v>42</v>
      </c>
      <c r="O148" s="57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AR148" s="14" t="s">
        <v>129</v>
      </c>
      <c r="AT148" s="14" t="s">
        <v>124</v>
      </c>
      <c r="AU148" s="14" t="s">
        <v>81</v>
      </c>
      <c r="AY148" s="14" t="s">
        <v>121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4" t="s">
        <v>79</v>
      </c>
      <c r="BK148" s="182">
        <f>ROUND(I148*H148,2)</f>
        <v>0</v>
      </c>
      <c r="BL148" s="14" t="s">
        <v>129</v>
      </c>
      <c r="BM148" s="14" t="s">
        <v>626</v>
      </c>
    </row>
    <row r="149" spans="2:65" s="1" customFormat="1" ht="29.25">
      <c r="B149" s="31"/>
      <c r="C149" s="32"/>
      <c r="D149" s="183" t="s">
        <v>131</v>
      </c>
      <c r="E149" s="32"/>
      <c r="F149" s="184" t="s">
        <v>627</v>
      </c>
      <c r="G149" s="32"/>
      <c r="H149" s="32"/>
      <c r="I149" s="100"/>
      <c r="J149" s="32"/>
      <c r="K149" s="32"/>
      <c r="L149" s="35"/>
      <c r="M149" s="185"/>
      <c r="N149" s="57"/>
      <c r="O149" s="57"/>
      <c r="P149" s="57"/>
      <c r="Q149" s="57"/>
      <c r="R149" s="57"/>
      <c r="S149" s="57"/>
      <c r="T149" s="58"/>
      <c r="AT149" s="14" t="s">
        <v>131</v>
      </c>
      <c r="AU149" s="14" t="s">
        <v>81</v>
      </c>
    </row>
    <row r="150" spans="2:65" s="1" customFormat="1" ht="22.5" customHeight="1">
      <c r="B150" s="31"/>
      <c r="C150" s="208" t="s">
        <v>280</v>
      </c>
      <c r="D150" s="208" t="s">
        <v>292</v>
      </c>
      <c r="E150" s="209" t="s">
        <v>628</v>
      </c>
      <c r="F150" s="210" t="s">
        <v>629</v>
      </c>
      <c r="G150" s="211" t="s">
        <v>162</v>
      </c>
      <c r="H150" s="212">
        <v>18</v>
      </c>
      <c r="I150" s="213"/>
      <c r="J150" s="214">
        <f>ROUND(I150*H150,2)</f>
        <v>0</v>
      </c>
      <c r="K150" s="210" t="s">
        <v>128</v>
      </c>
      <c r="L150" s="215"/>
      <c r="M150" s="216" t="s">
        <v>1</v>
      </c>
      <c r="N150" s="217" t="s">
        <v>42</v>
      </c>
      <c r="O150" s="57"/>
      <c r="P150" s="180">
        <f>O150*H150</f>
        <v>0</v>
      </c>
      <c r="Q150" s="180">
        <v>0.32729999999999998</v>
      </c>
      <c r="R150" s="180">
        <f>Q150*H150</f>
        <v>5.8914</v>
      </c>
      <c r="S150" s="180">
        <v>0</v>
      </c>
      <c r="T150" s="181">
        <f>S150*H150</f>
        <v>0</v>
      </c>
      <c r="AR150" s="14" t="s">
        <v>165</v>
      </c>
      <c r="AT150" s="14" t="s">
        <v>292</v>
      </c>
      <c r="AU150" s="14" t="s">
        <v>81</v>
      </c>
      <c r="AY150" s="14" t="s">
        <v>121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4" t="s">
        <v>79</v>
      </c>
      <c r="BK150" s="182">
        <f>ROUND(I150*H150,2)</f>
        <v>0</v>
      </c>
      <c r="BL150" s="14" t="s">
        <v>129</v>
      </c>
      <c r="BM150" s="14" t="s">
        <v>630</v>
      </c>
    </row>
    <row r="151" spans="2:65" s="1" customFormat="1" ht="11.25">
      <c r="B151" s="31"/>
      <c r="C151" s="32"/>
      <c r="D151" s="183" t="s">
        <v>131</v>
      </c>
      <c r="E151" s="32"/>
      <c r="F151" s="184" t="s">
        <v>629</v>
      </c>
      <c r="G151" s="32"/>
      <c r="H151" s="32"/>
      <c r="I151" s="100"/>
      <c r="J151" s="32"/>
      <c r="K151" s="32"/>
      <c r="L151" s="35"/>
      <c r="M151" s="185"/>
      <c r="N151" s="57"/>
      <c r="O151" s="57"/>
      <c r="P151" s="57"/>
      <c r="Q151" s="57"/>
      <c r="R151" s="57"/>
      <c r="S151" s="57"/>
      <c r="T151" s="58"/>
      <c r="AT151" s="14" t="s">
        <v>131</v>
      </c>
      <c r="AU151" s="14" t="s">
        <v>81</v>
      </c>
    </row>
    <row r="152" spans="2:65" s="1" customFormat="1" ht="22.5" customHeight="1">
      <c r="B152" s="31"/>
      <c r="C152" s="208" t="s">
        <v>285</v>
      </c>
      <c r="D152" s="208" t="s">
        <v>292</v>
      </c>
      <c r="E152" s="209" t="s">
        <v>310</v>
      </c>
      <c r="F152" s="210" t="s">
        <v>311</v>
      </c>
      <c r="G152" s="211" t="s">
        <v>162</v>
      </c>
      <c r="H152" s="212">
        <v>58</v>
      </c>
      <c r="I152" s="213"/>
      <c r="J152" s="214">
        <f>ROUND(I152*H152,2)</f>
        <v>0</v>
      </c>
      <c r="K152" s="210" t="s">
        <v>128</v>
      </c>
      <c r="L152" s="215"/>
      <c r="M152" s="216" t="s">
        <v>1</v>
      </c>
      <c r="N152" s="217" t="s">
        <v>42</v>
      </c>
      <c r="O152" s="57"/>
      <c r="P152" s="180">
        <f>O152*H152</f>
        <v>0</v>
      </c>
      <c r="Q152" s="180">
        <v>9.7000000000000003E-2</v>
      </c>
      <c r="R152" s="180">
        <f>Q152*H152</f>
        <v>5.6260000000000003</v>
      </c>
      <c r="S152" s="180">
        <v>0</v>
      </c>
      <c r="T152" s="181">
        <f>S152*H152</f>
        <v>0</v>
      </c>
      <c r="AR152" s="14" t="s">
        <v>165</v>
      </c>
      <c r="AT152" s="14" t="s">
        <v>292</v>
      </c>
      <c r="AU152" s="14" t="s">
        <v>81</v>
      </c>
      <c r="AY152" s="14" t="s">
        <v>121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4" t="s">
        <v>79</v>
      </c>
      <c r="BK152" s="182">
        <f>ROUND(I152*H152,2)</f>
        <v>0</v>
      </c>
      <c r="BL152" s="14" t="s">
        <v>129</v>
      </c>
      <c r="BM152" s="14" t="s">
        <v>631</v>
      </c>
    </row>
    <row r="153" spans="2:65" s="1" customFormat="1" ht="11.25">
      <c r="B153" s="31"/>
      <c r="C153" s="32"/>
      <c r="D153" s="183" t="s">
        <v>131</v>
      </c>
      <c r="E153" s="32"/>
      <c r="F153" s="184" t="s">
        <v>311</v>
      </c>
      <c r="G153" s="32"/>
      <c r="H153" s="32"/>
      <c r="I153" s="100"/>
      <c r="J153" s="32"/>
      <c r="K153" s="32"/>
      <c r="L153" s="35"/>
      <c r="M153" s="185"/>
      <c r="N153" s="57"/>
      <c r="O153" s="57"/>
      <c r="P153" s="57"/>
      <c r="Q153" s="57"/>
      <c r="R153" s="57"/>
      <c r="S153" s="57"/>
      <c r="T153" s="58"/>
      <c r="AT153" s="14" t="s">
        <v>131</v>
      </c>
      <c r="AU153" s="14" t="s">
        <v>81</v>
      </c>
    </row>
    <row r="154" spans="2:65" s="1" customFormat="1" ht="22.5" customHeight="1">
      <c r="B154" s="31"/>
      <c r="C154" s="208" t="s">
        <v>291</v>
      </c>
      <c r="D154" s="208" t="s">
        <v>292</v>
      </c>
      <c r="E154" s="209" t="s">
        <v>314</v>
      </c>
      <c r="F154" s="210" t="s">
        <v>315</v>
      </c>
      <c r="G154" s="211" t="s">
        <v>162</v>
      </c>
      <c r="H154" s="212">
        <v>864</v>
      </c>
      <c r="I154" s="213"/>
      <c r="J154" s="214">
        <f>ROUND(I154*H154,2)</f>
        <v>0</v>
      </c>
      <c r="K154" s="210" t="s">
        <v>128</v>
      </c>
      <c r="L154" s="215"/>
      <c r="M154" s="216" t="s">
        <v>1</v>
      </c>
      <c r="N154" s="217" t="s">
        <v>42</v>
      </c>
      <c r="O154" s="57"/>
      <c r="P154" s="180">
        <f>O154*H154</f>
        <v>0</v>
      </c>
      <c r="Q154" s="180">
        <v>5.1999999999999995E-4</v>
      </c>
      <c r="R154" s="180">
        <f>Q154*H154</f>
        <v>0.44927999999999996</v>
      </c>
      <c r="S154" s="180">
        <v>0</v>
      </c>
      <c r="T154" s="181">
        <f>S154*H154</f>
        <v>0</v>
      </c>
      <c r="AR154" s="14" t="s">
        <v>165</v>
      </c>
      <c r="AT154" s="14" t="s">
        <v>292</v>
      </c>
      <c r="AU154" s="14" t="s">
        <v>81</v>
      </c>
      <c r="AY154" s="14" t="s">
        <v>121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4" t="s">
        <v>79</v>
      </c>
      <c r="BK154" s="182">
        <f>ROUND(I154*H154,2)</f>
        <v>0</v>
      </c>
      <c r="BL154" s="14" t="s">
        <v>129</v>
      </c>
      <c r="BM154" s="14" t="s">
        <v>632</v>
      </c>
    </row>
    <row r="155" spans="2:65" s="1" customFormat="1" ht="11.25">
      <c r="B155" s="31"/>
      <c r="C155" s="32"/>
      <c r="D155" s="183" t="s">
        <v>131</v>
      </c>
      <c r="E155" s="32"/>
      <c r="F155" s="184" t="s">
        <v>315</v>
      </c>
      <c r="G155" s="32"/>
      <c r="H155" s="32"/>
      <c r="I155" s="100"/>
      <c r="J155" s="32"/>
      <c r="K155" s="32"/>
      <c r="L155" s="35"/>
      <c r="M155" s="185"/>
      <c r="N155" s="57"/>
      <c r="O155" s="57"/>
      <c r="P155" s="57"/>
      <c r="Q155" s="57"/>
      <c r="R155" s="57"/>
      <c r="S155" s="57"/>
      <c r="T155" s="58"/>
      <c r="AT155" s="14" t="s">
        <v>131</v>
      </c>
      <c r="AU155" s="14" t="s">
        <v>81</v>
      </c>
    </row>
    <row r="156" spans="2:65" s="1" customFormat="1" ht="22.5" customHeight="1">
      <c r="B156" s="31"/>
      <c r="C156" s="208" t="s">
        <v>297</v>
      </c>
      <c r="D156" s="208" t="s">
        <v>292</v>
      </c>
      <c r="E156" s="209" t="s">
        <v>322</v>
      </c>
      <c r="F156" s="210" t="s">
        <v>323</v>
      </c>
      <c r="G156" s="211" t="s">
        <v>162</v>
      </c>
      <c r="H156" s="212">
        <v>864</v>
      </c>
      <c r="I156" s="213"/>
      <c r="J156" s="214">
        <f>ROUND(I156*H156,2)</f>
        <v>0</v>
      </c>
      <c r="K156" s="210" t="s">
        <v>128</v>
      </c>
      <c r="L156" s="215"/>
      <c r="M156" s="216" t="s">
        <v>1</v>
      </c>
      <c r="N156" s="217" t="s">
        <v>42</v>
      </c>
      <c r="O156" s="57"/>
      <c r="P156" s="180">
        <f>O156*H156</f>
        <v>0</v>
      </c>
      <c r="Q156" s="180">
        <v>9.0000000000000006E-5</v>
      </c>
      <c r="R156" s="180">
        <f>Q156*H156</f>
        <v>7.776000000000001E-2</v>
      </c>
      <c r="S156" s="180">
        <v>0</v>
      </c>
      <c r="T156" s="181">
        <f>S156*H156</f>
        <v>0</v>
      </c>
      <c r="AR156" s="14" t="s">
        <v>165</v>
      </c>
      <c r="AT156" s="14" t="s">
        <v>292</v>
      </c>
      <c r="AU156" s="14" t="s">
        <v>81</v>
      </c>
      <c r="AY156" s="14" t="s">
        <v>121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4" t="s">
        <v>79</v>
      </c>
      <c r="BK156" s="182">
        <f>ROUND(I156*H156,2)</f>
        <v>0</v>
      </c>
      <c r="BL156" s="14" t="s">
        <v>129</v>
      </c>
      <c r="BM156" s="14" t="s">
        <v>633</v>
      </c>
    </row>
    <row r="157" spans="2:65" s="1" customFormat="1" ht="11.25">
      <c r="B157" s="31"/>
      <c r="C157" s="32"/>
      <c r="D157" s="183" t="s">
        <v>131</v>
      </c>
      <c r="E157" s="32"/>
      <c r="F157" s="184" t="s">
        <v>323</v>
      </c>
      <c r="G157" s="32"/>
      <c r="H157" s="32"/>
      <c r="I157" s="100"/>
      <c r="J157" s="32"/>
      <c r="K157" s="32"/>
      <c r="L157" s="35"/>
      <c r="M157" s="185"/>
      <c r="N157" s="57"/>
      <c r="O157" s="57"/>
      <c r="P157" s="57"/>
      <c r="Q157" s="57"/>
      <c r="R157" s="57"/>
      <c r="S157" s="57"/>
      <c r="T157" s="58"/>
      <c r="AT157" s="14" t="s">
        <v>131</v>
      </c>
      <c r="AU157" s="14" t="s">
        <v>81</v>
      </c>
    </row>
    <row r="158" spans="2:65" s="1" customFormat="1" ht="22.5" customHeight="1">
      <c r="B158" s="31"/>
      <c r="C158" s="208" t="s">
        <v>301</v>
      </c>
      <c r="D158" s="208" t="s">
        <v>292</v>
      </c>
      <c r="E158" s="209" t="s">
        <v>517</v>
      </c>
      <c r="F158" s="210" t="s">
        <v>518</v>
      </c>
      <c r="G158" s="211" t="s">
        <v>162</v>
      </c>
      <c r="H158" s="212">
        <v>204</v>
      </c>
      <c r="I158" s="213"/>
      <c r="J158" s="214">
        <f>ROUND(I158*H158,2)</f>
        <v>0</v>
      </c>
      <c r="K158" s="210" t="s">
        <v>128</v>
      </c>
      <c r="L158" s="215"/>
      <c r="M158" s="216" t="s">
        <v>1</v>
      </c>
      <c r="N158" s="217" t="s">
        <v>42</v>
      </c>
      <c r="O158" s="57"/>
      <c r="P158" s="180">
        <f>O158*H158</f>
        <v>0</v>
      </c>
      <c r="Q158" s="180">
        <v>8.5199999999999998E-3</v>
      </c>
      <c r="R158" s="180">
        <f>Q158*H158</f>
        <v>1.7380800000000001</v>
      </c>
      <c r="S158" s="180">
        <v>0</v>
      </c>
      <c r="T158" s="181">
        <f>S158*H158</f>
        <v>0</v>
      </c>
      <c r="AR158" s="14" t="s">
        <v>165</v>
      </c>
      <c r="AT158" s="14" t="s">
        <v>292</v>
      </c>
      <c r="AU158" s="14" t="s">
        <v>81</v>
      </c>
      <c r="AY158" s="14" t="s">
        <v>121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4" t="s">
        <v>79</v>
      </c>
      <c r="BK158" s="182">
        <f>ROUND(I158*H158,2)</f>
        <v>0</v>
      </c>
      <c r="BL158" s="14" t="s">
        <v>129</v>
      </c>
      <c r="BM158" s="14" t="s">
        <v>634</v>
      </c>
    </row>
    <row r="159" spans="2:65" s="1" customFormat="1" ht="11.25">
      <c r="B159" s="31"/>
      <c r="C159" s="32"/>
      <c r="D159" s="183" t="s">
        <v>131</v>
      </c>
      <c r="E159" s="32"/>
      <c r="F159" s="184" t="s">
        <v>518</v>
      </c>
      <c r="G159" s="32"/>
      <c r="H159" s="32"/>
      <c r="I159" s="100"/>
      <c r="J159" s="32"/>
      <c r="K159" s="32"/>
      <c r="L159" s="35"/>
      <c r="M159" s="185"/>
      <c r="N159" s="57"/>
      <c r="O159" s="57"/>
      <c r="P159" s="57"/>
      <c r="Q159" s="57"/>
      <c r="R159" s="57"/>
      <c r="S159" s="57"/>
      <c r="T159" s="58"/>
      <c r="AT159" s="14" t="s">
        <v>131</v>
      </c>
      <c r="AU159" s="14" t="s">
        <v>81</v>
      </c>
    </row>
    <row r="160" spans="2:65" s="1" customFormat="1" ht="22.5" customHeight="1">
      <c r="B160" s="31"/>
      <c r="C160" s="208" t="s">
        <v>305</v>
      </c>
      <c r="D160" s="208" t="s">
        <v>292</v>
      </c>
      <c r="E160" s="209" t="s">
        <v>326</v>
      </c>
      <c r="F160" s="210" t="s">
        <v>327</v>
      </c>
      <c r="G160" s="211" t="s">
        <v>162</v>
      </c>
      <c r="H160" s="212">
        <v>10</v>
      </c>
      <c r="I160" s="213"/>
      <c r="J160" s="214">
        <f>ROUND(I160*H160,2)</f>
        <v>0</v>
      </c>
      <c r="K160" s="210" t="s">
        <v>128</v>
      </c>
      <c r="L160" s="215"/>
      <c r="M160" s="216" t="s">
        <v>1</v>
      </c>
      <c r="N160" s="217" t="s">
        <v>42</v>
      </c>
      <c r="O160" s="57"/>
      <c r="P160" s="180">
        <f>O160*H160</f>
        <v>0</v>
      </c>
      <c r="Q160" s="180">
        <v>7.4200000000000004E-3</v>
      </c>
      <c r="R160" s="180">
        <f>Q160*H160</f>
        <v>7.4200000000000002E-2</v>
      </c>
      <c r="S160" s="180">
        <v>0</v>
      </c>
      <c r="T160" s="181">
        <f>S160*H160</f>
        <v>0</v>
      </c>
      <c r="AR160" s="14" t="s">
        <v>165</v>
      </c>
      <c r="AT160" s="14" t="s">
        <v>292</v>
      </c>
      <c r="AU160" s="14" t="s">
        <v>81</v>
      </c>
      <c r="AY160" s="14" t="s">
        <v>121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4" t="s">
        <v>79</v>
      </c>
      <c r="BK160" s="182">
        <f>ROUND(I160*H160,2)</f>
        <v>0</v>
      </c>
      <c r="BL160" s="14" t="s">
        <v>129</v>
      </c>
      <c r="BM160" s="14" t="s">
        <v>635</v>
      </c>
    </row>
    <row r="161" spans="2:65" s="1" customFormat="1" ht="11.25">
      <c r="B161" s="31"/>
      <c r="C161" s="32"/>
      <c r="D161" s="183" t="s">
        <v>131</v>
      </c>
      <c r="E161" s="32"/>
      <c r="F161" s="184" t="s">
        <v>327</v>
      </c>
      <c r="G161" s="32"/>
      <c r="H161" s="32"/>
      <c r="I161" s="100"/>
      <c r="J161" s="32"/>
      <c r="K161" s="32"/>
      <c r="L161" s="35"/>
      <c r="M161" s="185"/>
      <c r="N161" s="57"/>
      <c r="O161" s="57"/>
      <c r="P161" s="57"/>
      <c r="Q161" s="57"/>
      <c r="R161" s="57"/>
      <c r="S161" s="57"/>
      <c r="T161" s="58"/>
      <c r="AT161" s="14" t="s">
        <v>131</v>
      </c>
      <c r="AU161" s="14" t="s">
        <v>81</v>
      </c>
    </row>
    <row r="162" spans="2:65" s="1" customFormat="1" ht="16.5" customHeight="1">
      <c r="B162" s="31"/>
      <c r="C162" s="208" t="s">
        <v>309</v>
      </c>
      <c r="D162" s="208" t="s">
        <v>292</v>
      </c>
      <c r="E162" s="209" t="s">
        <v>330</v>
      </c>
      <c r="F162" s="210" t="s">
        <v>331</v>
      </c>
      <c r="G162" s="211" t="s">
        <v>162</v>
      </c>
      <c r="H162" s="212">
        <v>2</v>
      </c>
      <c r="I162" s="213"/>
      <c r="J162" s="214">
        <f>ROUND(I162*H162,2)</f>
        <v>0</v>
      </c>
      <c r="K162" s="210" t="s">
        <v>1</v>
      </c>
      <c r="L162" s="215"/>
      <c r="M162" s="216" t="s">
        <v>1</v>
      </c>
      <c r="N162" s="217" t="s">
        <v>42</v>
      </c>
      <c r="O162" s="57"/>
      <c r="P162" s="180">
        <f>O162*H162</f>
        <v>0</v>
      </c>
      <c r="Q162" s="180">
        <v>8.5199999999999998E-3</v>
      </c>
      <c r="R162" s="180">
        <f>Q162*H162</f>
        <v>1.704E-2</v>
      </c>
      <c r="S162" s="180">
        <v>0</v>
      </c>
      <c r="T162" s="181">
        <f>S162*H162</f>
        <v>0</v>
      </c>
      <c r="AR162" s="14" t="s">
        <v>165</v>
      </c>
      <c r="AT162" s="14" t="s">
        <v>292</v>
      </c>
      <c r="AU162" s="14" t="s">
        <v>81</v>
      </c>
      <c r="AY162" s="14" t="s">
        <v>121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14" t="s">
        <v>79</v>
      </c>
      <c r="BK162" s="182">
        <f>ROUND(I162*H162,2)</f>
        <v>0</v>
      </c>
      <c r="BL162" s="14" t="s">
        <v>129</v>
      </c>
      <c r="BM162" s="14" t="s">
        <v>636</v>
      </c>
    </row>
    <row r="163" spans="2:65" s="1" customFormat="1" ht="19.5">
      <c r="B163" s="31"/>
      <c r="C163" s="32"/>
      <c r="D163" s="183" t="s">
        <v>131</v>
      </c>
      <c r="E163" s="32"/>
      <c r="F163" s="184" t="s">
        <v>333</v>
      </c>
      <c r="G163" s="32"/>
      <c r="H163" s="32"/>
      <c r="I163" s="100"/>
      <c r="J163" s="32"/>
      <c r="K163" s="32"/>
      <c r="L163" s="35"/>
      <c r="M163" s="185"/>
      <c r="N163" s="57"/>
      <c r="O163" s="57"/>
      <c r="P163" s="57"/>
      <c r="Q163" s="57"/>
      <c r="R163" s="57"/>
      <c r="S163" s="57"/>
      <c r="T163" s="58"/>
      <c r="AT163" s="14" t="s">
        <v>131</v>
      </c>
      <c r="AU163" s="14" t="s">
        <v>81</v>
      </c>
    </row>
    <row r="164" spans="2:65" s="1" customFormat="1" ht="22.5" customHeight="1">
      <c r="B164" s="31"/>
      <c r="C164" s="208" t="s">
        <v>313</v>
      </c>
      <c r="D164" s="208" t="s">
        <v>292</v>
      </c>
      <c r="E164" s="209" t="s">
        <v>335</v>
      </c>
      <c r="F164" s="210" t="s">
        <v>336</v>
      </c>
      <c r="G164" s="211" t="s">
        <v>162</v>
      </c>
      <c r="H164" s="212">
        <v>2216</v>
      </c>
      <c r="I164" s="213"/>
      <c r="J164" s="214">
        <f>ROUND(I164*H164,2)</f>
        <v>0</v>
      </c>
      <c r="K164" s="210" t="s">
        <v>128</v>
      </c>
      <c r="L164" s="215"/>
      <c r="M164" s="216" t="s">
        <v>1</v>
      </c>
      <c r="N164" s="217" t="s">
        <v>42</v>
      </c>
      <c r="O164" s="57"/>
      <c r="P164" s="180">
        <f>O164*H164</f>
        <v>0</v>
      </c>
      <c r="Q164" s="180">
        <v>1.23E-3</v>
      </c>
      <c r="R164" s="180">
        <f>Q164*H164</f>
        <v>2.7256800000000001</v>
      </c>
      <c r="S164" s="180">
        <v>0</v>
      </c>
      <c r="T164" s="181">
        <f>S164*H164</f>
        <v>0</v>
      </c>
      <c r="AR164" s="14" t="s">
        <v>165</v>
      </c>
      <c r="AT164" s="14" t="s">
        <v>292</v>
      </c>
      <c r="AU164" s="14" t="s">
        <v>81</v>
      </c>
      <c r="AY164" s="14" t="s">
        <v>121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4" t="s">
        <v>79</v>
      </c>
      <c r="BK164" s="182">
        <f>ROUND(I164*H164,2)</f>
        <v>0</v>
      </c>
      <c r="BL164" s="14" t="s">
        <v>129</v>
      </c>
      <c r="BM164" s="14" t="s">
        <v>637</v>
      </c>
    </row>
    <row r="165" spans="2:65" s="1" customFormat="1" ht="11.25">
      <c r="B165" s="31"/>
      <c r="C165" s="32"/>
      <c r="D165" s="183" t="s">
        <v>131</v>
      </c>
      <c r="E165" s="32"/>
      <c r="F165" s="184" t="s">
        <v>336</v>
      </c>
      <c r="G165" s="32"/>
      <c r="H165" s="32"/>
      <c r="I165" s="100"/>
      <c r="J165" s="32"/>
      <c r="K165" s="32"/>
      <c r="L165" s="35"/>
      <c r="M165" s="185"/>
      <c r="N165" s="57"/>
      <c r="O165" s="57"/>
      <c r="P165" s="57"/>
      <c r="Q165" s="57"/>
      <c r="R165" s="57"/>
      <c r="S165" s="57"/>
      <c r="T165" s="58"/>
      <c r="AT165" s="14" t="s">
        <v>131</v>
      </c>
      <c r="AU165" s="14" t="s">
        <v>81</v>
      </c>
    </row>
    <row r="166" spans="2:65" s="1" customFormat="1" ht="22.5" customHeight="1">
      <c r="B166" s="31"/>
      <c r="C166" s="208" t="s">
        <v>317</v>
      </c>
      <c r="D166" s="208" t="s">
        <v>292</v>
      </c>
      <c r="E166" s="209" t="s">
        <v>638</v>
      </c>
      <c r="F166" s="210" t="s">
        <v>639</v>
      </c>
      <c r="G166" s="211" t="s">
        <v>162</v>
      </c>
      <c r="H166" s="212">
        <v>1108</v>
      </c>
      <c r="I166" s="213"/>
      <c r="J166" s="214">
        <f>ROUND(I166*H166,2)</f>
        <v>0</v>
      </c>
      <c r="K166" s="210" t="s">
        <v>128</v>
      </c>
      <c r="L166" s="215"/>
      <c r="M166" s="216" t="s">
        <v>1</v>
      </c>
      <c r="N166" s="217" t="s">
        <v>42</v>
      </c>
      <c r="O166" s="57"/>
      <c r="P166" s="180">
        <f>O166*H166</f>
        <v>0</v>
      </c>
      <c r="Q166" s="180">
        <v>2.1000000000000001E-4</v>
      </c>
      <c r="R166" s="180">
        <f>Q166*H166</f>
        <v>0.23268</v>
      </c>
      <c r="S166" s="180">
        <v>0</v>
      </c>
      <c r="T166" s="181">
        <f>S166*H166</f>
        <v>0</v>
      </c>
      <c r="AR166" s="14" t="s">
        <v>165</v>
      </c>
      <c r="AT166" s="14" t="s">
        <v>292</v>
      </c>
      <c r="AU166" s="14" t="s">
        <v>81</v>
      </c>
      <c r="AY166" s="14" t="s">
        <v>121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14" t="s">
        <v>79</v>
      </c>
      <c r="BK166" s="182">
        <f>ROUND(I166*H166,2)</f>
        <v>0</v>
      </c>
      <c r="BL166" s="14" t="s">
        <v>129</v>
      </c>
      <c r="BM166" s="14" t="s">
        <v>640</v>
      </c>
    </row>
    <row r="167" spans="2:65" s="1" customFormat="1" ht="11.25">
      <c r="B167" s="31"/>
      <c r="C167" s="32"/>
      <c r="D167" s="183" t="s">
        <v>131</v>
      </c>
      <c r="E167" s="32"/>
      <c r="F167" s="184" t="s">
        <v>639</v>
      </c>
      <c r="G167" s="32"/>
      <c r="H167" s="32"/>
      <c r="I167" s="100"/>
      <c r="J167" s="32"/>
      <c r="K167" s="32"/>
      <c r="L167" s="35"/>
      <c r="M167" s="185"/>
      <c r="N167" s="57"/>
      <c r="O167" s="57"/>
      <c r="P167" s="57"/>
      <c r="Q167" s="57"/>
      <c r="R167" s="57"/>
      <c r="S167" s="57"/>
      <c r="T167" s="58"/>
      <c r="AT167" s="14" t="s">
        <v>131</v>
      </c>
      <c r="AU167" s="14" t="s">
        <v>81</v>
      </c>
    </row>
    <row r="168" spans="2:65" s="1" customFormat="1" ht="22.5" customHeight="1">
      <c r="B168" s="31"/>
      <c r="C168" s="208" t="s">
        <v>321</v>
      </c>
      <c r="D168" s="208" t="s">
        <v>292</v>
      </c>
      <c r="E168" s="209" t="s">
        <v>339</v>
      </c>
      <c r="F168" s="210" t="s">
        <v>340</v>
      </c>
      <c r="G168" s="211" t="s">
        <v>162</v>
      </c>
      <c r="H168" s="212">
        <v>216</v>
      </c>
      <c r="I168" s="213"/>
      <c r="J168" s="214">
        <f>ROUND(I168*H168,2)</f>
        <v>0</v>
      </c>
      <c r="K168" s="210" t="s">
        <v>128</v>
      </c>
      <c r="L168" s="215"/>
      <c r="M168" s="216" t="s">
        <v>1</v>
      </c>
      <c r="N168" s="217" t="s">
        <v>42</v>
      </c>
      <c r="O168" s="57"/>
      <c r="P168" s="180">
        <f>O168*H168</f>
        <v>0</v>
      </c>
      <c r="Q168" s="180">
        <v>1.8000000000000001E-4</v>
      </c>
      <c r="R168" s="180">
        <f>Q168*H168</f>
        <v>3.8880000000000005E-2</v>
      </c>
      <c r="S168" s="180">
        <v>0</v>
      </c>
      <c r="T168" s="181">
        <f>S168*H168</f>
        <v>0</v>
      </c>
      <c r="AR168" s="14" t="s">
        <v>165</v>
      </c>
      <c r="AT168" s="14" t="s">
        <v>292</v>
      </c>
      <c r="AU168" s="14" t="s">
        <v>81</v>
      </c>
      <c r="AY168" s="14" t="s">
        <v>121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4" t="s">
        <v>79</v>
      </c>
      <c r="BK168" s="182">
        <f>ROUND(I168*H168,2)</f>
        <v>0</v>
      </c>
      <c r="BL168" s="14" t="s">
        <v>129</v>
      </c>
      <c r="BM168" s="14" t="s">
        <v>641</v>
      </c>
    </row>
    <row r="169" spans="2:65" s="1" customFormat="1" ht="11.25">
      <c r="B169" s="31"/>
      <c r="C169" s="32"/>
      <c r="D169" s="183" t="s">
        <v>131</v>
      </c>
      <c r="E169" s="32"/>
      <c r="F169" s="184" t="s">
        <v>340</v>
      </c>
      <c r="G169" s="32"/>
      <c r="H169" s="32"/>
      <c r="I169" s="100"/>
      <c r="J169" s="32"/>
      <c r="K169" s="32"/>
      <c r="L169" s="35"/>
      <c r="M169" s="185"/>
      <c r="N169" s="57"/>
      <c r="O169" s="57"/>
      <c r="P169" s="57"/>
      <c r="Q169" s="57"/>
      <c r="R169" s="57"/>
      <c r="S169" s="57"/>
      <c r="T169" s="58"/>
      <c r="AT169" s="14" t="s">
        <v>131</v>
      </c>
      <c r="AU169" s="14" t="s">
        <v>81</v>
      </c>
    </row>
    <row r="170" spans="2:65" s="1" customFormat="1" ht="22.5" customHeight="1">
      <c r="B170" s="31"/>
      <c r="C170" s="208" t="s">
        <v>325</v>
      </c>
      <c r="D170" s="208" t="s">
        <v>292</v>
      </c>
      <c r="E170" s="209" t="s">
        <v>343</v>
      </c>
      <c r="F170" s="210" t="s">
        <v>344</v>
      </c>
      <c r="G170" s="211" t="s">
        <v>162</v>
      </c>
      <c r="H170" s="212">
        <v>216</v>
      </c>
      <c r="I170" s="213"/>
      <c r="J170" s="214">
        <f>ROUND(I170*H170,2)</f>
        <v>0</v>
      </c>
      <c r="K170" s="210" t="s">
        <v>128</v>
      </c>
      <c r="L170" s="215"/>
      <c r="M170" s="216" t="s">
        <v>1</v>
      </c>
      <c r="N170" s="217" t="s">
        <v>42</v>
      </c>
      <c r="O170" s="57"/>
      <c r="P170" s="180">
        <f>O170*H170</f>
        <v>0</v>
      </c>
      <c r="Q170" s="180">
        <v>9.0000000000000006E-5</v>
      </c>
      <c r="R170" s="180">
        <f>Q170*H170</f>
        <v>1.9440000000000002E-2</v>
      </c>
      <c r="S170" s="180">
        <v>0</v>
      </c>
      <c r="T170" s="181">
        <f>S170*H170</f>
        <v>0</v>
      </c>
      <c r="AR170" s="14" t="s">
        <v>165</v>
      </c>
      <c r="AT170" s="14" t="s">
        <v>292</v>
      </c>
      <c r="AU170" s="14" t="s">
        <v>81</v>
      </c>
      <c r="AY170" s="14" t="s">
        <v>121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14" t="s">
        <v>79</v>
      </c>
      <c r="BK170" s="182">
        <f>ROUND(I170*H170,2)</f>
        <v>0</v>
      </c>
      <c r="BL170" s="14" t="s">
        <v>129</v>
      </c>
      <c r="BM170" s="14" t="s">
        <v>642</v>
      </c>
    </row>
    <row r="171" spans="2:65" s="1" customFormat="1" ht="11.25">
      <c r="B171" s="31"/>
      <c r="C171" s="32"/>
      <c r="D171" s="183" t="s">
        <v>131</v>
      </c>
      <c r="E171" s="32"/>
      <c r="F171" s="184" t="s">
        <v>344</v>
      </c>
      <c r="G171" s="32"/>
      <c r="H171" s="32"/>
      <c r="I171" s="100"/>
      <c r="J171" s="32"/>
      <c r="K171" s="32"/>
      <c r="L171" s="35"/>
      <c r="M171" s="185"/>
      <c r="N171" s="57"/>
      <c r="O171" s="57"/>
      <c r="P171" s="57"/>
      <c r="Q171" s="57"/>
      <c r="R171" s="57"/>
      <c r="S171" s="57"/>
      <c r="T171" s="58"/>
      <c r="AT171" s="14" t="s">
        <v>131</v>
      </c>
      <c r="AU171" s="14" t="s">
        <v>81</v>
      </c>
    </row>
    <row r="172" spans="2:65" s="1" customFormat="1" ht="22.5" customHeight="1">
      <c r="B172" s="31"/>
      <c r="C172" s="208" t="s">
        <v>329</v>
      </c>
      <c r="D172" s="208" t="s">
        <v>292</v>
      </c>
      <c r="E172" s="209" t="s">
        <v>351</v>
      </c>
      <c r="F172" s="210" t="s">
        <v>352</v>
      </c>
      <c r="G172" s="211" t="s">
        <v>162</v>
      </c>
      <c r="H172" s="212">
        <v>12</v>
      </c>
      <c r="I172" s="213"/>
      <c r="J172" s="214">
        <f>ROUND(I172*H172,2)</f>
        <v>0</v>
      </c>
      <c r="K172" s="210" t="s">
        <v>128</v>
      </c>
      <c r="L172" s="215"/>
      <c r="M172" s="216" t="s">
        <v>1</v>
      </c>
      <c r="N172" s="217" t="s">
        <v>42</v>
      </c>
      <c r="O172" s="57"/>
      <c r="P172" s="180">
        <f>O172*H172</f>
        <v>0</v>
      </c>
      <c r="Q172" s="180">
        <v>1.162E-2</v>
      </c>
      <c r="R172" s="180">
        <f>Q172*H172</f>
        <v>0.13944000000000001</v>
      </c>
      <c r="S172" s="180">
        <v>0</v>
      </c>
      <c r="T172" s="181">
        <f>S172*H172</f>
        <v>0</v>
      </c>
      <c r="AR172" s="14" t="s">
        <v>165</v>
      </c>
      <c r="AT172" s="14" t="s">
        <v>292</v>
      </c>
      <c r="AU172" s="14" t="s">
        <v>81</v>
      </c>
      <c r="AY172" s="14" t="s">
        <v>121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4" t="s">
        <v>79</v>
      </c>
      <c r="BK172" s="182">
        <f>ROUND(I172*H172,2)</f>
        <v>0</v>
      </c>
      <c r="BL172" s="14" t="s">
        <v>129</v>
      </c>
      <c r="BM172" s="14" t="s">
        <v>643</v>
      </c>
    </row>
    <row r="173" spans="2:65" s="1" customFormat="1" ht="11.25">
      <c r="B173" s="31"/>
      <c r="C173" s="32"/>
      <c r="D173" s="183" t="s">
        <v>131</v>
      </c>
      <c r="E173" s="32"/>
      <c r="F173" s="184" t="s">
        <v>352</v>
      </c>
      <c r="G173" s="32"/>
      <c r="H173" s="32"/>
      <c r="I173" s="100"/>
      <c r="J173" s="32"/>
      <c r="K173" s="32"/>
      <c r="L173" s="35"/>
      <c r="M173" s="185"/>
      <c r="N173" s="57"/>
      <c r="O173" s="57"/>
      <c r="P173" s="57"/>
      <c r="Q173" s="57"/>
      <c r="R173" s="57"/>
      <c r="S173" s="57"/>
      <c r="T173" s="58"/>
      <c r="AT173" s="14" t="s">
        <v>131</v>
      </c>
      <c r="AU173" s="14" t="s">
        <v>81</v>
      </c>
    </row>
    <row r="174" spans="2:65" s="1" customFormat="1" ht="22.5" customHeight="1">
      <c r="B174" s="31"/>
      <c r="C174" s="208" t="s">
        <v>334</v>
      </c>
      <c r="D174" s="208" t="s">
        <v>292</v>
      </c>
      <c r="E174" s="209" t="s">
        <v>355</v>
      </c>
      <c r="F174" s="210" t="s">
        <v>356</v>
      </c>
      <c r="G174" s="211" t="s">
        <v>162</v>
      </c>
      <c r="H174" s="212">
        <v>24</v>
      </c>
      <c r="I174" s="213"/>
      <c r="J174" s="214">
        <f>ROUND(I174*H174,2)</f>
        <v>0</v>
      </c>
      <c r="K174" s="210" t="s">
        <v>128</v>
      </c>
      <c r="L174" s="215"/>
      <c r="M174" s="216" t="s">
        <v>1</v>
      </c>
      <c r="N174" s="217" t="s">
        <v>42</v>
      </c>
      <c r="O174" s="57"/>
      <c r="P174" s="180">
        <f>O174*H174</f>
        <v>0</v>
      </c>
      <c r="Q174" s="180">
        <v>5.2999999999999998E-4</v>
      </c>
      <c r="R174" s="180">
        <f>Q174*H174</f>
        <v>1.2719999999999999E-2</v>
      </c>
      <c r="S174" s="180">
        <v>0</v>
      </c>
      <c r="T174" s="181">
        <f>S174*H174</f>
        <v>0</v>
      </c>
      <c r="AR174" s="14" t="s">
        <v>165</v>
      </c>
      <c r="AT174" s="14" t="s">
        <v>292</v>
      </c>
      <c r="AU174" s="14" t="s">
        <v>81</v>
      </c>
      <c r="AY174" s="14" t="s">
        <v>121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14" t="s">
        <v>79</v>
      </c>
      <c r="BK174" s="182">
        <f>ROUND(I174*H174,2)</f>
        <v>0</v>
      </c>
      <c r="BL174" s="14" t="s">
        <v>129</v>
      </c>
      <c r="BM174" s="14" t="s">
        <v>644</v>
      </c>
    </row>
    <row r="175" spans="2:65" s="1" customFormat="1" ht="11.25">
      <c r="B175" s="31"/>
      <c r="C175" s="32"/>
      <c r="D175" s="183" t="s">
        <v>131</v>
      </c>
      <c r="E175" s="32"/>
      <c r="F175" s="184" t="s">
        <v>356</v>
      </c>
      <c r="G175" s="32"/>
      <c r="H175" s="32"/>
      <c r="I175" s="100"/>
      <c r="J175" s="32"/>
      <c r="K175" s="32"/>
      <c r="L175" s="35"/>
      <c r="M175" s="185"/>
      <c r="N175" s="57"/>
      <c r="O175" s="57"/>
      <c r="P175" s="57"/>
      <c r="Q175" s="57"/>
      <c r="R175" s="57"/>
      <c r="S175" s="57"/>
      <c r="T175" s="58"/>
      <c r="AT175" s="14" t="s">
        <v>131</v>
      </c>
      <c r="AU175" s="14" t="s">
        <v>81</v>
      </c>
    </row>
    <row r="176" spans="2:65" s="1" customFormat="1" ht="22.5" customHeight="1">
      <c r="B176" s="31"/>
      <c r="C176" s="208" t="s">
        <v>338</v>
      </c>
      <c r="D176" s="208" t="s">
        <v>292</v>
      </c>
      <c r="E176" s="209" t="s">
        <v>359</v>
      </c>
      <c r="F176" s="210" t="s">
        <v>360</v>
      </c>
      <c r="G176" s="211" t="s">
        <v>162</v>
      </c>
      <c r="H176" s="212">
        <v>24</v>
      </c>
      <c r="I176" s="213"/>
      <c r="J176" s="214">
        <f>ROUND(I176*H176,2)</f>
        <v>0</v>
      </c>
      <c r="K176" s="210" t="s">
        <v>128</v>
      </c>
      <c r="L176" s="215"/>
      <c r="M176" s="216" t="s">
        <v>1</v>
      </c>
      <c r="N176" s="217" t="s">
        <v>42</v>
      </c>
      <c r="O176" s="57"/>
      <c r="P176" s="180">
        <f>O176*H176</f>
        <v>0</v>
      </c>
      <c r="Q176" s="180">
        <v>1.2E-4</v>
      </c>
      <c r="R176" s="180">
        <f>Q176*H176</f>
        <v>2.8800000000000002E-3</v>
      </c>
      <c r="S176" s="180">
        <v>0</v>
      </c>
      <c r="T176" s="181">
        <f>S176*H176</f>
        <v>0</v>
      </c>
      <c r="AR176" s="14" t="s">
        <v>165</v>
      </c>
      <c r="AT176" s="14" t="s">
        <v>292</v>
      </c>
      <c r="AU176" s="14" t="s">
        <v>81</v>
      </c>
      <c r="AY176" s="14" t="s">
        <v>121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14" t="s">
        <v>79</v>
      </c>
      <c r="BK176" s="182">
        <f>ROUND(I176*H176,2)</f>
        <v>0</v>
      </c>
      <c r="BL176" s="14" t="s">
        <v>129</v>
      </c>
      <c r="BM176" s="14" t="s">
        <v>645</v>
      </c>
    </row>
    <row r="177" spans="2:65" s="1" customFormat="1" ht="11.25">
      <c r="B177" s="31"/>
      <c r="C177" s="32"/>
      <c r="D177" s="183" t="s">
        <v>131</v>
      </c>
      <c r="E177" s="32"/>
      <c r="F177" s="184" t="s">
        <v>360</v>
      </c>
      <c r="G177" s="32"/>
      <c r="H177" s="32"/>
      <c r="I177" s="100"/>
      <c r="J177" s="32"/>
      <c r="K177" s="32"/>
      <c r="L177" s="35"/>
      <c r="M177" s="185"/>
      <c r="N177" s="57"/>
      <c r="O177" s="57"/>
      <c r="P177" s="57"/>
      <c r="Q177" s="57"/>
      <c r="R177" s="57"/>
      <c r="S177" s="57"/>
      <c r="T177" s="58"/>
      <c r="AT177" s="14" t="s">
        <v>131</v>
      </c>
      <c r="AU177" s="14" t="s">
        <v>81</v>
      </c>
    </row>
    <row r="178" spans="2:65" s="1" customFormat="1" ht="22.5" customHeight="1">
      <c r="B178" s="31"/>
      <c r="C178" s="208" t="s">
        <v>342</v>
      </c>
      <c r="D178" s="208" t="s">
        <v>292</v>
      </c>
      <c r="E178" s="209" t="s">
        <v>322</v>
      </c>
      <c r="F178" s="210" t="s">
        <v>323</v>
      </c>
      <c r="G178" s="211" t="s">
        <v>162</v>
      </c>
      <c r="H178" s="212">
        <v>24</v>
      </c>
      <c r="I178" s="213"/>
      <c r="J178" s="214">
        <f>ROUND(I178*H178,2)</f>
        <v>0</v>
      </c>
      <c r="K178" s="210" t="s">
        <v>128</v>
      </c>
      <c r="L178" s="215"/>
      <c r="M178" s="216" t="s">
        <v>1</v>
      </c>
      <c r="N178" s="217" t="s">
        <v>42</v>
      </c>
      <c r="O178" s="57"/>
      <c r="P178" s="180">
        <f>O178*H178</f>
        <v>0</v>
      </c>
      <c r="Q178" s="180">
        <v>9.0000000000000006E-5</v>
      </c>
      <c r="R178" s="180">
        <f>Q178*H178</f>
        <v>2.16E-3</v>
      </c>
      <c r="S178" s="180">
        <v>0</v>
      </c>
      <c r="T178" s="181">
        <f>S178*H178</f>
        <v>0</v>
      </c>
      <c r="AR178" s="14" t="s">
        <v>165</v>
      </c>
      <c r="AT178" s="14" t="s">
        <v>292</v>
      </c>
      <c r="AU178" s="14" t="s">
        <v>81</v>
      </c>
      <c r="AY178" s="14" t="s">
        <v>121</v>
      </c>
      <c r="BE178" s="182">
        <f>IF(N178="základní",J178,0)</f>
        <v>0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14" t="s">
        <v>79</v>
      </c>
      <c r="BK178" s="182">
        <f>ROUND(I178*H178,2)</f>
        <v>0</v>
      </c>
      <c r="BL178" s="14" t="s">
        <v>129</v>
      </c>
      <c r="BM178" s="14" t="s">
        <v>646</v>
      </c>
    </row>
    <row r="179" spans="2:65" s="1" customFormat="1" ht="11.25">
      <c r="B179" s="31"/>
      <c r="C179" s="32"/>
      <c r="D179" s="183" t="s">
        <v>131</v>
      </c>
      <c r="E179" s="32"/>
      <c r="F179" s="184" t="s">
        <v>323</v>
      </c>
      <c r="G179" s="32"/>
      <c r="H179" s="32"/>
      <c r="I179" s="100"/>
      <c r="J179" s="32"/>
      <c r="K179" s="32"/>
      <c r="L179" s="35"/>
      <c r="M179" s="185"/>
      <c r="N179" s="57"/>
      <c r="O179" s="57"/>
      <c r="P179" s="57"/>
      <c r="Q179" s="57"/>
      <c r="R179" s="57"/>
      <c r="S179" s="57"/>
      <c r="T179" s="58"/>
      <c r="AT179" s="14" t="s">
        <v>131</v>
      </c>
      <c r="AU179" s="14" t="s">
        <v>81</v>
      </c>
    </row>
    <row r="180" spans="2:65" s="1" customFormat="1" ht="22.5" customHeight="1">
      <c r="B180" s="31"/>
      <c r="C180" s="208" t="s">
        <v>346</v>
      </c>
      <c r="D180" s="208" t="s">
        <v>292</v>
      </c>
      <c r="E180" s="209" t="s">
        <v>365</v>
      </c>
      <c r="F180" s="210" t="s">
        <v>366</v>
      </c>
      <c r="G180" s="211" t="s">
        <v>173</v>
      </c>
      <c r="H180" s="212">
        <v>802.81799999999998</v>
      </c>
      <c r="I180" s="213"/>
      <c r="J180" s="214">
        <f>ROUND(I180*H180,2)</f>
        <v>0</v>
      </c>
      <c r="K180" s="210" t="s">
        <v>128</v>
      </c>
      <c r="L180" s="215"/>
      <c r="M180" s="216" t="s">
        <v>1</v>
      </c>
      <c r="N180" s="217" t="s">
        <v>42</v>
      </c>
      <c r="O180" s="57"/>
      <c r="P180" s="180">
        <f>O180*H180</f>
        <v>0</v>
      </c>
      <c r="Q180" s="180">
        <v>1</v>
      </c>
      <c r="R180" s="180">
        <f>Q180*H180</f>
        <v>802.81799999999998</v>
      </c>
      <c r="S180" s="180">
        <v>0</v>
      </c>
      <c r="T180" s="181">
        <f>S180*H180</f>
        <v>0</v>
      </c>
      <c r="AR180" s="14" t="s">
        <v>165</v>
      </c>
      <c r="AT180" s="14" t="s">
        <v>292</v>
      </c>
      <c r="AU180" s="14" t="s">
        <v>81</v>
      </c>
      <c r="AY180" s="14" t="s">
        <v>121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4" t="s">
        <v>79</v>
      </c>
      <c r="BK180" s="182">
        <f>ROUND(I180*H180,2)</f>
        <v>0</v>
      </c>
      <c r="BL180" s="14" t="s">
        <v>129</v>
      </c>
      <c r="BM180" s="14" t="s">
        <v>647</v>
      </c>
    </row>
    <row r="181" spans="2:65" s="1" customFormat="1" ht="11.25">
      <c r="B181" s="31"/>
      <c r="C181" s="32"/>
      <c r="D181" s="183" t="s">
        <v>131</v>
      </c>
      <c r="E181" s="32"/>
      <c r="F181" s="184" t="s">
        <v>366</v>
      </c>
      <c r="G181" s="32"/>
      <c r="H181" s="32"/>
      <c r="I181" s="100"/>
      <c r="J181" s="32"/>
      <c r="K181" s="32"/>
      <c r="L181" s="35"/>
      <c r="M181" s="185"/>
      <c r="N181" s="57"/>
      <c r="O181" s="57"/>
      <c r="P181" s="57"/>
      <c r="Q181" s="57"/>
      <c r="R181" s="57"/>
      <c r="S181" s="57"/>
      <c r="T181" s="58"/>
      <c r="AT181" s="14" t="s">
        <v>131</v>
      </c>
      <c r="AU181" s="14" t="s">
        <v>81</v>
      </c>
    </row>
    <row r="182" spans="2:65" s="11" customFormat="1" ht="11.25">
      <c r="B182" s="186"/>
      <c r="C182" s="187"/>
      <c r="D182" s="183" t="s">
        <v>133</v>
      </c>
      <c r="E182" s="188" t="s">
        <v>1</v>
      </c>
      <c r="F182" s="189" t="s">
        <v>648</v>
      </c>
      <c r="G182" s="187"/>
      <c r="H182" s="190">
        <v>802.81799999999998</v>
      </c>
      <c r="I182" s="191"/>
      <c r="J182" s="187"/>
      <c r="K182" s="187"/>
      <c r="L182" s="192"/>
      <c r="M182" s="193"/>
      <c r="N182" s="194"/>
      <c r="O182" s="194"/>
      <c r="P182" s="194"/>
      <c r="Q182" s="194"/>
      <c r="R182" s="194"/>
      <c r="S182" s="194"/>
      <c r="T182" s="195"/>
      <c r="AT182" s="196" t="s">
        <v>133</v>
      </c>
      <c r="AU182" s="196" t="s">
        <v>81</v>
      </c>
      <c r="AV182" s="11" t="s">
        <v>81</v>
      </c>
      <c r="AW182" s="11" t="s">
        <v>34</v>
      </c>
      <c r="AX182" s="11" t="s">
        <v>79</v>
      </c>
      <c r="AY182" s="196" t="s">
        <v>121</v>
      </c>
    </row>
    <row r="183" spans="2:65" s="1" customFormat="1" ht="22.5" customHeight="1">
      <c r="B183" s="31"/>
      <c r="C183" s="208" t="s">
        <v>350</v>
      </c>
      <c r="D183" s="208" t="s">
        <v>292</v>
      </c>
      <c r="E183" s="209" t="s">
        <v>370</v>
      </c>
      <c r="F183" s="210" t="s">
        <v>371</v>
      </c>
      <c r="G183" s="211" t="s">
        <v>173</v>
      </c>
      <c r="H183" s="212">
        <v>72.8</v>
      </c>
      <c r="I183" s="213"/>
      <c r="J183" s="214">
        <f>ROUND(I183*H183,2)</f>
        <v>0</v>
      </c>
      <c r="K183" s="210" t="s">
        <v>128</v>
      </c>
      <c r="L183" s="215"/>
      <c r="M183" s="216" t="s">
        <v>1</v>
      </c>
      <c r="N183" s="217" t="s">
        <v>42</v>
      </c>
      <c r="O183" s="57"/>
      <c r="P183" s="180">
        <f>O183*H183</f>
        <v>0</v>
      </c>
      <c r="Q183" s="180">
        <v>1</v>
      </c>
      <c r="R183" s="180">
        <f>Q183*H183</f>
        <v>72.8</v>
      </c>
      <c r="S183" s="180">
        <v>0</v>
      </c>
      <c r="T183" s="181">
        <f>S183*H183</f>
        <v>0</v>
      </c>
      <c r="AR183" s="14" t="s">
        <v>165</v>
      </c>
      <c r="AT183" s="14" t="s">
        <v>292</v>
      </c>
      <c r="AU183" s="14" t="s">
        <v>81</v>
      </c>
      <c r="AY183" s="14" t="s">
        <v>121</v>
      </c>
      <c r="BE183" s="182">
        <f>IF(N183="základní",J183,0)</f>
        <v>0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14" t="s">
        <v>79</v>
      </c>
      <c r="BK183" s="182">
        <f>ROUND(I183*H183,2)</f>
        <v>0</v>
      </c>
      <c r="BL183" s="14" t="s">
        <v>129</v>
      </c>
      <c r="BM183" s="14" t="s">
        <v>649</v>
      </c>
    </row>
    <row r="184" spans="2:65" s="1" customFormat="1" ht="11.25">
      <c r="B184" s="31"/>
      <c r="C184" s="32"/>
      <c r="D184" s="183" t="s">
        <v>131</v>
      </c>
      <c r="E184" s="32"/>
      <c r="F184" s="184" t="s">
        <v>371</v>
      </c>
      <c r="G184" s="32"/>
      <c r="H184" s="32"/>
      <c r="I184" s="100"/>
      <c r="J184" s="32"/>
      <c r="K184" s="32"/>
      <c r="L184" s="35"/>
      <c r="M184" s="185"/>
      <c r="N184" s="57"/>
      <c r="O184" s="57"/>
      <c r="P184" s="57"/>
      <c r="Q184" s="57"/>
      <c r="R184" s="57"/>
      <c r="S184" s="57"/>
      <c r="T184" s="58"/>
      <c r="AT184" s="14" t="s">
        <v>131</v>
      </c>
      <c r="AU184" s="14" t="s">
        <v>81</v>
      </c>
    </row>
    <row r="185" spans="2:65" s="11" customFormat="1" ht="11.25">
      <c r="B185" s="186"/>
      <c r="C185" s="187"/>
      <c r="D185" s="183" t="s">
        <v>133</v>
      </c>
      <c r="E185" s="188" t="s">
        <v>1</v>
      </c>
      <c r="F185" s="189" t="s">
        <v>650</v>
      </c>
      <c r="G185" s="187"/>
      <c r="H185" s="190">
        <v>72.8</v>
      </c>
      <c r="I185" s="191"/>
      <c r="J185" s="187"/>
      <c r="K185" s="187"/>
      <c r="L185" s="192"/>
      <c r="M185" s="193"/>
      <c r="N185" s="194"/>
      <c r="O185" s="194"/>
      <c r="P185" s="194"/>
      <c r="Q185" s="194"/>
      <c r="R185" s="194"/>
      <c r="S185" s="194"/>
      <c r="T185" s="195"/>
      <c r="AT185" s="196" t="s">
        <v>133</v>
      </c>
      <c r="AU185" s="196" t="s">
        <v>81</v>
      </c>
      <c r="AV185" s="11" t="s">
        <v>81</v>
      </c>
      <c r="AW185" s="11" t="s">
        <v>34</v>
      </c>
      <c r="AX185" s="11" t="s">
        <v>79</v>
      </c>
      <c r="AY185" s="196" t="s">
        <v>121</v>
      </c>
    </row>
    <row r="186" spans="2:65" s="1" customFormat="1" ht="22.5" customHeight="1">
      <c r="B186" s="31"/>
      <c r="C186" s="208" t="s">
        <v>354</v>
      </c>
      <c r="D186" s="208" t="s">
        <v>292</v>
      </c>
      <c r="E186" s="209" t="s">
        <v>651</v>
      </c>
      <c r="F186" s="210" t="s">
        <v>652</v>
      </c>
      <c r="G186" s="211" t="s">
        <v>127</v>
      </c>
      <c r="H186" s="212">
        <v>40</v>
      </c>
      <c r="I186" s="213"/>
      <c r="J186" s="214">
        <f>ROUND(I186*H186,2)</f>
        <v>0</v>
      </c>
      <c r="K186" s="210" t="s">
        <v>128</v>
      </c>
      <c r="L186" s="215"/>
      <c r="M186" s="216" t="s">
        <v>1</v>
      </c>
      <c r="N186" s="217" t="s">
        <v>42</v>
      </c>
      <c r="O186" s="57"/>
      <c r="P186" s="180">
        <f>O186*H186</f>
        <v>0</v>
      </c>
      <c r="Q186" s="180">
        <v>5.4850000000000003E-2</v>
      </c>
      <c r="R186" s="180">
        <f>Q186*H186</f>
        <v>2.194</v>
      </c>
      <c r="S186" s="180">
        <v>0</v>
      </c>
      <c r="T186" s="181">
        <f>S186*H186</f>
        <v>0</v>
      </c>
      <c r="AR186" s="14" t="s">
        <v>165</v>
      </c>
      <c r="AT186" s="14" t="s">
        <v>292</v>
      </c>
      <c r="AU186" s="14" t="s">
        <v>81</v>
      </c>
      <c r="AY186" s="14" t="s">
        <v>121</v>
      </c>
      <c r="BE186" s="182">
        <f>IF(N186="základní",J186,0)</f>
        <v>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14" t="s">
        <v>79</v>
      </c>
      <c r="BK186" s="182">
        <f>ROUND(I186*H186,2)</f>
        <v>0</v>
      </c>
      <c r="BL186" s="14" t="s">
        <v>129</v>
      </c>
      <c r="BM186" s="14" t="s">
        <v>653</v>
      </c>
    </row>
    <row r="187" spans="2:65" s="1" customFormat="1" ht="11.25">
      <c r="B187" s="31"/>
      <c r="C187" s="32"/>
      <c r="D187" s="183" t="s">
        <v>131</v>
      </c>
      <c r="E187" s="32"/>
      <c r="F187" s="184" t="s">
        <v>652</v>
      </c>
      <c r="G187" s="32"/>
      <c r="H187" s="32"/>
      <c r="I187" s="100"/>
      <c r="J187" s="32"/>
      <c r="K187" s="32"/>
      <c r="L187" s="35"/>
      <c r="M187" s="185"/>
      <c r="N187" s="57"/>
      <c r="O187" s="57"/>
      <c r="P187" s="57"/>
      <c r="Q187" s="57"/>
      <c r="R187" s="57"/>
      <c r="S187" s="57"/>
      <c r="T187" s="58"/>
      <c r="AT187" s="14" t="s">
        <v>131</v>
      </c>
      <c r="AU187" s="14" t="s">
        <v>81</v>
      </c>
    </row>
    <row r="188" spans="2:65" s="1" customFormat="1" ht="19.5">
      <c r="B188" s="31"/>
      <c r="C188" s="32"/>
      <c r="D188" s="183" t="s">
        <v>654</v>
      </c>
      <c r="E188" s="32"/>
      <c r="F188" s="221" t="s">
        <v>655</v>
      </c>
      <c r="G188" s="32"/>
      <c r="H188" s="32"/>
      <c r="I188" s="100"/>
      <c r="J188" s="32"/>
      <c r="K188" s="32"/>
      <c r="L188" s="35"/>
      <c r="M188" s="185"/>
      <c r="N188" s="57"/>
      <c r="O188" s="57"/>
      <c r="P188" s="57"/>
      <c r="Q188" s="57"/>
      <c r="R188" s="57"/>
      <c r="S188" s="57"/>
      <c r="T188" s="58"/>
      <c r="AT188" s="14" t="s">
        <v>654</v>
      </c>
      <c r="AU188" s="14" t="s">
        <v>81</v>
      </c>
    </row>
    <row r="189" spans="2:65" s="11" customFormat="1" ht="11.25">
      <c r="B189" s="186"/>
      <c r="C189" s="187"/>
      <c r="D189" s="183" t="s">
        <v>133</v>
      </c>
      <c r="E189" s="188" t="s">
        <v>1</v>
      </c>
      <c r="F189" s="189" t="s">
        <v>656</v>
      </c>
      <c r="G189" s="187"/>
      <c r="H189" s="190">
        <v>40</v>
      </c>
      <c r="I189" s="191"/>
      <c r="J189" s="187"/>
      <c r="K189" s="187"/>
      <c r="L189" s="192"/>
      <c r="M189" s="193"/>
      <c r="N189" s="194"/>
      <c r="O189" s="194"/>
      <c r="P189" s="194"/>
      <c r="Q189" s="194"/>
      <c r="R189" s="194"/>
      <c r="S189" s="194"/>
      <c r="T189" s="195"/>
      <c r="AT189" s="196" t="s">
        <v>133</v>
      </c>
      <c r="AU189" s="196" t="s">
        <v>81</v>
      </c>
      <c r="AV189" s="11" t="s">
        <v>81</v>
      </c>
      <c r="AW189" s="11" t="s">
        <v>34</v>
      </c>
      <c r="AX189" s="11" t="s">
        <v>79</v>
      </c>
      <c r="AY189" s="196" t="s">
        <v>121</v>
      </c>
    </row>
    <row r="190" spans="2:65" s="1" customFormat="1" ht="22.5" customHeight="1">
      <c r="B190" s="31"/>
      <c r="C190" s="208" t="s">
        <v>358</v>
      </c>
      <c r="D190" s="208" t="s">
        <v>292</v>
      </c>
      <c r="E190" s="209" t="s">
        <v>657</v>
      </c>
      <c r="F190" s="210" t="s">
        <v>658</v>
      </c>
      <c r="G190" s="211" t="s">
        <v>127</v>
      </c>
      <c r="H190" s="212">
        <v>40</v>
      </c>
      <c r="I190" s="213"/>
      <c r="J190" s="214">
        <f>ROUND(I190*H190,2)</f>
        <v>0</v>
      </c>
      <c r="K190" s="210" t="s">
        <v>128</v>
      </c>
      <c r="L190" s="215"/>
      <c r="M190" s="216" t="s">
        <v>1</v>
      </c>
      <c r="N190" s="217" t="s">
        <v>42</v>
      </c>
      <c r="O190" s="57"/>
      <c r="P190" s="180">
        <f>O190*H190</f>
        <v>0</v>
      </c>
      <c r="Q190" s="180">
        <v>5.4850000000000003E-2</v>
      </c>
      <c r="R190" s="180">
        <f>Q190*H190</f>
        <v>2.194</v>
      </c>
      <c r="S190" s="180">
        <v>0</v>
      </c>
      <c r="T190" s="181">
        <f>S190*H190</f>
        <v>0</v>
      </c>
      <c r="AR190" s="14" t="s">
        <v>165</v>
      </c>
      <c r="AT190" s="14" t="s">
        <v>292</v>
      </c>
      <c r="AU190" s="14" t="s">
        <v>81</v>
      </c>
      <c r="AY190" s="14" t="s">
        <v>121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4" t="s">
        <v>79</v>
      </c>
      <c r="BK190" s="182">
        <f>ROUND(I190*H190,2)</f>
        <v>0</v>
      </c>
      <c r="BL190" s="14" t="s">
        <v>129</v>
      </c>
      <c r="BM190" s="14" t="s">
        <v>659</v>
      </c>
    </row>
    <row r="191" spans="2:65" s="1" customFormat="1" ht="11.25">
      <c r="B191" s="31"/>
      <c r="C191" s="32"/>
      <c r="D191" s="183" t="s">
        <v>131</v>
      </c>
      <c r="E191" s="32"/>
      <c r="F191" s="184" t="s">
        <v>658</v>
      </c>
      <c r="G191" s="32"/>
      <c r="H191" s="32"/>
      <c r="I191" s="100"/>
      <c r="J191" s="32"/>
      <c r="K191" s="32"/>
      <c r="L191" s="35"/>
      <c r="M191" s="185"/>
      <c r="N191" s="57"/>
      <c r="O191" s="57"/>
      <c r="P191" s="57"/>
      <c r="Q191" s="57"/>
      <c r="R191" s="57"/>
      <c r="S191" s="57"/>
      <c r="T191" s="58"/>
      <c r="AT191" s="14" t="s">
        <v>131</v>
      </c>
      <c r="AU191" s="14" t="s">
        <v>81</v>
      </c>
    </row>
    <row r="192" spans="2:65" s="1" customFormat="1" ht="19.5">
      <c r="B192" s="31"/>
      <c r="C192" s="32"/>
      <c r="D192" s="183" t="s">
        <v>654</v>
      </c>
      <c r="E192" s="32"/>
      <c r="F192" s="221" t="s">
        <v>655</v>
      </c>
      <c r="G192" s="32"/>
      <c r="H192" s="32"/>
      <c r="I192" s="100"/>
      <c r="J192" s="32"/>
      <c r="K192" s="32"/>
      <c r="L192" s="35"/>
      <c r="M192" s="185"/>
      <c r="N192" s="57"/>
      <c r="O192" s="57"/>
      <c r="P192" s="57"/>
      <c r="Q192" s="57"/>
      <c r="R192" s="57"/>
      <c r="S192" s="57"/>
      <c r="T192" s="58"/>
      <c r="AT192" s="14" t="s">
        <v>654</v>
      </c>
      <c r="AU192" s="14" t="s">
        <v>81</v>
      </c>
    </row>
    <row r="193" spans="2:65" s="11" customFormat="1" ht="11.25">
      <c r="B193" s="186"/>
      <c r="C193" s="187"/>
      <c r="D193" s="183" t="s">
        <v>133</v>
      </c>
      <c r="E193" s="188" t="s">
        <v>1</v>
      </c>
      <c r="F193" s="189" t="s">
        <v>656</v>
      </c>
      <c r="G193" s="187"/>
      <c r="H193" s="190">
        <v>40</v>
      </c>
      <c r="I193" s="191"/>
      <c r="J193" s="187"/>
      <c r="K193" s="187"/>
      <c r="L193" s="192"/>
      <c r="M193" s="193"/>
      <c r="N193" s="194"/>
      <c r="O193" s="194"/>
      <c r="P193" s="194"/>
      <c r="Q193" s="194"/>
      <c r="R193" s="194"/>
      <c r="S193" s="194"/>
      <c r="T193" s="195"/>
      <c r="AT193" s="196" t="s">
        <v>133</v>
      </c>
      <c r="AU193" s="196" t="s">
        <v>81</v>
      </c>
      <c r="AV193" s="11" t="s">
        <v>81</v>
      </c>
      <c r="AW193" s="11" t="s">
        <v>34</v>
      </c>
      <c r="AX193" s="11" t="s">
        <v>79</v>
      </c>
      <c r="AY193" s="196" t="s">
        <v>121</v>
      </c>
    </row>
    <row r="194" spans="2:65" s="10" customFormat="1" ht="25.9" customHeight="1">
      <c r="B194" s="155"/>
      <c r="C194" s="156"/>
      <c r="D194" s="157" t="s">
        <v>70</v>
      </c>
      <c r="E194" s="158" t="s">
        <v>382</v>
      </c>
      <c r="F194" s="158" t="s">
        <v>383</v>
      </c>
      <c r="G194" s="156"/>
      <c r="H194" s="156"/>
      <c r="I194" s="159"/>
      <c r="J194" s="160">
        <f>BK194</f>
        <v>0</v>
      </c>
      <c r="K194" s="156"/>
      <c r="L194" s="161"/>
      <c r="M194" s="162"/>
      <c r="N194" s="163"/>
      <c r="O194" s="163"/>
      <c r="P194" s="164">
        <f>SUM(P195:P233)</f>
        <v>0</v>
      </c>
      <c r="Q194" s="163"/>
      <c r="R194" s="164">
        <f>SUM(R195:R233)</f>
        <v>0</v>
      </c>
      <c r="S194" s="163"/>
      <c r="T194" s="165">
        <f>SUM(T195:T233)</f>
        <v>0</v>
      </c>
      <c r="AR194" s="166" t="s">
        <v>129</v>
      </c>
      <c r="AT194" s="167" t="s">
        <v>70</v>
      </c>
      <c r="AU194" s="167" t="s">
        <v>71</v>
      </c>
      <c r="AY194" s="166" t="s">
        <v>121</v>
      </c>
      <c r="BK194" s="168">
        <f>SUM(BK195:BK233)</f>
        <v>0</v>
      </c>
    </row>
    <row r="195" spans="2:65" s="1" customFormat="1" ht="22.5" customHeight="1">
      <c r="B195" s="31"/>
      <c r="C195" s="171" t="s">
        <v>362</v>
      </c>
      <c r="D195" s="171" t="s">
        <v>124</v>
      </c>
      <c r="E195" s="172" t="s">
        <v>536</v>
      </c>
      <c r="F195" s="173" t="s">
        <v>537</v>
      </c>
      <c r="G195" s="174" t="s">
        <v>173</v>
      </c>
      <c r="H195" s="175">
        <v>207.749</v>
      </c>
      <c r="I195" s="176"/>
      <c r="J195" s="177">
        <f>ROUND(I195*H195,2)</f>
        <v>0</v>
      </c>
      <c r="K195" s="173" t="s">
        <v>128</v>
      </c>
      <c r="L195" s="35"/>
      <c r="M195" s="178" t="s">
        <v>1</v>
      </c>
      <c r="N195" s="179" t="s">
        <v>42</v>
      </c>
      <c r="O195" s="57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AR195" s="14" t="s">
        <v>387</v>
      </c>
      <c r="AT195" s="14" t="s">
        <v>124</v>
      </c>
      <c r="AU195" s="14" t="s">
        <v>79</v>
      </c>
      <c r="AY195" s="14" t="s">
        <v>121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14" t="s">
        <v>79</v>
      </c>
      <c r="BK195" s="182">
        <f>ROUND(I195*H195,2)</f>
        <v>0</v>
      </c>
      <c r="BL195" s="14" t="s">
        <v>387</v>
      </c>
      <c r="BM195" s="14" t="s">
        <v>660</v>
      </c>
    </row>
    <row r="196" spans="2:65" s="1" customFormat="1" ht="29.25">
      <c r="B196" s="31"/>
      <c r="C196" s="32"/>
      <c r="D196" s="183" t="s">
        <v>131</v>
      </c>
      <c r="E196" s="32"/>
      <c r="F196" s="184" t="s">
        <v>539</v>
      </c>
      <c r="G196" s="32"/>
      <c r="H196" s="32"/>
      <c r="I196" s="100"/>
      <c r="J196" s="32"/>
      <c r="K196" s="32"/>
      <c r="L196" s="35"/>
      <c r="M196" s="185"/>
      <c r="N196" s="57"/>
      <c r="O196" s="57"/>
      <c r="P196" s="57"/>
      <c r="Q196" s="57"/>
      <c r="R196" s="57"/>
      <c r="S196" s="57"/>
      <c r="T196" s="58"/>
      <c r="AT196" s="14" t="s">
        <v>131</v>
      </c>
      <c r="AU196" s="14" t="s">
        <v>79</v>
      </c>
    </row>
    <row r="197" spans="2:65" s="11" customFormat="1" ht="11.25">
      <c r="B197" s="186"/>
      <c r="C197" s="187"/>
      <c r="D197" s="183" t="s">
        <v>133</v>
      </c>
      <c r="E197" s="188" t="s">
        <v>1</v>
      </c>
      <c r="F197" s="189" t="s">
        <v>582</v>
      </c>
      <c r="G197" s="187"/>
      <c r="H197" s="190">
        <v>207.749</v>
      </c>
      <c r="I197" s="191"/>
      <c r="J197" s="187"/>
      <c r="K197" s="187"/>
      <c r="L197" s="192"/>
      <c r="M197" s="193"/>
      <c r="N197" s="194"/>
      <c r="O197" s="194"/>
      <c r="P197" s="194"/>
      <c r="Q197" s="194"/>
      <c r="R197" s="194"/>
      <c r="S197" s="194"/>
      <c r="T197" s="195"/>
      <c r="AT197" s="196" t="s">
        <v>133</v>
      </c>
      <c r="AU197" s="196" t="s">
        <v>79</v>
      </c>
      <c r="AV197" s="11" t="s">
        <v>81</v>
      </c>
      <c r="AW197" s="11" t="s">
        <v>34</v>
      </c>
      <c r="AX197" s="11" t="s">
        <v>79</v>
      </c>
      <c r="AY197" s="196" t="s">
        <v>121</v>
      </c>
    </row>
    <row r="198" spans="2:65" s="1" customFormat="1" ht="22.5" customHeight="1">
      <c r="B198" s="31"/>
      <c r="C198" s="171" t="s">
        <v>364</v>
      </c>
      <c r="D198" s="171" t="s">
        <v>124</v>
      </c>
      <c r="E198" s="172" t="s">
        <v>541</v>
      </c>
      <c r="F198" s="173" t="s">
        <v>542</v>
      </c>
      <c r="G198" s="174" t="s">
        <v>173</v>
      </c>
      <c r="H198" s="175">
        <v>207.749</v>
      </c>
      <c r="I198" s="176"/>
      <c r="J198" s="177">
        <f>ROUND(I198*H198,2)</f>
        <v>0</v>
      </c>
      <c r="K198" s="173" t="s">
        <v>128</v>
      </c>
      <c r="L198" s="35"/>
      <c r="M198" s="178" t="s">
        <v>1</v>
      </c>
      <c r="N198" s="179" t="s">
        <v>42</v>
      </c>
      <c r="O198" s="57"/>
      <c r="P198" s="180">
        <f>O198*H198</f>
        <v>0</v>
      </c>
      <c r="Q198" s="180">
        <v>0</v>
      </c>
      <c r="R198" s="180">
        <f>Q198*H198</f>
        <v>0</v>
      </c>
      <c r="S198" s="180">
        <v>0</v>
      </c>
      <c r="T198" s="181">
        <f>S198*H198</f>
        <v>0</v>
      </c>
      <c r="AR198" s="14" t="s">
        <v>387</v>
      </c>
      <c r="AT198" s="14" t="s">
        <v>124</v>
      </c>
      <c r="AU198" s="14" t="s">
        <v>79</v>
      </c>
      <c r="AY198" s="14" t="s">
        <v>121</v>
      </c>
      <c r="BE198" s="182">
        <f>IF(N198="základní",J198,0)</f>
        <v>0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14" t="s">
        <v>79</v>
      </c>
      <c r="BK198" s="182">
        <f>ROUND(I198*H198,2)</f>
        <v>0</v>
      </c>
      <c r="BL198" s="14" t="s">
        <v>387</v>
      </c>
      <c r="BM198" s="14" t="s">
        <v>661</v>
      </c>
    </row>
    <row r="199" spans="2:65" s="1" customFormat="1" ht="58.5">
      <c r="B199" s="31"/>
      <c r="C199" s="32"/>
      <c r="D199" s="183" t="s">
        <v>131</v>
      </c>
      <c r="E199" s="32"/>
      <c r="F199" s="184" t="s">
        <v>544</v>
      </c>
      <c r="G199" s="32"/>
      <c r="H199" s="32"/>
      <c r="I199" s="100"/>
      <c r="J199" s="32"/>
      <c r="K199" s="32"/>
      <c r="L199" s="35"/>
      <c r="M199" s="185"/>
      <c r="N199" s="57"/>
      <c r="O199" s="57"/>
      <c r="P199" s="57"/>
      <c r="Q199" s="57"/>
      <c r="R199" s="57"/>
      <c r="S199" s="57"/>
      <c r="T199" s="58"/>
      <c r="AT199" s="14" t="s">
        <v>131</v>
      </c>
      <c r="AU199" s="14" t="s">
        <v>79</v>
      </c>
    </row>
    <row r="200" spans="2:65" s="11" customFormat="1" ht="11.25">
      <c r="B200" s="186"/>
      <c r="C200" s="187"/>
      <c r="D200" s="183" t="s">
        <v>133</v>
      </c>
      <c r="E200" s="188" t="s">
        <v>1</v>
      </c>
      <c r="F200" s="189" t="s">
        <v>582</v>
      </c>
      <c r="G200" s="187"/>
      <c r="H200" s="190">
        <v>207.749</v>
      </c>
      <c r="I200" s="191"/>
      <c r="J200" s="187"/>
      <c r="K200" s="187"/>
      <c r="L200" s="192"/>
      <c r="M200" s="193"/>
      <c r="N200" s="194"/>
      <c r="O200" s="194"/>
      <c r="P200" s="194"/>
      <c r="Q200" s="194"/>
      <c r="R200" s="194"/>
      <c r="S200" s="194"/>
      <c r="T200" s="195"/>
      <c r="AT200" s="196" t="s">
        <v>133</v>
      </c>
      <c r="AU200" s="196" t="s">
        <v>79</v>
      </c>
      <c r="AV200" s="11" t="s">
        <v>81</v>
      </c>
      <c r="AW200" s="11" t="s">
        <v>34</v>
      </c>
      <c r="AX200" s="11" t="s">
        <v>79</v>
      </c>
      <c r="AY200" s="196" t="s">
        <v>121</v>
      </c>
    </row>
    <row r="201" spans="2:65" s="1" customFormat="1" ht="22.5" customHeight="1">
      <c r="B201" s="31"/>
      <c r="C201" s="171" t="s">
        <v>369</v>
      </c>
      <c r="D201" s="171" t="s">
        <v>124</v>
      </c>
      <c r="E201" s="172" t="s">
        <v>385</v>
      </c>
      <c r="F201" s="173" t="s">
        <v>386</v>
      </c>
      <c r="G201" s="174" t="s">
        <v>173</v>
      </c>
      <c r="H201" s="175">
        <v>0.3</v>
      </c>
      <c r="I201" s="176"/>
      <c r="J201" s="177">
        <f>ROUND(I201*H201,2)</f>
        <v>0</v>
      </c>
      <c r="K201" s="173" t="s">
        <v>128</v>
      </c>
      <c r="L201" s="35"/>
      <c r="M201" s="178" t="s">
        <v>1</v>
      </c>
      <c r="N201" s="179" t="s">
        <v>42</v>
      </c>
      <c r="O201" s="57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AR201" s="14" t="s">
        <v>387</v>
      </c>
      <c r="AT201" s="14" t="s">
        <v>124</v>
      </c>
      <c r="AU201" s="14" t="s">
        <v>79</v>
      </c>
      <c r="AY201" s="14" t="s">
        <v>121</v>
      </c>
      <c r="BE201" s="182">
        <f>IF(N201="základní",J201,0)</f>
        <v>0</v>
      </c>
      <c r="BF201" s="182">
        <f>IF(N201="snížená",J201,0)</f>
        <v>0</v>
      </c>
      <c r="BG201" s="182">
        <f>IF(N201="zákl. přenesená",J201,0)</f>
        <v>0</v>
      </c>
      <c r="BH201" s="182">
        <f>IF(N201="sníž. přenesená",J201,0)</f>
        <v>0</v>
      </c>
      <c r="BI201" s="182">
        <f>IF(N201="nulová",J201,0)</f>
        <v>0</v>
      </c>
      <c r="BJ201" s="14" t="s">
        <v>79</v>
      </c>
      <c r="BK201" s="182">
        <f>ROUND(I201*H201,2)</f>
        <v>0</v>
      </c>
      <c r="BL201" s="14" t="s">
        <v>387</v>
      </c>
      <c r="BM201" s="14" t="s">
        <v>662</v>
      </c>
    </row>
    <row r="202" spans="2:65" s="1" customFormat="1" ht="29.25">
      <c r="B202" s="31"/>
      <c r="C202" s="32"/>
      <c r="D202" s="183" t="s">
        <v>131</v>
      </c>
      <c r="E202" s="32"/>
      <c r="F202" s="184" t="s">
        <v>389</v>
      </c>
      <c r="G202" s="32"/>
      <c r="H202" s="32"/>
      <c r="I202" s="100"/>
      <c r="J202" s="32"/>
      <c r="K202" s="32"/>
      <c r="L202" s="35"/>
      <c r="M202" s="185"/>
      <c r="N202" s="57"/>
      <c r="O202" s="57"/>
      <c r="P202" s="57"/>
      <c r="Q202" s="57"/>
      <c r="R202" s="57"/>
      <c r="S202" s="57"/>
      <c r="T202" s="58"/>
      <c r="AT202" s="14" t="s">
        <v>131</v>
      </c>
      <c r="AU202" s="14" t="s">
        <v>79</v>
      </c>
    </row>
    <row r="203" spans="2:65" s="1" customFormat="1" ht="22.5" customHeight="1">
      <c r="B203" s="31"/>
      <c r="C203" s="171" t="s">
        <v>374</v>
      </c>
      <c r="D203" s="171" t="s">
        <v>124</v>
      </c>
      <c r="E203" s="172" t="s">
        <v>391</v>
      </c>
      <c r="F203" s="173" t="s">
        <v>392</v>
      </c>
      <c r="G203" s="174" t="s">
        <v>162</v>
      </c>
      <c r="H203" s="175">
        <v>1</v>
      </c>
      <c r="I203" s="176"/>
      <c r="J203" s="177">
        <f>ROUND(I203*H203,2)</f>
        <v>0</v>
      </c>
      <c r="K203" s="173" t="s">
        <v>128</v>
      </c>
      <c r="L203" s="35"/>
      <c r="M203" s="178" t="s">
        <v>1</v>
      </c>
      <c r="N203" s="179" t="s">
        <v>42</v>
      </c>
      <c r="O203" s="57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AR203" s="14" t="s">
        <v>387</v>
      </c>
      <c r="AT203" s="14" t="s">
        <v>124</v>
      </c>
      <c r="AU203" s="14" t="s">
        <v>79</v>
      </c>
      <c r="AY203" s="14" t="s">
        <v>121</v>
      </c>
      <c r="BE203" s="182">
        <f>IF(N203="základní",J203,0)</f>
        <v>0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14" t="s">
        <v>79</v>
      </c>
      <c r="BK203" s="182">
        <f>ROUND(I203*H203,2)</f>
        <v>0</v>
      </c>
      <c r="BL203" s="14" t="s">
        <v>387</v>
      </c>
      <c r="BM203" s="14" t="s">
        <v>663</v>
      </c>
    </row>
    <row r="204" spans="2:65" s="1" customFormat="1" ht="58.5">
      <c r="B204" s="31"/>
      <c r="C204" s="32"/>
      <c r="D204" s="183" t="s">
        <v>131</v>
      </c>
      <c r="E204" s="32"/>
      <c r="F204" s="184" t="s">
        <v>394</v>
      </c>
      <c r="G204" s="32"/>
      <c r="H204" s="32"/>
      <c r="I204" s="100"/>
      <c r="J204" s="32"/>
      <c r="K204" s="32"/>
      <c r="L204" s="35"/>
      <c r="M204" s="185"/>
      <c r="N204" s="57"/>
      <c r="O204" s="57"/>
      <c r="P204" s="57"/>
      <c r="Q204" s="57"/>
      <c r="R204" s="57"/>
      <c r="S204" s="57"/>
      <c r="T204" s="58"/>
      <c r="AT204" s="14" t="s">
        <v>131</v>
      </c>
      <c r="AU204" s="14" t="s">
        <v>79</v>
      </c>
    </row>
    <row r="205" spans="2:65" s="11" customFormat="1" ht="11.25">
      <c r="B205" s="186"/>
      <c r="C205" s="187"/>
      <c r="D205" s="183" t="s">
        <v>133</v>
      </c>
      <c r="E205" s="188" t="s">
        <v>1</v>
      </c>
      <c r="F205" s="189" t="s">
        <v>664</v>
      </c>
      <c r="G205" s="187"/>
      <c r="H205" s="190">
        <v>1</v>
      </c>
      <c r="I205" s="191"/>
      <c r="J205" s="187"/>
      <c r="K205" s="187"/>
      <c r="L205" s="192"/>
      <c r="M205" s="193"/>
      <c r="N205" s="194"/>
      <c r="O205" s="194"/>
      <c r="P205" s="194"/>
      <c r="Q205" s="194"/>
      <c r="R205" s="194"/>
      <c r="S205" s="194"/>
      <c r="T205" s="195"/>
      <c r="AT205" s="196" t="s">
        <v>133</v>
      </c>
      <c r="AU205" s="196" t="s">
        <v>79</v>
      </c>
      <c r="AV205" s="11" t="s">
        <v>81</v>
      </c>
      <c r="AW205" s="11" t="s">
        <v>34</v>
      </c>
      <c r="AX205" s="11" t="s">
        <v>79</v>
      </c>
      <c r="AY205" s="196" t="s">
        <v>121</v>
      </c>
    </row>
    <row r="206" spans="2:65" s="1" customFormat="1" ht="22.5" customHeight="1">
      <c r="B206" s="31"/>
      <c r="C206" s="171" t="s">
        <v>378</v>
      </c>
      <c r="D206" s="171" t="s">
        <v>124</v>
      </c>
      <c r="E206" s="172" t="s">
        <v>397</v>
      </c>
      <c r="F206" s="173" t="s">
        <v>398</v>
      </c>
      <c r="G206" s="174" t="s">
        <v>173</v>
      </c>
      <c r="H206" s="175">
        <v>1305.027</v>
      </c>
      <c r="I206" s="176"/>
      <c r="J206" s="177">
        <f>ROUND(I206*H206,2)</f>
        <v>0</v>
      </c>
      <c r="K206" s="173" t="s">
        <v>128</v>
      </c>
      <c r="L206" s="35"/>
      <c r="M206" s="178" t="s">
        <v>1</v>
      </c>
      <c r="N206" s="179" t="s">
        <v>42</v>
      </c>
      <c r="O206" s="57"/>
      <c r="P206" s="180">
        <f>O206*H206</f>
        <v>0</v>
      </c>
      <c r="Q206" s="180">
        <v>0</v>
      </c>
      <c r="R206" s="180">
        <f>Q206*H206</f>
        <v>0</v>
      </c>
      <c r="S206" s="180">
        <v>0</v>
      </c>
      <c r="T206" s="181">
        <f>S206*H206</f>
        <v>0</v>
      </c>
      <c r="AR206" s="14" t="s">
        <v>387</v>
      </c>
      <c r="AT206" s="14" t="s">
        <v>124</v>
      </c>
      <c r="AU206" s="14" t="s">
        <v>79</v>
      </c>
      <c r="AY206" s="14" t="s">
        <v>121</v>
      </c>
      <c r="BE206" s="182">
        <f>IF(N206="základní",J206,0)</f>
        <v>0</v>
      </c>
      <c r="BF206" s="182">
        <f>IF(N206="snížená",J206,0)</f>
        <v>0</v>
      </c>
      <c r="BG206" s="182">
        <f>IF(N206="zákl. přenesená",J206,0)</f>
        <v>0</v>
      </c>
      <c r="BH206" s="182">
        <f>IF(N206="sníž. přenesená",J206,0)</f>
        <v>0</v>
      </c>
      <c r="BI206" s="182">
        <f>IF(N206="nulová",J206,0)</f>
        <v>0</v>
      </c>
      <c r="BJ206" s="14" t="s">
        <v>79</v>
      </c>
      <c r="BK206" s="182">
        <f>ROUND(I206*H206,2)</f>
        <v>0</v>
      </c>
      <c r="BL206" s="14" t="s">
        <v>387</v>
      </c>
      <c r="BM206" s="14" t="s">
        <v>665</v>
      </c>
    </row>
    <row r="207" spans="2:65" s="1" customFormat="1" ht="29.25">
      <c r="B207" s="31"/>
      <c r="C207" s="32"/>
      <c r="D207" s="183" t="s">
        <v>131</v>
      </c>
      <c r="E207" s="32"/>
      <c r="F207" s="184" t="s">
        <v>400</v>
      </c>
      <c r="G207" s="32"/>
      <c r="H207" s="32"/>
      <c r="I207" s="100"/>
      <c r="J207" s="32"/>
      <c r="K207" s="32"/>
      <c r="L207" s="35"/>
      <c r="M207" s="185"/>
      <c r="N207" s="57"/>
      <c r="O207" s="57"/>
      <c r="P207" s="57"/>
      <c r="Q207" s="57"/>
      <c r="R207" s="57"/>
      <c r="S207" s="57"/>
      <c r="T207" s="58"/>
      <c r="AT207" s="14" t="s">
        <v>131</v>
      </c>
      <c r="AU207" s="14" t="s">
        <v>79</v>
      </c>
    </row>
    <row r="208" spans="2:65" s="11" customFormat="1" ht="11.25">
      <c r="B208" s="186"/>
      <c r="C208" s="187"/>
      <c r="D208" s="183" t="s">
        <v>133</v>
      </c>
      <c r="E208" s="188" t="s">
        <v>1</v>
      </c>
      <c r="F208" s="189" t="s">
        <v>666</v>
      </c>
      <c r="G208" s="187"/>
      <c r="H208" s="190">
        <v>977.58699999999999</v>
      </c>
      <c r="I208" s="191"/>
      <c r="J208" s="187"/>
      <c r="K208" s="187"/>
      <c r="L208" s="192"/>
      <c r="M208" s="193"/>
      <c r="N208" s="194"/>
      <c r="O208" s="194"/>
      <c r="P208" s="194"/>
      <c r="Q208" s="194"/>
      <c r="R208" s="194"/>
      <c r="S208" s="194"/>
      <c r="T208" s="195"/>
      <c r="AT208" s="196" t="s">
        <v>133</v>
      </c>
      <c r="AU208" s="196" t="s">
        <v>79</v>
      </c>
      <c r="AV208" s="11" t="s">
        <v>81</v>
      </c>
      <c r="AW208" s="11" t="s">
        <v>34</v>
      </c>
      <c r="AX208" s="11" t="s">
        <v>71</v>
      </c>
      <c r="AY208" s="196" t="s">
        <v>121</v>
      </c>
    </row>
    <row r="209" spans="2:65" s="11" customFormat="1" ht="11.25">
      <c r="B209" s="186"/>
      <c r="C209" s="187"/>
      <c r="D209" s="183" t="s">
        <v>133</v>
      </c>
      <c r="E209" s="188" t="s">
        <v>1</v>
      </c>
      <c r="F209" s="189" t="s">
        <v>667</v>
      </c>
      <c r="G209" s="187"/>
      <c r="H209" s="190">
        <v>327.44</v>
      </c>
      <c r="I209" s="191"/>
      <c r="J209" s="187"/>
      <c r="K209" s="187"/>
      <c r="L209" s="192"/>
      <c r="M209" s="193"/>
      <c r="N209" s="194"/>
      <c r="O209" s="194"/>
      <c r="P209" s="194"/>
      <c r="Q209" s="194"/>
      <c r="R209" s="194"/>
      <c r="S209" s="194"/>
      <c r="T209" s="195"/>
      <c r="AT209" s="196" t="s">
        <v>133</v>
      </c>
      <c r="AU209" s="196" t="s">
        <v>79</v>
      </c>
      <c r="AV209" s="11" t="s">
        <v>81</v>
      </c>
      <c r="AW209" s="11" t="s">
        <v>34</v>
      </c>
      <c r="AX209" s="11" t="s">
        <v>71</v>
      </c>
      <c r="AY209" s="196" t="s">
        <v>121</v>
      </c>
    </row>
    <row r="210" spans="2:65" s="12" customFormat="1" ht="11.25">
      <c r="B210" s="197"/>
      <c r="C210" s="198"/>
      <c r="D210" s="183" t="s">
        <v>133</v>
      </c>
      <c r="E210" s="199" t="s">
        <v>1</v>
      </c>
      <c r="F210" s="200" t="s">
        <v>178</v>
      </c>
      <c r="G210" s="198"/>
      <c r="H210" s="201">
        <v>1305.027</v>
      </c>
      <c r="I210" s="202"/>
      <c r="J210" s="198"/>
      <c r="K210" s="198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133</v>
      </c>
      <c r="AU210" s="207" t="s">
        <v>79</v>
      </c>
      <c r="AV210" s="12" t="s">
        <v>129</v>
      </c>
      <c r="AW210" s="12" t="s">
        <v>34</v>
      </c>
      <c r="AX210" s="12" t="s">
        <v>79</v>
      </c>
      <c r="AY210" s="207" t="s">
        <v>121</v>
      </c>
    </row>
    <row r="211" spans="2:65" s="1" customFormat="1" ht="22.5" customHeight="1">
      <c r="B211" s="31"/>
      <c r="C211" s="171" t="s">
        <v>384</v>
      </c>
      <c r="D211" s="171" t="s">
        <v>124</v>
      </c>
      <c r="E211" s="172" t="s">
        <v>403</v>
      </c>
      <c r="F211" s="173" t="s">
        <v>404</v>
      </c>
      <c r="G211" s="174" t="s">
        <v>173</v>
      </c>
      <c r="H211" s="175">
        <v>1305.027</v>
      </c>
      <c r="I211" s="176"/>
      <c r="J211" s="177">
        <f>ROUND(I211*H211,2)</f>
        <v>0</v>
      </c>
      <c r="K211" s="173" t="s">
        <v>128</v>
      </c>
      <c r="L211" s="35"/>
      <c r="M211" s="178" t="s">
        <v>1</v>
      </c>
      <c r="N211" s="179" t="s">
        <v>42</v>
      </c>
      <c r="O211" s="57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AR211" s="14" t="s">
        <v>387</v>
      </c>
      <c r="AT211" s="14" t="s">
        <v>124</v>
      </c>
      <c r="AU211" s="14" t="s">
        <v>79</v>
      </c>
      <c r="AY211" s="14" t="s">
        <v>121</v>
      </c>
      <c r="BE211" s="182">
        <f>IF(N211="základní",J211,0)</f>
        <v>0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14" t="s">
        <v>79</v>
      </c>
      <c r="BK211" s="182">
        <f>ROUND(I211*H211,2)</f>
        <v>0</v>
      </c>
      <c r="BL211" s="14" t="s">
        <v>387</v>
      </c>
      <c r="BM211" s="14" t="s">
        <v>668</v>
      </c>
    </row>
    <row r="212" spans="2:65" s="1" customFormat="1" ht="58.5">
      <c r="B212" s="31"/>
      <c r="C212" s="32"/>
      <c r="D212" s="183" t="s">
        <v>131</v>
      </c>
      <c r="E212" s="32"/>
      <c r="F212" s="184" t="s">
        <v>406</v>
      </c>
      <c r="G212" s="32"/>
      <c r="H212" s="32"/>
      <c r="I212" s="100"/>
      <c r="J212" s="32"/>
      <c r="K212" s="32"/>
      <c r="L212" s="35"/>
      <c r="M212" s="185"/>
      <c r="N212" s="57"/>
      <c r="O212" s="57"/>
      <c r="P212" s="57"/>
      <c r="Q212" s="57"/>
      <c r="R212" s="57"/>
      <c r="S212" s="57"/>
      <c r="T212" s="58"/>
      <c r="AT212" s="14" t="s">
        <v>131</v>
      </c>
      <c r="AU212" s="14" t="s">
        <v>79</v>
      </c>
    </row>
    <row r="213" spans="2:65" s="11" customFormat="1" ht="11.25">
      <c r="B213" s="186"/>
      <c r="C213" s="187"/>
      <c r="D213" s="183" t="s">
        <v>133</v>
      </c>
      <c r="E213" s="188" t="s">
        <v>1</v>
      </c>
      <c r="F213" s="189" t="s">
        <v>666</v>
      </c>
      <c r="G213" s="187"/>
      <c r="H213" s="190">
        <v>977.58699999999999</v>
      </c>
      <c r="I213" s="191"/>
      <c r="J213" s="187"/>
      <c r="K213" s="187"/>
      <c r="L213" s="192"/>
      <c r="M213" s="193"/>
      <c r="N213" s="194"/>
      <c r="O213" s="194"/>
      <c r="P213" s="194"/>
      <c r="Q213" s="194"/>
      <c r="R213" s="194"/>
      <c r="S213" s="194"/>
      <c r="T213" s="195"/>
      <c r="AT213" s="196" t="s">
        <v>133</v>
      </c>
      <c r="AU213" s="196" t="s">
        <v>79</v>
      </c>
      <c r="AV213" s="11" t="s">
        <v>81</v>
      </c>
      <c r="AW213" s="11" t="s">
        <v>34</v>
      </c>
      <c r="AX213" s="11" t="s">
        <v>71</v>
      </c>
      <c r="AY213" s="196" t="s">
        <v>121</v>
      </c>
    </row>
    <row r="214" spans="2:65" s="11" customFormat="1" ht="11.25">
      <c r="B214" s="186"/>
      <c r="C214" s="187"/>
      <c r="D214" s="183" t="s">
        <v>133</v>
      </c>
      <c r="E214" s="188" t="s">
        <v>1</v>
      </c>
      <c r="F214" s="189" t="s">
        <v>667</v>
      </c>
      <c r="G214" s="187"/>
      <c r="H214" s="190">
        <v>327.44</v>
      </c>
      <c r="I214" s="191"/>
      <c r="J214" s="187"/>
      <c r="K214" s="187"/>
      <c r="L214" s="192"/>
      <c r="M214" s="193"/>
      <c r="N214" s="194"/>
      <c r="O214" s="194"/>
      <c r="P214" s="194"/>
      <c r="Q214" s="194"/>
      <c r="R214" s="194"/>
      <c r="S214" s="194"/>
      <c r="T214" s="195"/>
      <c r="AT214" s="196" t="s">
        <v>133</v>
      </c>
      <c r="AU214" s="196" t="s">
        <v>79</v>
      </c>
      <c r="AV214" s="11" t="s">
        <v>81</v>
      </c>
      <c r="AW214" s="11" t="s">
        <v>34</v>
      </c>
      <c r="AX214" s="11" t="s">
        <v>71</v>
      </c>
      <c r="AY214" s="196" t="s">
        <v>121</v>
      </c>
    </row>
    <row r="215" spans="2:65" s="12" customFormat="1" ht="11.25">
      <c r="B215" s="197"/>
      <c r="C215" s="198"/>
      <c r="D215" s="183" t="s">
        <v>133</v>
      </c>
      <c r="E215" s="199" t="s">
        <v>1</v>
      </c>
      <c r="F215" s="200" t="s">
        <v>178</v>
      </c>
      <c r="G215" s="198"/>
      <c r="H215" s="201">
        <v>1305.027</v>
      </c>
      <c r="I215" s="202"/>
      <c r="J215" s="198"/>
      <c r="K215" s="198"/>
      <c r="L215" s="203"/>
      <c r="M215" s="204"/>
      <c r="N215" s="205"/>
      <c r="O215" s="205"/>
      <c r="P215" s="205"/>
      <c r="Q215" s="205"/>
      <c r="R215" s="205"/>
      <c r="S215" s="205"/>
      <c r="T215" s="206"/>
      <c r="AT215" s="207" t="s">
        <v>133</v>
      </c>
      <c r="AU215" s="207" t="s">
        <v>79</v>
      </c>
      <c r="AV215" s="12" t="s">
        <v>129</v>
      </c>
      <c r="AW215" s="12" t="s">
        <v>34</v>
      </c>
      <c r="AX215" s="12" t="s">
        <v>79</v>
      </c>
      <c r="AY215" s="207" t="s">
        <v>121</v>
      </c>
    </row>
    <row r="216" spans="2:65" s="1" customFormat="1" ht="22.5" customHeight="1">
      <c r="B216" s="31"/>
      <c r="C216" s="171" t="s">
        <v>390</v>
      </c>
      <c r="D216" s="171" t="s">
        <v>124</v>
      </c>
      <c r="E216" s="172" t="s">
        <v>552</v>
      </c>
      <c r="F216" s="173" t="s">
        <v>553</v>
      </c>
      <c r="G216" s="174" t="s">
        <v>173</v>
      </c>
      <c r="H216" s="175">
        <v>5.891</v>
      </c>
      <c r="I216" s="176"/>
      <c r="J216" s="177">
        <f>ROUND(I216*H216,2)</f>
        <v>0</v>
      </c>
      <c r="K216" s="173" t="s">
        <v>128</v>
      </c>
      <c r="L216" s="35"/>
      <c r="M216" s="178" t="s">
        <v>1</v>
      </c>
      <c r="N216" s="179" t="s">
        <v>42</v>
      </c>
      <c r="O216" s="57"/>
      <c r="P216" s="180">
        <f>O216*H216</f>
        <v>0</v>
      </c>
      <c r="Q216" s="180">
        <v>0</v>
      </c>
      <c r="R216" s="180">
        <f>Q216*H216</f>
        <v>0</v>
      </c>
      <c r="S216" s="180">
        <v>0</v>
      </c>
      <c r="T216" s="181">
        <f>S216*H216</f>
        <v>0</v>
      </c>
      <c r="AR216" s="14" t="s">
        <v>387</v>
      </c>
      <c r="AT216" s="14" t="s">
        <v>124</v>
      </c>
      <c r="AU216" s="14" t="s">
        <v>79</v>
      </c>
      <c r="AY216" s="14" t="s">
        <v>121</v>
      </c>
      <c r="BE216" s="182">
        <f>IF(N216="základní",J216,0)</f>
        <v>0</v>
      </c>
      <c r="BF216" s="182">
        <f>IF(N216="snížená",J216,0)</f>
        <v>0</v>
      </c>
      <c r="BG216" s="182">
        <f>IF(N216="zákl. přenesená",J216,0)</f>
        <v>0</v>
      </c>
      <c r="BH216" s="182">
        <f>IF(N216="sníž. přenesená",J216,0)</f>
        <v>0</v>
      </c>
      <c r="BI216" s="182">
        <f>IF(N216="nulová",J216,0)</f>
        <v>0</v>
      </c>
      <c r="BJ216" s="14" t="s">
        <v>79</v>
      </c>
      <c r="BK216" s="182">
        <f>ROUND(I216*H216,2)</f>
        <v>0</v>
      </c>
      <c r="BL216" s="14" t="s">
        <v>387</v>
      </c>
      <c r="BM216" s="14" t="s">
        <v>669</v>
      </c>
    </row>
    <row r="217" spans="2:65" s="1" customFormat="1" ht="58.5">
      <c r="B217" s="31"/>
      <c r="C217" s="32"/>
      <c r="D217" s="183" t="s">
        <v>131</v>
      </c>
      <c r="E217" s="32"/>
      <c r="F217" s="184" t="s">
        <v>555</v>
      </c>
      <c r="G217" s="32"/>
      <c r="H217" s="32"/>
      <c r="I217" s="100"/>
      <c r="J217" s="32"/>
      <c r="K217" s="32"/>
      <c r="L217" s="35"/>
      <c r="M217" s="185"/>
      <c r="N217" s="57"/>
      <c r="O217" s="57"/>
      <c r="P217" s="57"/>
      <c r="Q217" s="57"/>
      <c r="R217" s="57"/>
      <c r="S217" s="57"/>
      <c r="T217" s="58"/>
      <c r="AT217" s="14" t="s">
        <v>131</v>
      </c>
      <c r="AU217" s="14" t="s">
        <v>79</v>
      </c>
    </row>
    <row r="218" spans="2:65" s="11" customFormat="1" ht="11.25">
      <c r="B218" s="186"/>
      <c r="C218" s="187"/>
      <c r="D218" s="183" t="s">
        <v>133</v>
      </c>
      <c r="E218" s="188" t="s">
        <v>1</v>
      </c>
      <c r="F218" s="189" t="s">
        <v>670</v>
      </c>
      <c r="G218" s="187"/>
      <c r="H218" s="190">
        <v>5.891</v>
      </c>
      <c r="I218" s="191"/>
      <c r="J218" s="187"/>
      <c r="K218" s="187"/>
      <c r="L218" s="192"/>
      <c r="M218" s="193"/>
      <c r="N218" s="194"/>
      <c r="O218" s="194"/>
      <c r="P218" s="194"/>
      <c r="Q218" s="194"/>
      <c r="R218" s="194"/>
      <c r="S218" s="194"/>
      <c r="T218" s="195"/>
      <c r="AT218" s="196" t="s">
        <v>133</v>
      </c>
      <c r="AU218" s="196" t="s">
        <v>79</v>
      </c>
      <c r="AV218" s="11" t="s">
        <v>81</v>
      </c>
      <c r="AW218" s="11" t="s">
        <v>34</v>
      </c>
      <c r="AX218" s="11" t="s">
        <v>79</v>
      </c>
      <c r="AY218" s="196" t="s">
        <v>121</v>
      </c>
    </row>
    <row r="219" spans="2:65" s="1" customFormat="1" ht="22.5" customHeight="1">
      <c r="B219" s="31"/>
      <c r="C219" s="171" t="s">
        <v>396</v>
      </c>
      <c r="D219" s="171" t="s">
        <v>124</v>
      </c>
      <c r="E219" s="172" t="s">
        <v>408</v>
      </c>
      <c r="F219" s="173" t="s">
        <v>409</v>
      </c>
      <c r="G219" s="174" t="s">
        <v>173</v>
      </c>
      <c r="H219" s="175">
        <v>5.6260000000000003</v>
      </c>
      <c r="I219" s="176"/>
      <c r="J219" s="177">
        <f>ROUND(I219*H219,2)</f>
        <v>0</v>
      </c>
      <c r="K219" s="173" t="s">
        <v>128</v>
      </c>
      <c r="L219" s="35"/>
      <c r="M219" s="178" t="s">
        <v>1</v>
      </c>
      <c r="N219" s="179" t="s">
        <v>42</v>
      </c>
      <c r="O219" s="57"/>
      <c r="P219" s="180">
        <f>O219*H219</f>
        <v>0</v>
      </c>
      <c r="Q219" s="180">
        <v>0</v>
      </c>
      <c r="R219" s="180">
        <f>Q219*H219</f>
        <v>0</v>
      </c>
      <c r="S219" s="180">
        <v>0</v>
      </c>
      <c r="T219" s="181">
        <f>S219*H219</f>
        <v>0</v>
      </c>
      <c r="AR219" s="14" t="s">
        <v>387</v>
      </c>
      <c r="AT219" s="14" t="s">
        <v>124</v>
      </c>
      <c r="AU219" s="14" t="s">
        <v>79</v>
      </c>
      <c r="AY219" s="14" t="s">
        <v>121</v>
      </c>
      <c r="BE219" s="182">
        <f>IF(N219="základní",J219,0)</f>
        <v>0</v>
      </c>
      <c r="BF219" s="182">
        <f>IF(N219="snížená",J219,0)</f>
        <v>0</v>
      </c>
      <c r="BG219" s="182">
        <f>IF(N219="zákl. přenesená",J219,0)</f>
        <v>0</v>
      </c>
      <c r="BH219" s="182">
        <f>IF(N219="sníž. přenesená",J219,0)</f>
        <v>0</v>
      </c>
      <c r="BI219" s="182">
        <f>IF(N219="nulová",J219,0)</f>
        <v>0</v>
      </c>
      <c r="BJ219" s="14" t="s">
        <v>79</v>
      </c>
      <c r="BK219" s="182">
        <f>ROUND(I219*H219,2)</f>
        <v>0</v>
      </c>
      <c r="BL219" s="14" t="s">
        <v>387</v>
      </c>
      <c r="BM219" s="14" t="s">
        <v>671</v>
      </c>
    </row>
    <row r="220" spans="2:65" s="1" customFormat="1" ht="58.5">
      <c r="B220" s="31"/>
      <c r="C220" s="32"/>
      <c r="D220" s="183" t="s">
        <v>131</v>
      </c>
      <c r="E220" s="32"/>
      <c r="F220" s="184" t="s">
        <v>411</v>
      </c>
      <c r="G220" s="32"/>
      <c r="H220" s="32"/>
      <c r="I220" s="100"/>
      <c r="J220" s="32"/>
      <c r="K220" s="32"/>
      <c r="L220" s="35"/>
      <c r="M220" s="185"/>
      <c r="N220" s="57"/>
      <c r="O220" s="57"/>
      <c r="P220" s="57"/>
      <c r="Q220" s="57"/>
      <c r="R220" s="57"/>
      <c r="S220" s="57"/>
      <c r="T220" s="58"/>
      <c r="AT220" s="14" t="s">
        <v>131</v>
      </c>
      <c r="AU220" s="14" t="s">
        <v>79</v>
      </c>
    </row>
    <row r="221" spans="2:65" s="11" customFormat="1" ht="11.25">
      <c r="B221" s="186"/>
      <c r="C221" s="187"/>
      <c r="D221" s="183" t="s">
        <v>133</v>
      </c>
      <c r="E221" s="188" t="s">
        <v>1</v>
      </c>
      <c r="F221" s="189" t="s">
        <v>672</v>
      </c>
      <c r="G221" s="187"/>
      <c r="H221" s="190">
        <v>5.6260000000000003</v>
      </c>
      <c r="I221" s="191"/>
      <c r="J221" s="187"/>
      <c r="K221" s="187"/>
      <c r="L221" s="192"/>
      <c r="M221" s="193"/>
      <c r="N221" s="194"/>
      <c r="O221" s="194"/>
      <c r="P221" s="194"/>
      <c r="Q221" s="194"/>
      <c r="R221" s="194"/>
      <c r="S221" s="194"/>
      <c r="T221" s="195"/>
      <c r="AT221" s="196" t="s">
        <v>133</v>
      </c>
      <c r="AU221" s="196" t="s">
        <v>79</v>
      </c>
      <c r="AV221" s="11" t="s">
        <v>81</v>
      </c>
      <c r="AW221" s="11" t="s">
        <v>34</v>
      </c>
      <c r="AX221" s="11" t="s">
        <v>79</v>
      </c>
      <c r="AY221" s="196" t="s">
        <v>121</v>
      </c>
    </row>
    <row r="222" spans="2:65" s="1" customFormat="1" ht="22.5" customHeight="1">
      <c r="B222" s="31"/>
      <c r="C222" s="171" t="s">
        <v>402</v>
      </c>
      <c r="D222" s="171" t="s">
        <v>124</v>
      </c>
      <c r="E222" s="172" t="s">
        <v>403</v>
      </c>
      <c r="F222" s="173" t="s">
        <v>404</v>
      </c>
      <c r="G222" s="174" t="s">
        <v>173</v>
      </c>
      <c r="H222" s="175">
        <v>3.2770000000000001</v>
      </c>
      <c r="I222" s="176"/>
      <c r="J222" s="177">
        <f>ROUND(I222*H222,2)</f>
        <v>0</v>
      </c>
      <c r="K222" s="173" t="s">
        <v>128</v>
      </c>
      <c r="L222" s="35"/>
      <c r="M222" s="178" t="s">
        <v>1</v>
      </c>
      <c r="N222" s="179" t="s">
        <v>42</v>
      </c>
      <c r="O222" s="57"/>
      <c r="P222" s="180">
        <f>O222*H222</f>
        <v>0</v>
      </c>
      <c r="Q222" s="180">
        <v>0</v>
      </c>
      <c r="R222" s="180">
        <f>Q222*H222</f>
        <v>0</v>
      </c>
      <c r="S222" s="180">
        <v>0</v>
      </c>
      <c r="T222" s="181">
        <f>S222*H222</f>
        <v>0</v>
      </c>
      <c r="AR222" s="14" t="s">
        <v>387</v>
      </c>
      <c r="AT222" s="14" t="s">
        <v>124</v>
      </c>
      <c r="AU222" s="14" t="s">
        <v>79</v>
      </c>
      <c r="AY222" s="14" t="s">
        <v>121</v>
      </c>
      <c r="BE222" s="182">
        <f>IF(N222="základní",J222,0)</f>
        <v>0</v>
      </c>
      <c r="BF222" s="182">
        <f>IF(N222="snížená",J222,0)</f>
        <v>0</v>
      </c>
      <c r="BG222" s="182">
        <f>IF(N222="zákl. přenesená",J222,0)</f>
        <v>0</v>
      </c>
      <c r="BH222" s="182">
        <f>IF(N222="sníž. přenesená",J222,0)</f>
        <v>0</v>
      </c>
      <c r="BI222" s="182">
        <f>IF(N222="nulová",J222,0)</f>
        <v>0</v>
      </c>
      <c r="BJ222" s="14" t="s">
        <v>79</v>
      </c>
      <c r="BK222" s="182">
        <f>ROUND(I222*H222,2)</f>
        <v>0</v>
      </c>
      <c r="BL222" s="14" t="s">
        <v>387</v>
      </c>
      <c r="BM222" s="14" t="s">
        <v>673</v>
      </c>
    </row>
    <row r="223" spans="2:65" s="1" customFormat="1" ht="58.5">
      <c r="B223" s="31"/>
      <c r="C223" s="32"/>
      <c r="D223" s="183" t="s">
        <v>131</v>
      </c>
      <c r="E223" s="32"/>
      <c r="F223" s="184" t="s">
        <v>406</v>
      </c>
      <c r="G223" s="32"/>
      <c r="H223" s="32"/>
      <c r="I223" s="100"/>
      <c r="J223" s="32"/>
      <c r="K223" s="32"/>
      <c r="L223" s="35"/>
      <c r="M223" s="185"/>
      <c r="N223" s="57"/>
      <c r="O223" s="57"/>
      <c r="P223" s="57"/>
      <c r="Q223" s="57"/>
      <c r="R223" s="57"/>
      <c r="S223" s="57"/>
      <c r="T223" s="58"/>
      <c r="AT223" s="14" t="s">
        <v>131</v>
      </c>
      <c r="AU223" s="14" t="s">
        <v>79</v>
      </c>
    </row>
    <row r="224" spans="2:65" s="11" customFormat="1" ht="11.25">
      <c r="B224" s="186"/>
      <c r="C224" s="187"/>
      <c r="D224" s="183" t="s">
        <v>133</v>
      </c>
      <c r="E224" s="188" t="s">
        <v>1</v>
      </c>
      <c r="F224" s="189" t="s">
        <v>415</v>
      </c>
      <c r="G224" s="187"/>
      <c r="H224" s="190">
        <v>3.2770000000000001</v>
      </c>
      <c r="I224" s="191"/>
      <c r="J224" s="187"/>
      <c r="K224" s="187"/>
      <c r="L224" s="192"/>
      <c r="M224" s="193"/>
      <c r="N224" s="194"/>
      <c r="O224" s="194"/>
      <c r="P224" s="194"/>
      <c r="Q224" s="194"/>
      <c r="R224" s="194"/>
      <c r="S224" s="194"/>
      <c r="T224" s="195"/>
      <c r="AT224" s="196" t="s">
        <v>133</v>
      </c>
      <c r="AU224" s="196" t="s">
        <v>79</v>
      </c>
      <c r="AV224" s="11" t="s">
        <v>81</v>
      </c>
      <c r="AW224" s="11" t="s">
        <v>34</v>
      </c>
      <c r="AX224" s="11" t="s">
        <v>79</v>
      </c>
      <c r="AY224" s="196" t="s">
        <v>121</v>
      </c>
    </row>
    <row r="225" spans="2:65" s="1" customFormat="1" ht="22.5" customHeight="1">
      <c r="B225" s="31"/>
      <c r="C225" s="171" t="s">
        <v>407</v>
      </c>
      <c r="D225" s="171" t="s">
        <v>124</v>
      </c>
      <c r="E225" s="172" t="s">
        <v>417</v>
      </c>
      <c r="F225" s="173" t="s">
        <v>418</v>
      </c>
      <c r="G225" s="174" t="s">
        <v>173</v>
      </c>
      <c r="H225" s="175">
        <v>875.61800000000005</v>
      </c>
      <c r="I225" s="176"/>
      <c r="J225" s="177">
        <f>ROUND(I225*H225,2)</f>
        <v>0</v>
      </c>
      <c r="K225" s="173" t="s">
        <v>128</v>
      </c>
      <c r="L225" s="35"/>
      <c r="M225" s="178" t="s">
        <v>1</v>
      </c>
      <c r="N225" s="179" t="s">
        <v>42</v>
      </c>
      <c r="O225" s="57"/>
      <c r="P225" s="180">
        <f>O225*H225</f>
        <v>0</v>
      </c>
      <c r="Q225" s="180">
        <v>0</v>
      </c>
      <c r="R225" s="180">
        <f>Q225*H225</f>
        <v>0</v>
      </c>
      <c r="S225" s="180">
        <v>0</v>
      </c>
      <c r="T225" s="181">
        <f>S225*H225</f>
        <v>0</v>
      </c>
      <c r="AR225" s="14" t="s">
        <v>387</v>
      </c>
      <c r="AT225" s="14" t="s">
        <v>124</v>
      </c>
      <c r="AU225" s="14" t="s">
        <v>79</v>
      </c>
      <c r="AY225" s="14" t="s">
        <v>121</v>
      </c>
      <c r="BE225" s="182">
        <f>IF(N225="základní",J225,0)</f>
        <v>0</v>
      </c>
      <c r="BF225" s="182">
        <f>IF(N225="snížená",J225,0)</f>
        <v>0</v>
      </c>
      <c r="BG225" s="182">
        <f>IF(N225="zákl. přenesená",J225,0)</f>
        <v>0</v>
      </c>
      <c r="BH225" s="182">
        <f>IF(N225="sníž. přenesená",J225,0)</f>
        <v>0</v>
      </c>
      <c r="BI225" s="182">
        <f>IF(N225="nulová",J225,0)</f>
        <v>0</v>
      </c>
      <c r="BJ225" s="14" t="s">
        <v>79</v>
      </c>
      <c r="BK225" s="182">
        <f>ROUND(I225*H225,2)</f>
        <v>0</v>
      </c>
      <c r="BL225" s="14" t="s">
        <v>387</v>
      </c>
      <c r="BM225" s="14" t="s">
        <v>674</v>
      </c>
    </row>
    <row r="226" spans="2:65" s="1" customFormat="1" ht="58.5">
      <c r="B226" s="31"/>
      <c r="C226" s="32"/>
      <c r="D226" s="183" t="s">
        <v>131</v>
      </c>
      <c r="E226" s="32"/>
      <c r="F226" s="184" t="s">
        <v>420</v>
      </c>
      <c r="G226" s="32"/>
      <c r="H226" s="32"/>
      <c r="I226" s="100"/>
      <c r="J226" s="32"/>
      <c r="K226" s="32"/>
      <c r="L226" s="35"/>
      <c r="M226" s="185"/>
      <c r="N226" s="57"/>
      <c r="O226" s="57"/>
      <c r="P226" s="57"/>
      <c r="Q226" s="57"/>
      <c r="R226" s="57"/>
      <c r="S226" s="57"/>
      <c r="T226" s="58"/>
      <c r="AT226" s="14" t="s">
        <v>131</v>
      </c>
      <c r="AU226" s="14" t="s">
        <v>79</v>
      </c>
    </row>
    <row r="227" spans="2:65" s="11" customFormat="1" ht="11.25">
      <c r="B227" s="186"/>
      <c r="C227" s="187"/>
      <c r="D227" s="183" t="s">
        <v>133</v>
      </c>
      <c r="E227" s="188" t="s">
        <v>1</v>
      </c>
      <c r="F227" s="189" t="s">
        <v>675</v>
      </c>
      <c r="G227" s="187"/>
      <c r="H227" s="190">
        <v>875.61800000000005</v>
      </c>
      <c r="I227" s="191"/>
      <c r="J227" s="187"/>
      <c r="K227" s="187"/>
      <c r="L227" s="192"/>
      <c r="M227" s="193"/>
      <c r="N227" s="194"/>
      <c r="O227" s="194"/>
      <c r="P227" s="194"/>
      <c r="Q227" s="194"/>
      <c r="R227" s="194"/>
      <c r="S227" s="194"/>
      <c r="T227" s="195"/>
      <c r="AT227" s="196" t="s">
        <v>133</v>
      </c>
      <c r="AU227" s="196" t="s">
        <v>79</v>
      </c>
      <c r="AV227" s="11" t="s">
        <v>81</v>
      </c>
      <c r="AW227" s="11" t="s">
        <v>34</v>
      </c>
      <c r="AX227" s="11" t="s">
        <v>79</v>
      </c>
      <c r="AY227" s="196" t="s">
        <v>121</v>
      </c>
    </row>
    <row r="228" spans="2:65" s="1" customFormat="1" ht="22.5" customHeight="1">
      <c r="B228" s="31"/>
      <c r="C228" s="171" t="s">
        <v>413</v>
      </c>
      <c r="D228" s="171" t="s">
        <v>124</v>
      </c>
      <c r="E228" s="172" t="s">
        <v>552</v>
      </c>
      <c r="F228" s="173" t="s">
        <v>553</v>
      </c>
      <c r="G228" s="174" t="s">
        <v>173</v>
      </c>
      <c r="H228" s="175">
        <v>4.3879999999999999</v>
      </c>
      <c r="I228" s="176"/>
      <c r="J228" s="177">
        <f>ROUND(I228*H228,2)</f>
        <v>0</v>
      </c>
      <c r="K228" s="173" t="s">
        <v>128</v>
      </c>
      <c r="L228" s="35"/>
      <c r="M228" s="178" t="s">
        <v>1</v>
      </c>
      <c r="N228" s="179" t="s">
        <v>42</v>
      </c>
      <c r="O228" s="57"/>
      <c r="P228" s="180">
        <f>O228*H228</f>
        <v>0</v>
      </c>
      <c r="Q228" s="180">
        <v>0</v>
      </c>
      <c r="R228" s="180">
        <f>Q228*H228</f>
        <v>0</v>
      </c>
      <c r="S228" s="180">
        <v>0</v>
      </c>
      <c r="T228" s="181">
        <f>S228*H228</f>
        <v>0</v>
      </c>
      <c r="AR228" s="14" t="s">
        <v>387</v>
      </c>
      <c r="AT228" s="14" t="s">
        <v>124</v>
      </c>
      <c r="AU228" s="14" t="s">
        <v>79</v>
      </c>
      <c r="AY228" s="14" t="s">
        <v>121</v>
      </c>
      <c r="BE228" s="182">
        <f>IF(N228="základní",J228,0)</f>
        <v>0</v>
      </c>
      <c r="BF228" s="182">
        <f>IF(N228="snížená",J228,0)</f>
        <v>0</v>
      </c>
      <c r="BG228" s="182">
        <f>IF(N228="zákl. přenesená",J228,0)</f>
        <v>0</v>
      </c>
      <c r="BH228" s="182">
        <f>IF(N228="sníž. přenesená",J228,0)</f>
        <v>0</v>
      </c>
      <c r="BI228" s="182">
        <f>IF(N228="nulová",J228,0)</f>
        <v>0</v>
      </c>
      <c r="BJ228" s="14" t="s">
        <v>79</v>
      </c>
      <c r="BK228" s="182">
        <f>ROUND(I228*H228,2)</f>
        <v>0</v>
      </c>
      <c r="BL228" s="14" t="s">
        <v>387</v>
      </c>
      <c r="BM228" s="14" t="s">
        <v>676</v>
      </c>
    </row>
    <row r="229" spans="2:65" s="1" customFormat="1" ht="58.5">
      <c r="B229" s="31"/>
      <c r="C229" s="32"/>
      <c r="D229" s="183" t="s">
        <v>131</v>
      </c>
      <c r="E229" s="32"/>
      <c r="F229" s="184" t="s">
        <v>555</v>
      </c>
      <c r="G229" s="32"/>
      <c r="H229" s="32"/>
      <c r="I229" s="100"/>
      <c r="J229" s="32"/>
      <c r="K229" s="32"/>
      <c r="L229" s="35"/>
      <c r="M229" s="185"/>
      <c r="N229" s="57"/>
      <c r="O229" s="57"/>
      <c r="P229" s="57"/>
      <c r="Q229" s="57"/>
      <c r="R229" s="57"/>
      <c r="S229" s="57"/>
      <c r="T229" s="58"/>
      <c r="AT229" s="14" t="s">
        <v>131</v>
      </c>
      <c r="AU229" s="14" t="s">
        <v>79</v>
      </c>
    </row>
    <row r="230" spans="2:65" s="11" customFormat="1" ht="11.25">
      <c r="B230" s="186"/>
      <c r="C230" s="187"/>
      <c r="D230" s="183" t="s">
        <v>133</v>
      </c>
      <c r="E230" s="188" t="s">
        <v>1</v>
      </c>
      <c r="F230" s="189" t="s">
        <v>677</v>
      </c>
      <c r="G230" s="187"/>
      <c r="H230" s="190">
        <v>4.3879999999999999</v>
      </c>
      <c r="I230" s="191"/>
      <c r="J230" s="187"/>
      <c r="K230" s="187"/>
      <c r="L230" s="192"/>
      <c r="M230" s="193"/>
      <c r="N230" s="194"/>
      <c r="O230" s="194"/>
      <c r="P230" s="194"/>
      <c r="Q230" s="194"/>
      <c r="R230" s="194"/>
      <c r="S230" s="194"/>
      <c r="T230" s="195"/>
      <c r="AT230" s="196" t="s">
        <v>133</v>
      </c>
      <c r="AU230" s="196" t="s">
        <v>79</v>
      </c>
      <c r="AV230" s="11" t="s">
        <v>81</v>
      </c>
      <c r="AW230" s="11" t="s">
        <v>34</v>
      </c>
      <c r="AX230" s="11" t="s">
        <v>79</v>
      </c>
      <c r="AY230" s="196" t="s">
        <v>121</v>
      </c>
    </row>
    <row r="231" spans="2:65" s="1" customFormat="1" ht="22.5" customHeight="1">
      <c r="B231" s="31"/>
      <c r="C231" s="171" t="s">
        <v>416</v>
      </c>
      <c r="D231" s="171" t="s">
        <v>124</v>
      </c>
      <c r="E231" s="172" t="s">
        <v>423</v>
      </c>
      <c r="F231" s="173" t="s">
        <v>424</v>
      </c>
      <c r="G231" s="174" t="s">
        <v>162</v>
      </c>
      <c r="H231" s="175">
        <v>8</v>
      </c>
      <c r="I231" s="176"/>
      <c r="J231" s="177">
        <f>ROUND(I231*H231,2)</f>
        <v>0</v>
      </c>
      <c r="K231" s="173" t="s">
        <v>128</v>
      </c>
      <c r="L231" s="35"/>
      <c r="M231" s="178" t="s">
        <v>1</v>
      </c>
      <c r="N231" s="179" t="s">
        <v>42</v>
      </c>
      <c r="O231" s="57"/>
      <c r="P231" s="180">
        <f>O231*H231</f>
        <v>0</v>
      </c>
      <c r="Q231" s="180">
        <v>0</v>
      </c>
      <c r="R231" s="180">
        <f>Q231*H231</f>
        <v>0</v>
      </c>
      <c r="S231" s="180">
        <v>0</v>
      </c>
      <c r="T231" s="181">
        <f>S231*H231</f>
        <v>0</v>
      </c>
      <c r="AR231" s="14" t="s">
        <v>387</v>
      </c>
      <c r="AT231" s="14" t="s">
        <v>124</v>
      </c>
      <c r="AU231" s="14" t="s">
        <v>79</v>
      </c>
      <c r="AY231" s="14" t="s">
        <v>121</v>
      </c>
      <c r="BE231" s="182">
        <f>IF(N231="základní",J231,0)</f>
        <v>0</v>
      </c>
      <c r="BF231" s="182">
        <f>IF(N231="snížená",J231,0)</f>
        <v>0</v>
      </c>
      <c r="BG231" s="182">
        <f>IF(N231="zákl. přenesená",J231,0)</f>
        <v>0</v>
      </c>
      <c r="BH231" s="182">
        <f>IF(N231="sníž. přenesená",J231,0)</f>
        <v>0</v>
      </c>
      <c r="BI231" s="182">
        <f>IF(N231="nulová",J231,0)</f>
        <v>0</v>
      </c>
      <c r="BJ231" s="14" t="s">
        <v>79</v>
      </c>
      <c r="BK231" s="182">
        <f>ROUND(I231*H231,2)</f>
        <v>0</v>
      </c>
      <c r="BL231" s="14" t="s">
        <v>387</v>
      </c>
      <c r="BM231" s="14" t="s">
        <v>678</v>
      </c>
    </row>
    <row r="232" spans="2:65" s="1" customFormat="1" ht="29.25">
      <c r="B232" s="31"/>
      <c r="C232" s="32"/>
      <c r="D232" s="183" t="s">
        <v>131</v>
      </c>
      <c r="E232" s="32"/>
      <c r="F232" s="184" t="s">
        <v>426</v>
      </c>
      <c r="G232" s="32"/>
      <c r="H232" s="32"/>
      <c r="I232" s="100"/>
      <c r="J232" s="32"/>
      <c r="K232" s="32"/>
      <c r="L232" s="35"/>
      <c r="M232" s="185"/>
      <c r="N232" s="57"/>
      <c r="O232" s="57"/>
      <c r="P232" s="57"/>
      <c r="Q232" s="57"/>
      <c r="R232" s="57"/>
      <c r="S232" s="57"/>
      <c r="T232" s="58"/>
      <c r="AT232" s="14" t="s">
        <v>131</v>
      </c>
      <c r="AU232" s="14" t="s">
        <v>79</v>
      </c>
    </row>
    <row r="233" spans="2:65" s="11" customFormat="1" ht="11.25">
      <c r="B233" s="186"/>
      <c r="C233" s="187"/>
      <c r="D233" s="183" t="s">
        <v>133</v>
      </c>
      <c r="E233" s="188" t="s">
        <v>1</v>
      </c>
      <c r="F233" s="189" t="s">
        <v>427</v>
      </c>
      <c r="G233" s="187"/>
      <c r="H233" s="190">
        <v>8</v>
      </c>
      <c r="I233" s="191"/>
      <c r="J233" s="187"/>
      <c r="K233" s="187"/>
      <c r="L233" s="192"/>
      <c r="M233" s="218"/>
      <c r="N233" s="219"/>
      <c r="O233" s="219"/>
      <c r="P233" s="219"/>
      <c r="Q233" s="219"/>
      <c r="R233" s="219"/>
      <c r="S233" s="219"/>
      <c r="T233" s="220"/>
      <c r="AT233" s="196" t="s">
        <v>133</v>
      </c>
      <c r="AU233" s="196" t="s">
        <v>79</v>
      </c>
      <c r="AV233" s="11" t="s">
        <v>81</v>
      </c>
      <c r="AW233" s="11" t="s">
        <v>34</v>
      </c>
      <c r="AX233" s="11" t="s">
        <v>79</v>
      </c>
      <c r="AY233" s="196" t="s">
        <v>121</v>
      </c>
    </row>
    <row r="234" spans="2:65" s="1" customFormat="1" ht="6.95" customHeight="1">
      <c r="B234" s="43"/>
      <c r="C234" s="44"/>
      <c r="D234" s="44"/>
      <c r="E234" s="44"/>
      <c r="F234" s="44"/>
      <c r="G234" s="44"/>
      <c r="H234" s="44"/>
      <c r="I234" s="122"/>
      <c r="J234" s="44"/>
      <c r="K234" s="44"/>
      <c r="L234" s="35"/>
    </row>
  </sheetData>
  <sheetProtection algorithmName="SHA-512" hashValue="mvKvj3TkDli3PsYrkrANHOy90Qb2raXiVBnzZjKtbOiF2ZoT+GWE4S88RZNN7sGM8uf22fEWGFS5S8hFTSiqNw==" saltValue="XeVObRAmxK6len5VLjwW2VOfCg2KfiJiqlNYIbFJbp/OZr3NsRFDtKhx5Ur7C5QkO8YycmYnxyvWIm0ter592Q==" spinCount="100000" sheet="1" objects="1" scenarios="1" formatColumns="0" formatRows="0" autoFilter="0"/>
  <autoFilter ref="C81:K233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2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4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4" t="s">
        <v>91</v>
      </c>
    </row>
    <row r="3" spans="2:46" ht="6.95" customHeight="1">
      <c r="B3" s="95"/>
      <c r="C3" s="96"/>
      <c r="D3" s="96"/>
      <c r="E3" s="96"/>
      <c r="F3" s="96"/>
      <c r="G3" s="96"/>
      <c r="H3" s="96"/>
      <c r="I3" s="97"/>
      <c r="J3" s="96"/>
      <c r="K3" s="96"/>
      <c r="L3" s="17"/>
      <c r="AT3" s="14" t="s">
        <v>81</v>
      </c>
    </row>
    <row r="4" spans="2:46" ht="24.95" customHeight="1">
      <c r="B4" s="17"/>
      <c r="D4" s="98" t="s">
        <v>95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99" t="s">
        <v>16</v>
      </c>
      <c r="L6" s="17"/>
    </row>
    <row r="7" spans="2:46" ht="16.5" customHeight="1">
      <c r="B7" s="17"/>
      <c r="E7" s="266" t="str">
        <f>'Rekapitulace stavby'!K6</f>
        <v>Oprava staničních kolejí č. 2,6,8 v žst. Krnov</v>
      </c>
      <c r="F7" s="267"/>
      <c r="G7" s="267"/>
      <c r="H7" s="267"/>
      <c r="L7" s="17"/>
    </row>
    <row r="8" spans="2:46" s="1" customFormat="1" ht="12" customHeight="1">
      <c r="B8" s="35"/>
      <c r="D8" s="99" t="s">
        <v>96</v>
      </c>
      <c r="I8" s="100"/>
      <c r="L8" s="35"/>
    </row>
    <row r="9" spans="2:46" s="1" customFormat="1" ht="36.950000000000003" customHeight="1">
      <c r="B9" s="35"/>
      <c r="E9" s="268" t="s">
        <v>679</v>
      </c>
      <c r="F9" s="269"/>
      <c r="G9" s="269"/>
      <c r="H9" s="269"/>
      <c r="I9" s="100"/>
      <c r="L9" s="35"/>
    </row>
    <row r="10" spans="2:46" s="1" customFormat="1" ht="11.25">
      <c r="B10" s="35"/>
      <c r="I10" s="100"/>
      <c r="L10" s="35"/>
    </row>
    <row r="11" spans="2:46" s="1" customFormat="1" ht="12" customHeight="1">
      <c r="B11" s="35"/>
      <c r="D11" s="99" t="s">
        <v>18</v>
      </c>
      <c r="F11" s="14" t="s">
        <v>92</v>
      </c>
      <c r="I11" s="101" t="s">
        <v>19</v>
      </c>
      <c r="J11" s="14" t="s">
        <v>1</v>
      </c>
      <c r="L11" s="35"/>
    </row>
    <row r="12" spans="2:46" s="1" customFormat="1" ht="12" customHeight="1">
      <c r="B12" s="35"/>
      <c r="D12" s="99" t="s">
        <v>20</v>
      </c>
      <c r="F12" s="14" t="s">
        <v>21</v>
      </c>
      <c r="I12" s="101" t="s">
        <v>22</v>
      </c>
      <c r="J12" s="102" t="str">
        <f>'Rekapitulace stavby'!AN8</f>
        <v>28. 3. 2019</v>
      </c>
      <c r="L12" s="35"/>
    </row>
    <row r="13" spans="2:46" s="1" customFormat="1" ht="10.9" customHeight="1">
      <c r="B13" s="35"/>
      <c r="I13" s="100"/>
      <c r="L13" s="35"/>
    </row>
    <row r="14" spans="2:46" s="1" customFormat="1" ht="12" customHeight="1">
      <c r="B14" s="35"/>
      <c r="D14" s="99" t="s">
        <v>24</v>
      </c>
      <c r="I14" s="101" t="s">
        <v>25</v>
      </c>
      <c r="J14" s="14" t="s">
        <v>26</v>
      </c>
      <c r="L14" s="35"/>
    </row>
    <row r="15" spans="2:46" s="1" customFormat="1" ht="18" customHeight="1">
      <c r="B15" s="35"/>
      <c r="E15" s="14" t="s">
        <v>27</v>
      </c>
      <c r="I15" s="101" t="s">
        <v>28</v>
      </c>
      <c r="J15" s="14" t="s">
        <v>29</v>
      </c>
      <c r="L15" s="35"/>
    </row>
    <row r="16" spans="2:46" s="1" customFormat="1" ht="6.95" customHeight="1">
      <c r="B16" s="35"/>
      <c r="I16" s="100"/>
      <c r="L16" s="35"/>
    </row>
    <row r="17" spans="2:12" s="1" customFormat="1" ht="12" customHeight="1">
      <c r="B17" s="35"/>
      <c r="D17" s="99" t="s">
        <v>30</v>
      </c>
      <c r="I17" s="101" t="s">
        <v>25</v>
      </c>
      <c r="J17" s="27" t="str">
        <f>'Rekapitulace stavby'!AN13</f>
        <v>Vyplň údaj</v>
      </c>
      <c r="L17" s="35"/>
    </row>
    <row r="18" spans="2:12" s="1" customFormat="1" ht="18" customHeight="1">
      <c r="B18" s="35"/>
      <c r="E18" s="270" t="str">
        <f>'Rekapitulace stavby'!E14</f>
        <v>Vyplň údaj</v>
      </c>
      <c r="F18" s="271"/>
      <c r="G18" s="271"/>
      <c r="H18" s="271"/>
      <c r="I18" s="101" t="s">
        <v>28</v>
      </c>
      <c r="J18" s="27" t="str">
        <f>'Rekapitulace stavby'!AN14</f>
        <v>Vyplň údaj</v>
      </c>
      <c r="L18" s="35"/>
    </row>
    <row r="19" spans="2:12" s="1" customFormat="1" ht="6.95" customHeight="1">
      <c r="B19" s="35"/>
      <c r="I19" s="100"/>
      <c r="L19" s="35"/>
    </row>
    <row r="20" spans="2:12" s="1" customFormat="1" ht="12" customHeight="1">
      <c r="B20" s="35"/>
      <c r="D20" s="99" t="s">
        <v>32</v>
      </c>
      <c r="I20" s="101" t="s">
        <v>25</v>
      </c>
      <c r="J20" s="14" t="str">
        <f>IF('Rekapitulace stavby'!AN16="","",'Rekapitulace stavby'!AN16)</f>
        <v/>
      </c>
      <c r="L20" s="35"/>
    </row>
    <row r="21" spans="2:12" s="1" customFormat="1" ht="18" customHeight="1">
      <c r="B21" s="35"/>
      <c r="E21" s="14" t="str">
        <f>IF('Rekapitulace stavby'!E17="","",'Rekapitulace stavby'!E17)</f>
        <v xml:space="preserve"> </v>
      </c>
      <c r="I21" s="101" t="s">
        <v>28</v>
      </c>
      <c r="J21" s="14" t="str">
        <f>IF('Rekapitulace stavby'!AN17="","",'Rekapitulace stavby'!AN17)</f>
        <v/>
      </c>
      <c r="L21" s="35"/>
    </row>
    <row r="22" spans="2:12" s="1" customFormat="1" ht="6.95" customHeight="1">
      <c r="B22" s="35"/>
      <c r="I22" s="100"/>
      <c r="L22" s="35"/>
    </row>
    <row r="23" spans="2:12" s="1" customFormat="1" ht="12" customHeight="1">
      <c r="B23" s="35"/>
      <c r="D23" s="99" t="s">
        <v>35</v>
      </c>
      <c r="I23" s="101" t="s">
        <v>25</v>
      </c>
      <c r="J23" s="14" t="s">
        <v>1</v>
      </c>
      <c r="L23" s="35"/>
    </row>
    <row r="24" spans="2:12" s="1" customFormat="1" ht="18" customHeight="1">
      <c r="B24" s="35"/>
      <c r="E24" s="14" t="s">
        <v>680</v>
      </c>
      <c r="I24" s="101" t="s">
        <v>28</v>
      </c>
      <c r="J24" s="14" t="s">
        <v>1</v>
      </c>
      <c r="L24" s="35"/>
    </row>
    <row r="25" spans="2:12" s="1" customFormat="1" ht="6.95" customHeight="1">
      <c r="B25" s="35"/>
      <c r="I25" s="100"/>
      <c r="L25" s="35"/>
    </row>
    <row r="26" spans="2:12" s="1" customFormat="1" ht="12" customHeight="1">
      <c r="B26" s="35"/>
      <c r="D26" s="99" t="s">
        <v>36</v>
      </c>
      <c r="I26" s="100"/>
      <c r="L26" s="35"/>
    </row>
    <row r="27" spans="2:12" s="6" customFormat="1" ht="16.5" customHeight="1">
      <c r="B27" s="103"/>
      <c r="E27" s="272" t="s">
        <v>1</v>
      </c>
      <c r="F27" s="272"/>
      <c r="G27" s="272"/>
      <c r="H27" s="272"/>
      <c r="I27" s="104"/>
      <c r="L27" s="103"/>
    </row>
    <row r="28" spans="2:12" s="1" customFormat="1" ht="6.95" customHeight="1">
      <c r="B28" s="35"/>
      <c r="I28" s="100"/>
      <c r="L28" s="35"/>
    </row>
    <row r="29" spans="2:12" s="1" customFormat="1" ht="6.95" customHeight="1">
      <c r="B29" s="35"/>
      <c r="D29" s="53"/>
      <c r="E29" s="53"/>
      <c r="F29" s="53"/>
      <c r="G29" s="53"/>
      <c r="H29" s="53"/>
      <c r="I29" s="105"/>
      <c r="J29" s="53"/>
      <c r="K29" s="53"/>
      <c r="L29" s="35"/>
    </row>
    <row r="30" spans="2:12" s="1" customFormat="1" ht="25.35" customHeight="1">
      <c r="B30" s="35"/>
      <c r="D30" s="106" t="s">
        <v>37</v>
      </c>
      <c r="I30" s="100"/>
      <c r="J30" s="107">
        <f>ROUND(J83, 2)</f>
        <v>0</v>
      </c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05"/>
      <c r="J31" s="53"/>
      <c r="K31" s="53"/>
      <c r="L31" s="35"/>
    </row>
    <row r="32" spans="2:12" s="1" customFormat="1" ht="14.45" customHeight="1">
      <c r="B32" s="35"/>
      <c r="F32" s="108" t="s">
        <v>39</v>
      </c>
      <c r="I32" s="109" t="s">
        <v>38</v>
      </c>
      <c r="J32" s="108" t="s">
        <v>40</v>
      </c>
      <c r="L32" s="35"/>
    </row>
    <row r="33" spans="2:12" s="1" customFormat="1" ht="14.45" customHeight="1">
      <c r="B33" s="35"/>
      <c r="D33" s="99" t="s">
        <v>41</v>
      </c>
      <c r="E33" s="99" t="s">
        <v>42</v>
      </c>
      <c r="F33" s="110">
        <f>ROUND((SUM(BE83:BE171)),  2)</f>
        <v>0</v>
      </c>
      <c r="I33" s="111">
        <v>0.21</v>
      </c>
      <c r="J33" s="110">
        <f>ROUND(((SUM(BE83:BE171))*I33),  2)</f>
        <v>0</v>
      </c>
      <c r="L33" s="35"/>
    </row>
    <row r="34" spans="2:12" s="1" customFormat="1" ht="14.45" customHeight="1">
      <c r="B34" s="35"/>
      <c r="E34" s="99" t="s">
        <v>43</v>
      </c>
      <c r="F34" s="110">
        <f>ROUND((SUM(BF83:BF171)),  2)</f>
        <v>0</v>
      </c>
      <c r="I34" s="111">
        <v>0.15</v>
      </c>
      <c r="J34" s="110">
        <f>ROUND(((SUM(BF83:BF171))*I34),  2)</f>
        <v>0</v>
      </c>
      <c r="L34" s="35"/>
    </row>
    <row r="35" spans="2:12" s="1" customFormat="1" ht="14.45" hidden="1" customHeight="1">
      <c r="B35" s="35"/>
      <c r="E35" s="99" t="s">
        <v>44</v>
      </c>
      <c r="F35" s="110">
        <f>ROUND((SUM(BG83:BG171)),  2)</f>
        <v>0</v>
      </c>
      <c r="I35" s="111">
        <v>0.21</v>
      </c>
      <c r="J35" s="110">
        <f>0</f>
        <v>0</v>
      </c>
      <c r="L35" s="35"/>
    </row>
    <row r="36" spans="2:12" s="1" customFormat="1" ht="14.45" hidden="1" customHeight="1">
      <c r="B36" s="35"/>
      <c r="E36" s="99" t="s">
        <v>45</v>
      </c>
      <c r="F36" s="110">
        <f>ROUND((SUM(BH83:BH171)),  2)</f>
        <v>0</v>
      </c>
      <c r="I36" s="111">
        <v>0.15</v>
      </c>
      <c r="J36" s="110">
        <f>0</f>
        <v>0</v>
      </c>
      <c r="L36" s="35"/>
    </row>
    <row r="37" spans="2:12" s="1" customFormat="1" ht="14.45" hidden="1" customHeight="1">
      <c r="B37" s="35"/>
      <c r="E37" s="99" t="s">
        <v>46</v>
      </c>
      <c r="F37" s="110">
        <f>ROUND((SUM(BI83:BI171)),  2)</f>
        <v>0</v>
      </c>
      <c r="I37" s="111">
        <v>0</v>
      </c>
      <c r="J37" s="110">
        <f>0</f>
        <v>0</v>
      </c>
      <c r="L37" s="35"/>
    </row>
    <row r="38" spans="2:12" s="1" customFormat="1" ht="6.95" customHeight="1">
      <c r="B38" s="35"/>
      <c r="I38" s="100"/>
      <c r="L38" s="35"/>
    </row>
    <row r="39" spans="2:12" s="1" customFormat="1" ht="25.35" customHeight="1">
      <c r="B39" s="35"/>
      <c r="C39" s="112"/>
      <c r="D39" s="113" t="s">
        <v>47</v>
      </c>
      <c r="E39" s="114"/>
      <c r="F39" s="114"/>
      <c r="G39" s="115" t="s">
        <v>48</v>
      </c>
      <c r="H39" s="116" t="s">
        <v>49</v>
      </c>
      <c r="I39" s="117"/>
      <c r="J39" s="118">
        <f>SUM(J30:J37)</f>
        <v>0</v>
      </c>
      <c r="K39" s="119"/>
      <c r="L39" s="35"/>
    </row>
    <row r="40" spans="2:12" s="1" customFormat="1" ht="14.45" customHeight="1">
      <c r="B40" s="120"/>
      <c r="C40" s="121"/>
      <c r="D40" s="121"/>
      <c r="E40" s="121"/>
      <c r="F40" s="121"/>
      <c r="G40" s="121"/>
      <c r="H40" s="121"/>
      <c r="I40" s="122"/>
      <c r="J40" s="121"/>
      <c r="K40" s="121"/>
      <c r="L40" s="35"/>
    </row>
    <row r="44" spans="2:12" s="1" customFormat="1" ht="6.95" customHeight="1">
      <c r="B44" s="123"/>
      <c r="C44" s="124"/>
      <c r="D44" s="124"/>
      <c r="E44" s="124"/>
      <c r="F44" s="124"/>
      <c r="G44" s="124"/>
      <c r="H44" s="124"/>
      <c r="I44" s="125"/>
      <c r="J44" s="124"/>
      <c r="K44" s="124"/>
      <c r="L44" s="35"/>
    </row>
    <row r="45" spans="2:12" s="1" customFormat="1" ht="24.95" customHeight="1">
      <c r="B45" s="31"/>
      <c r="C45" s="20" t="s">
        <v>98</v>
      </c>
      <c r="D45" s="32"/>
      <c r="E45" s="32"/>
      <c r="F45" s="32"/>
      <c r="G45" s="32"/>
      <c r="H45" s="32"/>
      <c r="I45" s="100"/>
      <c r="J45" s="32"/>
      <c r="K45" s="32"/>
      <c r="L45" s="35"/>
    </row>
    <row r="46" spans="2:12" s="1" customFormat="1" ht="6.95" customHeight="1">
      <c r="B46" s="31"/>
      <c r="C46" s="32"/>
      <c r="D46" s="32"/>
      <c r="E46" s="32"/>
      <c r="F46" s="32"/>
      <c r="G46" s="32"/>
      <c r="H46" s="32"/>
      <c r="I46" s="100"/>
      <c r="J46" s="32"/>
      <c r="K46" s="32"/>
      <c r="L46" s="35"/>
    </row>
    <row r="47" spans="2:12" s="1" customFormat="1" ht="12" customHeight="1">
      <c r="B47" s="31"/>
      <c r="C47" s="26" t="s">
        <v>16</v>
      </c>
      <c r="D47" s="32"/>
      <c r="E47" s="32"/>
      <c r="F47" s="32"/>
      <c r="G47" s="32"/>
      <c r="H47" s="32"/>
      <c r="I47" s="100"/>
      <c r="J47" s="32"/>
      <c r="K47" s="32"/>
      <c r="L47" s="35"/>
    </row>
    <row r="48" spans="2:12" s="1" customFormat="1" ht="16.5" customHeight="1">
      <c r="B48" s="31"/>
      <c r="C48" s="32"/>
      <c r="D48" s="32"/>
      <c r="E48" s="273" t="str">
        <f>E7</f>
        <v>Oprava staničních kolejí č. 2,6,8 v žst. Krnov</v>
      </c>
      <c r="F48" s="274"/>
      <c r="G48" s="274"/>
      <c r="H48" s="274"/>
      <c r="I48" s="100"/>
      <c r="J48" s="32"/>
      <c r="K48" s="32"/>
      <c r="L48" s="35"/>
    </row>
    <row r="49" spans="2:47" s="1" customFormat="1" ht="12" customHeight="1">
      <c r="B49" s="31"/>
      <c r="C49" s="26" t="s">
        <v>96</v>
      </c>
      <c r="D49" s="32"/>
      <c r="E49" s="32"/>
      <c r="F49" s="32"/>
      <c r="G49" s="32"/>
      <c r="H49" s="32"/>
      <c r="I49" s="100"/>
      <c r="J49" s="32"/>
      <c r="K49" s="32"/>
      <c r="L49" s="35"/>
    </row>
    <row r="50" spans="2:47" s="1" customFormat="1" ht="16.5" customHeight="1">
      <c r="B50" s="31"/>
      <c r="C50" s="32"/>
      <c r="D50" s="32"/>
      <c r="E50" s="245" t="str">
        <f>E9</f>
        <v>SO 04 - Práce pro SSZT - výhybky, přestavníky</v>
      </c>
      <c r="F50" s="244"/>
      <c r="G50" s="244"/>
      <c r="H50" s="244"/>
      <c r="I50" s="100"/>
      <c r="J50" s="32"/>
      <c r="K50" s="32"/>
      <c r="L50" s="35"/>
    </row>
    <row r="51" spans="2:47" s="1" customFormat="1" ht="6.95" customHeight="1">
      <c r="B51" s="31"/>
      <c r="C51" s="32"/>
      <c r="D51" s="32"/>
      <c r="E51" s="32"/>
      <c r="F51" s="32"/>
      <c r="G51" s="32"/>
      <c r="H51" s="32"/>
      <c r="I51" s="100"/>
      <c r="J51" s="32"/>
      <c r="K51" s="32"/>
      <c r="L51" s="35"/>
    </row>
    <row r="52" spans="2:47" s="1" customFormat="1" ht="12" customHeight="1">
      <c r="B52" s="31"/>
      <c r="C52" s="26" t="s">
        <v>20</v>
      </c>
      <c r="D52" s="32"/>
      <c r="E52" s="32"/>
      <c r="F52" s="24" t="str">
        <f>F12</f>
        <v>PS Krnov</v>
      </c>
      <c r="G52" s="32"/>
      <c r="H52" s="32"/>
      <c r="I52" s="101" t="s">
        <v>22</v>
      </c>
      <c r="J52" s="52" t="str">
        <f>IF(J12="","",J12)</f>
        <v>28. 3. 2019</v>
      </c>
      <c r="K52" s="32"/>
      <c r="L52" s="35"/>
    </row>
    <row r="53" spans="2:47" s="1" customFormat="1" ht="6.95" customHeight="1">
      <c r="B53" s="31"/>
      <c r="C53" s="32"/>
      <c r="D53" s="32"/>
      <c r="E53" s="32"/>
      <c r="F53" s="32"/>
      <c r="G53" s="32"/>
      <c r="H53" s="32"/>
      <c r="I53" s="100"/>
      <c r="J53" s="32"/>
      <c r="K53" s="32"/>
      <c r="L53" s="35"/>
    </row>
    <row r="54" spans="2:47" s="1" customFormat="1" ht="13.7" customHeight="1">
      <c r="B54" s="31"/>
      <c r="C54" s="26" t="s">
        <v>24</v>
      </c>
      <c r="D54" s="32"/>
      <c r="E54" s="32"/>
      <c r="F54" s="24" t="str">
        <f>E15</f>
        <v>SŽDC s.o.,OŘ Ostrava</v>
      </c>
      <c r="G54" s="32"/>
      <c r="H54" s="32"/>
      <c r="I54" s="101" t="s">
        <v>32</v>
      </c>
      <c r="J54" s="29" t="str">
        <f>E21</f>
        <v xml:space="preserve"> </v>
      </c>
      <c r="K54" s="32"/>
      <c r="L54" s="35"/>
    </row>
    <row r="55" spans="2:47" s="1" customFormat="1" ht="13.7" customHeight="1">
      <c r="B55" s="31"/>
      <c r="C55" s="26" t="s">
        <v>30</v>
      </c>
      <c r="D55" s="32"/>
      <c r="E55" s="32"/>
      <c r="F55" s="24" t="str">
        <f>IF(E18="","",E18)</f>
        <v>Vyplň údaj</v>
      </c>
      <c r="G55" s="32"/>
      <c r="H55" s="32"/>
      <c r="I55" s="101" t="s">
        <v>35</v>
      </c>
      <c r="J55" s="29" t="str">
        <f>E24</f>
        <v>Ing. Hodulová Michaela</v>
      </c>
      <c r="K55" s="32"/>
      <c r="L55" s="35"/>
    </row>
    <row r="56" spans="2:47" s="1" customFormat="1" ht="10.35" customHeight="1">
      <c r="B56" s="31"/>
      <c r="C56" s="32"/>
      <c r="D56" s="32"/>
      <c r="E56" s="32"/>
      <c r="F56" s="32"/>
      <c r="G56" s="32"/>
      <c r="H56" s="32"/>
      <c r="I56" s="100"/>
      <c r="J56" s="32"/>
      <c r="K56" s="32"/>
      <c r="L56" s="35"/>
    </row>
    <row r="57" spans="2:47" s="1" customFormat="1" ht="29.25" customHeight="1">
      <c r="B57" s="31"/>
      <c r="C57" s="126" t="s">
        <v>99</v>
      </c>
      <c r="D57" s="127"/>
      <c r="E57" s="127"/>
      <c r="F57" s="127"/>
      <c r="G57" s="127"/>
      <c r="H57" s="127"/>
      <c r="I57" s="128"/>
      <c r="J57" s="129" t="s">
        <v>100</v>
      </c>
      <c r="K57" s="127"/>
      <c r="L57" s="35"/>
    </row>
    <row r="58" spans="2:47" s="1" customFormat="1" ht="10.35" customHeight="1">
      <c r="B58" s="31"/>
      <c r="C58" s="32"/>
      <c r="D58" s="32"/>
      <c r="E58" s="32"/>
      <c r="F58" s="32"/>
      <c r="G58" s="32"/>
      <c r="H58" s="32"/>
      <c r="I58" s="100"/>
      <c r="J58" s="32"/>
      <c r="K58" s="32"/>
      <c r="L58" s="35"/>
    </row>
    <row r="59" spans="2:47" s="1" customFormat="1" ht="22.9" customHeight="1">
      <c r="B59" s="31"/>
      <c r="C59" s="130" t="s">
        <v>101</v>
      </c>
      <c r="D59" s="32"/>
      <c r="E59" s="32"/>
      <c r="F59" s="32"/>
      <c r="G59" s="32"/>
      <c r="H59" s="32"/>
      <c r="I59" s="100"/>
      <c r="J59" s="70">
        <f>J83</f>
        <v>0</v>
      </c>
      <c r="K59" s="32"/>
      <c r="L59" s="35"/>
      <c r="AU59" s="14" t="s">
        <v>102</v>
      </c>
    </row>
    <row r="60" spans="2:47" s="7" customFormat="1" ht="24.95" customHeight="1">
      <c r="B60" s="131"/>
      <c r="C60" s="132"/>
      <c r="D60" s="133" t="s">
        <v>103</v>
      </c>
      <c r="E60" s="134"/>
      <c r="F60" s="134"/>
      <c r="G60" s="134"/>
      <c r="H60" s="134"/>
      <c r="I60" s="135"/>
      <c r="J60" s="136">
        <f>J84</f>
        <v>0</v>
      </c>
      <c r="K60" s="132"/>
      <c r="L60" s="137"/>
    </row>
    <row r="61" spans="2:47" s="8" customFormat="1" ht="19.899999999999999" customHeight="1">
      <c r="B61" s="138"/>
      <c r="C61" s="139"/>
      <c r="D61" s="140" t="s">
        <v>681</v>
      </c>
      <c r="E61" s="141"/>
      <c r="F61" s="141"/>
      <c r="G61" s="141"/>
      <c r="H61" s="141"/>
      <c r="I61" s="142"/>
      <c r="J61" s="143">
        <f>J85</f>
        <v>0</v>
      </c>
      <c r="K61" s="139"/>
      <c r="L61" s="144"/>
    </row>
    <row r="62" spans="2:47" s="8" customFormat="1" ht="19.899999999999999" customHeight="1">
      <c r="B62" s="138"/>
      <c r="C62" s="139"/>
      <c r="D62" s="140" t="s">
        <v>682</v>
      </c>
      <c r="E62" s="141"/>
      <c r="F62" s="141"/>
      <c r="G62" s="141"/>
      <c r="H62" s="141"/>
      <c r="I62" s="142"/>
      <c r="J62" s="143">
        <f>J152</f>
        <v>0</v>
      </c>
      <c r="K62" s="139"/>
      <c r="L62" s="144"/>
    </row>
    <row r="63" spans="2:47" s="7" customFormat="1" ht="24.95" customHeight="1">
      <c r="B63" s="131"/>
      <c r="C63" s="132"/>
      <c r="D63" s="133" t="s">
        <v>105</v>
      </c>
      <c r="E63" s="134"/>
      <c r="F63" s="134"/>
      <c r="G63" s="134"/>
      <c r="H63" s="134"/>
      <c r="I63" s="135"/>
      <c r="J63" s="136">
        <f>J163</f>
        <v>0</v>
      </c>
      <c r="K63" s="132"/>
      <c r="L63" s="137"/>
    </row>
    <row r="64" spans="2:47" s="1" customFormat="1" ht="21.75" customHeight="1">
      <c r="B64" s="31"/>
      <c r="C64" s="32"/>
      <c r="D64" s="32"/>
      <c r="E64" s="32"/>
      <c r="F64" s="32"/>
      <c r="G64" s="32"/>
      <c r="H64" s="32"/>
      <c r="I64" s="100"/>
      <c r="J64" s="32"/>
      <c r="K64" s="32"/>
      <c r="L64" s="35"/>
    </row>
    <row r="65" spans="2:12" s="1" customFormat="1" ht="6.95" customHeight="1">
      <c r="B65" s="43"/>
      <c r="C65" s="44"/>
      <c r="D65" s="44"/>
      <c r="E65" s="44"/>
      <c r="F65" s="44"/>
      <c r="G65" s="44"/>
      <c r="H65" s="44"/>
      <c r="I65" s="122"/>
      <c r="J65" s="44"/>
      <c r="K65" s="44"/>
      <c r="L65" s="35"/>
    </row>
    <row r="69" spans="2:12" s="1" customFormat="1" ht="6.95" customHeight="1">
      <c r="B69" s="45"/>
      <c r="C69" s="46"/>
      <c r="D69" s="46"/>
      <c r="E69" s="46"/>
      <c r="F69" s="46"/>
      <c r="G69" s="46"/>
      <c r="H69" s="46"/>
      <c r="I69" s="125"/>
      <c r="J69" s="46"/>
      <c r="K69" s="46"/>
      <c r="L69" s="35"/>
    </row>
    <row r="70" spans="2:12" s="1" customFormat="1" ht="24.95" customHeight="1">
      <c r="B70" s="31"/>
      <c r="C70" s="20" t="s">
        <v>106</v>
      </c>
      <c r="D70" s="32"/>
      <c r="E70" s="32"/>
      <c r="F70" s="32"/>
      <c r="G70" s="32"/>
      <c r="H70" s="32"/>
      <c r="I70" s="100"/>
      <c r="J70" s="32"/>
      <c r="K70" s="32"/>
      <c r="L70" s="35"/>
    </row>
    <row r="71" spans="2:12" s="1" customFormat="1" ht="6.95" customHeight="1">
      <c r="B71" s="31"/>
      <c r="C71" s="32"/>
      <c r="D71" s="32"/>
      <c r="E71" s="32"/>
      <c r="F71" s="32"/>
      <c r="G71" s="32"/>
      <c r="H71" s="32"/>
      <c r="I71" s="100"/>
      <c r="J71" s="32"/>
      <c r="K71" s="32"/>
      <c r="L71" s="35"/>
    </row>
    <row r="72" spans="2:12" s="1" customFormat="1" ht="12" customHeight="1">
      <c r="B72" s="31"/>
      <c r="C72" s="26" t="s">
        <v>16</v>
      </c>
      <c r="D72" s="32"/>
      <c r="E72" s="32"/>
      <c r="F72" s="32"/>
      <c r="G72" s="32"/>
      <c r="H72" s="32"/>
      <c r="I72" s="100"/>
      <c r="J72" s="32"/>
      <c r="K72" s="32"/>
      <c r="L72" s="35"/>
    </row>
    <row r="73" spans="2:12" s="1" customFormat="1" ht="16.5" customHeight="1">
      <c r="B73" s="31"/>
      <c r="C73" s="32"/>
      <c r="D73" s="32"/>
      <c r="E73" s="273" t="str">
        <f>E7</f>
        <v>Oprava staničních kolejí č. 2,6,8 v žst. Krnov</v>
      </c>
      <c r="F73" s="274"/>
      <c r="G73" s="274"/>
      <c r="H73" s="274"/>
      <c r="I73" s="100"/>
      <c r="J73" s="32"/>
      <c r="K73" s="32"/>
      <c r="L73" s="35"/>
    </row>
    <row r="74" spans="2:12" s="1" customFormat="1" ht="12" customHeight="1">
      <c r="B74" s="31"/>
      <c r="C74" s="26" t="s">
        <v>96</v>
      </c>
      <c r="D74" s="32"/>
      <c r="E74" s="32"/>
      <c r="F74" s="32"/>
      <c r="G74" s="32"/>
      <c r="H74" s="32"/>
      <c r="I74" s="100"/>
      <c r="J74" s="32"/>
      <c r="K74" s="32"/>
      <c r="L74" s="35"/>
    </row>
    <row r="75" spans="2:12" s="1" customFormat="1" ht="16.5" customHeight="1">
      <c r="B75" s="31"/>
      <c r="C75" s="32"/>
      <c r="D75" s="32"/>
      <c r="E75" s="245" t="str">
        <f>E9</f>
        <v>SO 04 - Práce pro SSZT - výhybky, přestavníky</v>
      </c>
      <c r="F75" s="244"/>
      <c r="G75" s="244"/>
      <c r="H75" s="244"/>
      <c r="I75" s="100"/>
      <c r="J75" s="32"/>
      <c r="K75" s="32"/>
      <c r="L75" s="35"/>
    </row>
    <row r="76" spans="2:12" s="1" customFormat="1" ht="6.95" customHeight="1">
      <c r="B76" s="31"/>
      <c r="C76" s="32"/>
      <c r="D76" s="32"/>
      <c r="E76" s="32"/>
      <c r="F76" s="32"/>
      <c r="G76" s="32"/>
      <c r="H76" s="32"/>
      <c r="I76" s="100"/>
      <c r="J76" s="32"/>
      <c r="K76" s="32"/>
      <c r="L76" s="35"/>
    </row>
    <row r="77" spans="2:12" s="1" customFormat="1" ht="12" customHeight="1">
      <c r="B77" s="31"/>
      <c r="C77" s="26" t="s">
        <v>20</v>
      </c>
      <c r="D77" s="32"/>
      <c r="E77" s="32"/>
      <c r="F77" s="24" t="str">
        <f>F12</f>
        <v>PS Krnov</v>
      </c>
      <c r="G77" s="32"/>
      <c r="H77" s="32"/>
      <c r="I77" s="101" t="s">
        <v>22</v>
      </c>
      <c r="J77" s="52" t="str">
        <f>IF(J12="","",J12)</f>
        <v>28. 3. 2019</v>
      </c>
      <c r="K77" s="32"/>
      <c r="L77" s="35"/>
    </row>
    <row r="78" spans="2:12" s="1" customFormat="1" ht="6.95" customHeight="1">
      <c r="B78" s="31"/>
      <c r="C78" s="32"/>
      <c r="D78" s="32"/>
      <c r="E78" s="32"/>
      <c r="F78" s="32"/>
      <c r="G78" s="32"/>
      <c r="H78" s="32"/>
      <c r="I78" s="100"/>
      <c r="J78" s="32"/>
      <c r="K78" s="32"/>
      <c r="L78" s="35"/>
    </row>
    <row r="79" spans="2:12" s="1" customFormat="1" ht="13.7" customHeight="1">
      <c r="B79" s="31"/>
      <c r="C79" s="26" t="s">
        <v>24</v>
      </c>
      <c r="D79" s="32"/>
      <c r="E79" s="32"/>
      <c r="F79" s="24" t="str">
        <f>E15</f>
        <v>SŽDC s.o.,OŘ Ostrava</v>
      </c>
      <c r="G79" s="32"/>
      <c r="H79" s="32"/>
      <c r="I79" s="101" t="s">
        <v>32</v>
      </c>
      <c r="J79" s="29" t="str">
        <f>E21</f>
        <v xml:space="preserve"> </v>
      </c>
      <c r="K79" s="32"/>
      <c r="L79" s="35"/>
    </row>
    <row r="80" spans="2:12" s="1" customFormat="1" ht="13.7" customHeight="1">
      <c r="B80" s="31"/>
      <c r="C80" s="26" t="s">
        <v>30</v>
      </c>
      <c r="D80" s="32"/>
      <c r="E80" s="32"/>
      <c r="F80" s="24" t="str">
        <f>IF(E18="","",E18)</f>
        <v>Vyplň údaj</v>
      </c>
      <c r="G80" s="32"/>
      <c r="H80" s="32"/>
      <c r="I80" s="101" t="s">
        <v>35</v>
      </c>
      <c r="J80" s="29" t="str">
        <f>E24</f>
        <v>Ing. Hodulová Michaela</v>
      </c>
      <c r="K80" s="32"/>
      <c r="L80" s="35"/>
    </row>
    <row r="81" spans="2:65" s="1" customFormat="1" ht="10.35" customHeight="1">
      <c r="B81" s="31"/>
      <c r="C81" s="32"/>
      <c r="D81" s="32"/>
      <c r="E81" s="32"/>
      <c r="F81" s="32"/>
      <c r="G81" s="32"/>
      <c r="H81" s="32"/>
      <c r="I81" s="100"/>
      <c r="J81" s="32"/>
      <c r="K81" s="32"/>
      <c r="L81" s="35"/>
    </row>
    <row r="82" spans="2:65" s="9" customFormat="1" ht="29.25" customHeight="1">
      <c r="B82" s="145"/>
      <c r="C82" s="146" t="s">
        <v>107</v>
      </c>
      <c r="D82" s="147" t="s">
        <v>56</v>
      </c>
      <c r="E82" s="147" t="s">
        <v>52</v>
      </c>
      <c r="F82" s="147" t="s">
        <v>53</v>
      </c>
      <c r="G82" s="147" t="s">
        <v>108</v>
      </c>
      <c r="H82" s="147" t="s">
        <v>109</v>
      </c>
      <c r="I82" s="148" t="s">
        <v>110</v>
      </c>
      <c r="J82" s="147" t="s">
        <v>100</v>
      </c>
      <c r="K82" s="149" t="s">
        <v>111</v>
      </c>
      <c r="L82" s="150"/>
      <c r="M82" s="61" t="s">
        <v>1</v>
      </c>
      <c r="N82" s="62" t="s">
        <v>41</v>
      </c>
      <c r="O82" s="62" t="s">
        <v>112</v>
      </c>
      <c r="P82" s="62" t="s">
        <v>113</v>
      </c>
      <c r="Q82" s="62" t="s">
        <v>114</v>
      </c>
      <c r="R82" s="62" t="s">
        <v>115</v>
      </c>
      <c r="S82" s="62" t="s">
        <v>116</v>
      </c>
      <c r="T82" s="63" t="s">
        <v>117</v>
      </c>
    </row>
    <row r="83" spans="2:65" s="1" customFormat="1" ht="22.9" customHeight="1">
      <c r="B83" s="31"/>
      <c r="C83" s="68" t="s">
        <v>118</v>
      </c>
      <c r="D83" s="32"/>
      <c r="E83" s="32"/>
      <c r="F83" s="32"/>
      <c r="G83" s="32"/>
      <c r="H83" s="32"/>
      <c r="I83" s="100"/>
      <c r="J83" s="151">
        <f>BK83</f>
        <v>0</v>
      </c>
      <c r="K83" s="32"/>
      <c r="L83" s="35"/>
      <c r="M83" s="64"/>
      <c r="N83" s="65"/>
      <c r="O83" s="65"/>
      <c r="P83" s="152">
        <f>P84+P163</f>
        <v>0</v>
      </c>
      <c r="Q83" s="65"/>
      <c r="R83" s="152">
        <f>R84+R163</f>
        <v>0</v>
      </c>
      <c r="S83" s="65"/>
      <c r="T83" s="153">
        <f>T84+T163</f>
        <v>0</v>
      </c>
      <c r="AT83" s="14" t="s">
        <v>70</v>
      </c>
      <c r="AU83" s="14" t="s">
        <v>102</v>
      </c>
      <c r="BK83" s="154">
        <f>BK84+BK163</f>
        <v>0</v>
      </c>
    </row>
    <row r="84" spans="2:65" s="10" customFormat="1" ht="25.9" customHeight="1">
      <c r="B84" s="155"/>
      <c r="C84" s="156"/>
      <c r="D84" s="157" t="s">
        <v>70</v>
      </c>
      <c r="E84" s="158" t="s">
        <v>119</v>
      </c>
      <c r="F84" s="158" t="s">
        <v>120</v>
      </c>
      <c r="G84" s="156"/>
      <c r="H84" s="156"/>
      <c r="I84" s="159"/>
      <c r="J84" s="160">
        <f>BK84</f>
        <v>0</v>
      </c>
      <c r="K84" s="156"/>
      <c r="L84" s="161"/>
      <c r="M84" s="162"/>
      <c r="N84" s="163"/>
      <c r="O84" s="163"/>
      <c r="P84" s="164">
        <f>P85+P152</f>
        <v>0</v>
      </c>
      <c r="Q84" s="163"/>
      <c r="R84" s="164">
        <f>R85+R152</f>
        <v>0</v>
      </c>
      <c r="S84" s="163"/>
      <c r="T84" s="165">
        <f>T85+T152</f>
        <v>0</v>
      </c>
      <c r="AR84" s="166" t="s">
        <v>79</v>
      </c>
      <c r="AT84" s="167" t="s">
        <v>70</v>
      </c>
      <c r="AU84" s="167" t="s">
        <v>71</v>
      </c>
      <c r="AY84" s="166" t="s">
        <v>121</v>
      </c>
      <c r="BK84" s="168">
        <f>BK85+BK152</f>
        <v>0</v>
      </c>
    </row>
    <row r="85" spans="2:65" s="10" customFormat="1" ht="22.9" customHeight="1">
      <c r="B85" s="155"/>
      <c r="C85" s="156"/>
      <c r="D85" s="157" t="s">
        <v>70</v>
      </c>
      <c r="E85" s="169" t="s">
        <v>79</v>
      </c>
      <c r="F85" s="169" t="s">
        <v>683</v>
      </c>
      <c r="G85" s="156"/>
      <c r="H85" s="156"/>
      <c r="I85" s="159"/>
      <c r="J85" s="170">
        <f>BK85</f>
        <v>0</v>
      </c>
      <c r="K85" s="156"/>
      <c r="L85" s="161"/>
      <c r="M85" s="162"/>
      <c r="N85" s="163"/>
      <c r="O85" s="163"/>
      <c r="P85" s="164">
        <f>SUM(P86:P151)</f>
        <v>0</v>
      </c>
      <c r="Q85" s="163"/>
      <c r="R85" s="164">
        <f>SUM(R86:R151)</f>
        <v>0</v>
      </c>
      <c r="S85" s="163"/>
      <c r="T85" s="165">
        <f>SUM(T86:T151)</f>
        <v>0</v>
      </c>
      <c r="AR85" s="166" t="s">
        <v>79</v>
      </c>
      <c r="AT85" s="167" t="s">
        <v>70</v>
      </c>
      <c r="AU85" s="167" t="s">
        <v>79</v>
      </c>
      <c r="AY85" s="166" t="s">
        <v>121</v>
      </c>
      <c r="BK85" s="168">
        <f>SUM(BK86:BK151)</f>
        <v>0</v>
      </c>
    </row>
    <row r="86" spans="2:65" s="1" customFormat="1" ht="22.5" customHeight="1">
      <c r="B86" s="31"/>
      <c r="C86" s="171" t="s">
        <v>79</v>
      </c>
      <c r="D86" s="171" t="s">
        <v>124</v>
      </c>
      <c r="E86" s="172" t="s">
        <v>684</v>
      </c>
      <c r="F86" s="173" t="s">
        <v>685</v>
      </c>
      <c r="G86" s="174" t="s">
        <v>127</v>
      </c>
      <c r="H86" s="175">
        <v>13</v>
      </c>
      <c r="I86" s="176"/>
      <c r="J86" s="177">
        <f>ROUND(I86*H86,2)</f>
        <v>0</v>
      </c>
      <c r="K86" s="173" t="s">
        <v>128</v>
      </c>
      <c r="L86" s="35"/>
      <c r="M86" s="178" t="s">
        <v>1</v>
      </c>
      <c r="N86" s="179" t="s">
        <v>42</v>
      </c>
      <c r="O86" s="57"/>
      <c r="P86" s="180">
        <f>O86*H86</f>
        <v>0</v>
      </c>
      <c r="Q86" s="180">
        <v>0</v>
      </c>
      <c r="R86" s="180">
        <f>Q86*H86</f>
        <v>0</v>
      </c>
      <c r="S86" s="180">
        <v>0</v>
      </c>
      <c r="T86" s="181">
        <f>S86*H86</f>
        <v>0</v>
      </c>
      <c r="AR86" s="14" t="s">
        <v>79</v>
      </c>
      <c r="AT86" s="14" t="s">
        <v>124</v>
      </c>
      <c r="AU86" s="14" t="s">
        <v>81</v>
      </c>
      <c r="AY86" s="14" t="s">
        <v>121</v>
      </c>
      <c r="BE86" s="182">
        <f>IF(N86="základní",J86,0)</f>
        <v>0</v>
      </c>
      <c r="BF86" s="182">
        <f>IF(N86="snížená",J86,0)</f>
        <v>0</v>
      </c>
      <c r="BG86" s="182">
        <f>IF(N86="zákl. přenesená",J86,0)</f>
        <v>0</v>
      </c>
      <c r="BH86" s="182">
        <f>IF(N86="sníž. přenesená",J86,0)</f>
        <v>0</v>
      </c>
      <c r="BI86" s="182">
        <f>IF(N86="nulová",J86,0)</f>
        <v>0</v>
      </c>
      <c r="BJ86" s="14" t="s">
        <v>79</v>
      </c>
      <c r="BK86" s="182">
        <f>ROUND(I86*H86,2)</f>
        <v>0</v>
      </c>
      <c r="BL86" s="14" t="s">
        <v>79</v>
      </c>
      <c r="BM86" s="14" t="s">
        <v>686</v>
      </c>
    </row>
    <row r="87" spans="2:65" s="1" customFormat="1" ht="11.25">
      <c r="B87" s="31"/>
      <c r="C87" s="32"/>
      <c r="D87" s="183" t="s">
        <v>131</v>
      </c>
      <c r="E87" s="32"/>
      <c r="F87" s="184" t="s">
        <v>685</v>
      </c>
      <c r="G87" s="32"/>
      <c r="H87" s="32"/>
      <c r="I87" s="100"/>
      <c r="J87" s="32"/>
      <c r="K87" s="32"/>
      <c r="L87" s="35"/>
      <c r="M87" s="185"/>
      <c r="N87" s="57"/>
      <c r="O87" s="57"/>
      <c r="P87" s="57"/>
      <c r="Q87" s="57"/>
      <c r="R87" s="57"/>
      <c r="S87" s="57"/>
      <c r="T87" s="58"/>
      <c r="AT87" s="14" t="s">
        <v>131</v>
      </c>
      <c r="AU87" s="14" t="s">
        <v>81</v>
      </c>
    </row>
    <row r="88" spans="2:65" s="1" customFormat="1" ht="22.5" customHeight="1">
      <c r="B88" s="31"/>
      <c r="C88" s="171" t="s">
        <v>81</v>
      </c>
      <c r="D88" s="171" t="s">
        <v>124</v>
      </c>
      <c r="E88" s="172" t="s">
        <v>687</v>
      </c>
      <c r="F88" s="173" t="s">
        <v>688</v>
      </c>
      <c r="G88" s="174" t="s">
        <v>127</v>
      </c>
      <c r="H88" s="175">
        <v>13</v>
      </c>
      <c r="I88" s="176"/>
      <c r="J88" s="177">
        <f>ROUND(I88*H88,2)</f>
        <v>0</v>
      </c>
      <c r="K88" s="173" t="s">
        <v>128</v>
      </c>
      <c r="L88" s="35"/>
      <c r="M88" s="178" t="s">
        <v>1</v>
      </c>
      <c r="N88" s="179" t="s">
        <v>42</v>
      </c>
      <c r="O88" s="57"/>
      <c r="P88" s="180">
        <f>O88*H88</f>
        <v>0</v>
      </c>
      <c r="Q88" s="180">
        <v>0</v>
      </c>
      <c r="R88" s="180">
        <f>Q88*H88</f>
        <v>0</v>
      </c>
      <c r="S88" s="180">
        <v>0</v>
      </c>
      <c r="T88" s="181">
        <f>S88*H88</f>
        <v>0</v>
      </c>
      <c r="AR88" s="14" t="s">
        <v>79</v>
      </c>
      <c r="AT88" s="14" t="s">
        <v>124</v>
      </c>
      <c r="AU88" s="14" t="s">
        <v>81</v>
      </c>
      <c r="AY88" s="14" t="s">
        <v>121</v>
      </c>
      <c r="BE88" s="182">
        <f>IF(N88="základní",J88,0)</f>
        <v>0</v>
      </c>
      <c r="BF88" s="182">
        <f>IF(N88="snížená",J88,0)</f>
        <v>0</v>
      </c>
      <c r="BG88" s="182">
        <f>IF(N88="zákl. přenesená",J88,0)</f>
        <v>0</v>
      </c>
      <c r="BH88" s="182">
        <f>IF(N88="sníž. přenesená",J88,0)</f>
        <v>0</v>
      </c>
      <c r="BI88" s="182">
        <f>IF(N88="nulová",J88,0)</f>
        <v>0</v>
      </c>
      <c r="BJ88" s="14" t="s">
        <v>79</v>
      </c>
      <c r="BK88" s="182">
        <f>ROUND(I88*H88,2)</f>
        <v>0</v>
      </c>
      <c r="BL88" s="14" t="s">
        <v>79</v>
      </c>
      <c r="BM88" s="14" t="s">
        <v>689</v>
      </c>
    </row>
    <row r="89" spans="2:65" s="1" customFormat="1" ht="11.25">
      <c r="B89" s="31"/>
      <c r="C89" s="32"/>
      <c r="D89" s="183" t="s">
        <v>131</v>
      </c>
      <c r="E89" s="32"/>
      <c r="F89" s="184" t="s">
        <v>688</v>
      </c>
      <c r="G89" s="32"/>
      <c r="H89" s="32"/>
      <c r="I89" s="100"/>
      <c r="J89" s="32"/>
      <c r="K89" s="32"/>
      <c r="L89" s="35"/>
      <c r="M89" s="185"/>
      <c r="N89" s="57"/>
      <c r="O89" s="57"/>
      <c r="P89" s="57"/>
      <c r="Q89" s="57"/>
      <c r="R89" s="57"/>
      <c r="S89" s="57"/>
      <c r="T89" s="58"/>
      <c r="AT89" s="14" t="s">
        <v>131</v>
      </c>
      <c r="AU89" s="14" t="s">
        <v>81</v>
      </c>
    </row>
    <row r="90" spans="2:65" s="1" customFormat="1" ht="22.5" customHeight="1">
      <c r="B90" s="31"/>
      <c r="C90" s="171" t="s">
        <v>139</v>
      </c>
      <c r="D90" s="171" t="s">
        <v>124</v>
      </c>
      <c r="E90" s="172" t="s">
        <v>690</v>
      </c>
      <c r="F90" s="173" t="s">
        <v>691</v>
      </c>
      <c r="G90" s="174" t="s">
        <v>127</v>
      </c>
      <c r="H90" s="175">
        <v>13</v>
      </c>
      <c r="I90" s="176"/>
      <c r="J90" s="177">
        <f>ROUND(I90*H90,2)</f>
        <v>0</v>
      </c>
      <c r="K90" s="173" t="s">
        <v>128</v>
      </c>
      <c r="L90" s="35"/>
      <c r="M90" s="178" t="s">
        <v>1</v>
      </c>
      <c r="N90" s="179" t="s">
        <v>42</v>
      </c>
      <c r="O90" s="57"/>
      <c r="P90" s="180">
        <f>O90*H90</f>
        <v>0</v>
      </c>
      <c r="Q90" s="180">
        <v>0</v>
      </c>
      <c r="R90" s="180">
        <f>Q90*H90</f>
        <v>0</v>
      </c>
      <c r="S90" s="180">
        <v>0</v>
      </c>
      <c r="T90" s="181">
        <f>S90*H90</f>
        <v>0</v>
      </c>
      <c r="AR90" s="14" t="s">
        <v>79</v>
      </c>
      <c r="AT90" s="14" t="s">
        <v>124</v>
      </c>
      <c r="AU90" s="14" t="s">
        <v>81</v>
      </c>
      <c r="AY90" s="14" t="s">
        <v>121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14" t="s">
        <v>79</v>
      </c>
      <c r="BK90" s="182">
        <f>ROUND(I90*H90,2)</f>
        <v>0</v>
      </c>
      <c r="BL90" s="14" t="s">
        <v>79</v>
      </c>
      <c r="BM90" s="14" t="s">
        <v>692</v>
      </c>
    </row>
    <row r="91" spans="2:65" s="1" customFormat="1" ht="11.25">
      <c r="B91" s="31"/>
      <c r="C91" s="32"/>
      <c r="D91" s="183" t="s">
        <v>131</v>
      </c>
      <c r="E91" s="32"/>
      <c r="F91" s="184" t="s">
        <v>691</v>
      </c>
      <c r="G91" s="32"/>
      <c r="H91" s="32"/>
      <c r="I91" s="100"/>
      <c r="J91" s="32"/>
      <c r="K91" s="32"/>
      <c r="L91" s="35"/>
      <c r="M91" s="185"/>
      <c r="N91" s="57"/>
      <c r="O91" s="57"/>
      <c r="P91" s="57"/>
      <c r="Q91" s="57"/>
      <c r="R91" s="57"/>
      <c r="S91" s="57"/>
      <c r="T91" s="58"/>
      <c r="AT91" s="14" t="s">
        <v>131</v>
      </c>
      <c r="AU91" s="14" t="s">
        <v>81</v>
      </c>
    </row>
    <row r="92" spans="2:65" s="1" customFormat="1" ht="22.5" customHeight="1">
      <c r="B92" s="31"/>
      <c r="C92" s="171" t="s">
        <v>129</v>
      </c>
      <c r="D92" s="171" t="s">
        <v>124</v>
      </c>
      <c r="E92" s="172" t="s">
        <v>693</v>
      </c>
      <c r="F92" s="173" t="s">
        <v>694</v>
      </c>
      <c r="G92" s="174" t="s">
        <v>127</v>
      </c>
      <c r="H92" s="175">
        <v>13</v>
      </c>
      <c r="I92" s="176"/>
      <c r="J92" s="177">
        <f>ROUND(I92*H92,2)</f>
        <v>0</v>
      </c>
      <c r="K92" s="173" t="s">
        <v>128</v>
      </c>
      <c r="L92" s="35"/>
      <c r="M92" s="178" t="s">
        <v>1</v>
      </c>
      <c r="N92" s="179" t="s">
        <v>42</v>
      </c>
      <c r="O92" s="57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AR92" s="14" t="s">
        <v>79</v>
      </c>
      <c r="AT92" s="14" t="s">
        <v>124</v>
      </c>
      <c r="AU92" s="14" t="s">
        <v>81</v>
      </c>
      <c r="AY92" s="14" t="s">
        <v>121</v>
      </c>
      <c r="BE92" s="182">
        <f>IF(N92="základní",J92,0)</f>
        <v>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4" t="s">
        <v>79</v>
      </c>
      <c r="BK92" s="182">
        <f>ROUND(I92*H92,2)</f>
        <v>0</v>
      </c>
      <c r="BL92" s="14" t="s">
        <v>79</v>
      </c>
      <c r="BM92" s="14" t="s">
        <v>695</v>
      </c>
    </row>
    <row r="93" spans="2:65" s="1" customFormat="1" ht="11.25">
      <c r="B93" s="31"/>
      <c r="C93" s="32"/>
      <c r="D93" s="183" t="s">
        <v>131</v>
      </c>
      <c r="E93" s="32"/>
      <c r="F93" s="184" t="s">
        <v>694</v>
      </c>
      <c r="G93" s="32"/>
      <c r="H93" s="32"/>
      <c r="I93" s="100"/>
      <c r="J93" s="32"/>
      <c r="K93" s="32"/>
      <c r="L93" s="35"/>
      <c r="M93" s="185"/>
      <c r="N93" s="57"/>
      <c r="O93" s="57"/>
      <c r="P93" s="57"/>
      <c r="Q93" s="57"/>
      <c r="R93" s="57"/>
      <c r="S93" s="57"/>
      <c r="T93" s="58"/>
      <c r="AT93" s="14" t="s">
        <v>131</v>
      </c>
      <c r="AU93" s="14" t="s">
        <v>81</v>
      </c>
    </row>
    <row r="94" spans="2:65" s="1" customFormat="1" ht="22.5" customHeight="1">
      <c r="B94" s="31"/>
      <c r="C94" s="171" t="s">
        <v>122</v>
      </c>
      <c r="D94" s="171" t="s">
        <v>124</v>
      </c>
      <c r="E94" s="172" t="s">
        <v>696</v>
      </c>
      <c r="F94" s="173" t="s">
        <v>697</v>
      </c>
      <c r="G94" s="174" t="s">
        <v>127</v>
      </c>
      <c r="H94" s="175">
        <v>13</v>
      </c>
      <c r="I94" s="176"/>
      <c r="J94" s="177">
        <f>ROUND(I94*H94,2)</f>
        <v>0</v>
      </c>
      <c r="K94" s="173" t="s">
        <v>128</v>
      </c>
      <c r="L94" s="35"/>
      <c r="M94" s="178" t="s">
        <v>1</v>
      </c>
      <c r="N94" s="179" t="s">
        <v>42</v>
      </c>
      <c r="O94" s="57"/>
      <c r="P94" s="180">
        <f>O94*H94</f>
        <v>0</v>
      </c>
      <c r="Q94" s="180">
        <v>0</v>
      </c>
      <c r="R94" s="180">
        <f>Q94*H94</f>
        <v>0</v>
      </c>
      <c r="S94" s="180">
        <v>0</v>
      </c>
      <c r="T94" s="181">
        <f>S94*H94</f>
        <v>0</v>
      </c>
      <c r="AR94" s="14" t="s">
        <v>79</v>
      </c>
      <c r="AT94" s="14" t="s">
        <v>124</v>
      </c>
      <c r="AU94" s="14" t="s">
        <v>81</v>
      </c>
      <c r="AY94" s="14" t="s">
        <v>121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14" t="s">
        <v>79</v>
      </c>
      <c r="BK94" s="182">
        <f>ROUND(I94*H94,2)</f>
        <v>0</v>
      </c>
      <c r="BL94" s="14" t="s">
        <v>79</v>
      </c>
      <c r="BM94" s="14" t="s">
        <v>698</v>
      </c>
    </row>
    <row r="95" spans="2:65" s="1" customFormat="1" ht="11.25">
      <c r="B95" s="31"/>
      <c r="C95" s="32"/>
      <c r="D95" s="183" t="s">
        <v>131</v>
      </c>
      <c r="E95" s="32"/>
      <c r="F95" s="184" t="s">
        <v>697</v>
      </c>
      <c r="G95" s="32"/>
      <c r="H95" s="32"/>
      <c r="I95" s="100"/>
      <c r="J95" s="32"/>
      <c r="K95" s="32"/>
      <c r="L95" s="35"/>
      <c r="M95" s="185"/>
      <c r="N95" s="57"/>
      <c r="O95" s="57"/>
      <c r="P95" s="57"/>
      <c r="Q95" s="57"/>
      <c r="R95" s="57"/>
      <c r="S95" s="57"/>
      <c r="T95" s="58"/>
      <c r="AT95" s="14" t="s">
        <v>131</v>
      </c>
      <c r="AU95" s="14" t="s">
        <v>81</v>
      </c>
    </row>
    <row r="96" spans="2:65" s="1" customFormat="1" ht="22.5" customHeight="1">
      <c r="B96" s="31"/>
      <c r="C96" s="171" t="s">
        <v>154</v>
      </c>
      <c r="D96" s="171" t="s">
        <v>124</v>
      </c>
      <c r="E96" s="172" t="s">
        <v>699</v>
      </c>
      <c r="F96" s="173" t="s">
        <v>700</v>
      </c>
      <c r="G96" s="174" t="s">
        <v>127</v>
      </c>
      <c r="H96" s="175">
        <v>13</v>
      </c>
      <c r="I96" s="176"/>
      <c r="J96" s="177">
        <f>ROUND(I96*H96,2)</f>
        <v>0</v>
      </c>
      <c r="K96" s="173" t="s">
        <v>128</v>
      </c>
      <c r="L96" s="35"/>
      <c r="M96" s="178" t="s">
        <v>1</v>
      </c>
      <c r="N96" s="179" t="s">
        <v>42</v>
      </c>
      <c r="O96" s="57"/>
      <c r="P96" s="180">
        <f>O96*H96</f>
        <v>0</v>
      </c>
      <c r="Q96" s="180">
        <v>0</v>
      </c>
      <c r="R96" s="180">
        <f>Q96*H96</f>
        <v>0</v>
      </c>
      <c r="S96" s="180">
        <v>0</v>
      </c>
      <c r="T96" s="181">
        <f>S96*H96</f>
        <v>0</v>
      </c>
      <c r="AR96" s="14" t="s">
        <v>79</v>
      </c>
      <c r="AT96" s="14" t="s">
        <v>124</v>
      </c>
      <c r="AU96" s="14" t="s">
        <v>81</v>
      </c>
      <c r="AY96" s="14" t="s">
        <v>121</v>
      </c>
      <c r="BE96" s="182">
        <f>IF(N96="základní",J96,0)</f>
        <v>0</v>
      </c>
      <c r="BF96" s="182">
        <f>IF(N96="snížená",J96,0)</f>
        <v>0</v>
      </c>
      <c r="BG96" s="182">
        <f>IF(N96="zákl. přenesená",J96,0)</f>
        <v>0</v>
      </c>
      <c r="BH96" s="182">
        <f>IF(N96="sníž. přenesená",J96,0)</f>
        <v>0</v>
      </c>
      <c r="BI96" s="182">
        <f>IF(N96="nulová",J96,0)</f>
        <v>0</v>
      </c>
      <c r="BJ96" s="14" t="s">
        <v>79</v>
      </c>
      <c r="BK96" s="182">
        <f>ROUND(I96*H96,2)</f>
        <v>0</v>
      </c>
      <c r="BL96" s="14" t="s">
        <v>79</v>
      </c>
      <c r="BM96" s="14" t="s">
        <v>701</v>
      </c>
    </row>
    <row r="97" spans="2:65" s="1" customFormat="1" ht="11.25">
      <c r="B97" s="31"/>
      <c r="C97" s="32"/>
      <c r="D97" s="183" t="s">
        <v>131</v>
      </c>
      <c r="E97" s="32"/>
      <c r="F97" s="184" t="s">
        <v>700</v>
      </c>
      <c r="G97" s="32"/>
      <c r="H97" s="32"/>
      <c r="I97" s="100"/>
      <c r="J97" s="32"/>
      <c r="K97" s="32"/>
      <c r="L97" s="35"/>
      <c r="M97" s="185"/>
      <c r="N97" s="57"/>
      <c r="O97" s="57"/>
      <c r="P97" s="57"/>
      <c r="Q97" s="57"/>
      <c r="R97" s="57"/>
      <c r="S97" s="57"/>
      <c r="T97" s="58"/>
      <c r="AT97" s="14" t="s">
        <v>131</v>
      </c>
      <c r="AU97" s="14" t="s">
        <v>81</v>
      </c>
    </row>
    <row r="98" spans="2:65" s="1" customFormat="1" ht="22.5" customHeight="1">
      <c r="B98" s="31"/>
      <c r="C98" s="171" t="s">
        <v>159</v>
      </c>
      <c r="D98" s="171" t="s">
        <v>124</v>
      </c>
      <c r="E98" s="172" t="s">
        <v>702</v>
      </c>
      <c r="F98" s="173" t="s">
        <v>703</v>
      </c>
      <c r="G98" s="174" t="s">
        <v>127</v>
      </c>
      <c r="H98" s="175">
        <v>13</v>
      </c>
      <c r="I98" s="176"/>
      <c r="J98" s="177">
        <f>ROUND(I98*H98,2)</f>
        <v>0</v>
      </c>
      <c r="K98" s="173" t="s">
        <v>128</v>
      </c>
      <c r="L98" s="35"/>
      <c r="M98" s="178" t="s">
        <v>1</v>
      </c>
      <c r="N98" s="179" t="s">
        <v>42</v>
      </c>
      <c r="O98" s="57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AR98" s="14" t="s">
        <v>79</v>
      </c>
      <c r="AT98" s="14" t="s">
        <v>124</v>
      </c>
      <c r="AU98" s="14" t="s">
        <v>81</v>
      </c>
      <c r="AY98" s="14" t="s">
        <v>121</v>
      </c>
      <c r="BE98" s="182">
        <f>IF(N98="základní",J98,0)</f>
        <v>0</v>
      </c>
      <c r="BF98" s="182">
        <f>IF(N98="snížená",J98,0)</f>
        <v>0</v>
      </c>
      <c r="BG98" s="182">
        <f>IF(N98="zákl. přenesená",J98,0)</f>
        <v>0</v>
      </c>
      <c r="BH98" s="182">
        <f>IF(N98="sníž. přenesená",J98,0)</f>
        <v>0</v>
      </c>
      <c r="BI98" s="182">
        <f>IF(N98="nulová",J98,0)</f>
        <v>0</v>
      </c>
      <c r="BJ98" s="14" t="s">
        <v>79</v>
      </c>
      <c r="BK98" s="182">
        <f>ROUND(I98*H98,2)</f>
        <v>0</v>
      </c>
      <c r="BL98" s="14" t="s">
        <v>79</v>
      </c>
      <c r="BM98" s="14" t="s">
        <v>704</v>
      </c>
    </row>
    <row r="99" spans="2:65" s="1" customFormat="1" ht="11.25">
      <c r="B99" s="31"/>
      <c r="C99" s="32"/>
      <c r="D99" s="183" t="s">
        <v>131</v>
      </c>
      <c r="E99" s="32"/>
      <c r="F99" s="184" t="s">
        <v>703</v>
      </c>
      <c r="G99" s="32"/>
      <c r="H99" s="32"/>
      <c r="I99" s="100"/>
      <c r="J99" s="32"/>
      <c r="K99" s="32"/>
      <c r="L99" s="35"/>
      <c r="M99" s="185"/>
      <c r="N99" s="57"/>
      <c r="O99" s="57"/>
      <c r="P99" s="57"/>
      <c r="Q99" s="57"/>
      <c r="R99" s="57"/>
      <c r="S99" s="57"/>
      <c r="T99" s="58"/>
      <c r="AT99" s="14" t="s">
        <v>131</v>
      </c>
      <c r="AU99" s="14" t="s">
        <v>81</v>
      </c>
    </row>
    <row r="100" spans="2:65" s="1" customFormat="1" ht="16.5" customHeight="1">
      <c r="B100" s="31"/>
      <c r="C100" s="171" t="s">
        <v>165</v>
      </c>
      <c r="D100" s="171" t="s">
        <v>124</v>
      </c>
      <c r="E100" s="172" t="s">
        <v>705</v>
      </c>
      <c r="F100" s="173" t="s">
        <v>706</v>
      </c>
      <c r="G100" s="174" t="s">
        <v>127</v>
      </c>
      <c r="H100" s="175">
        <v>13</v>
      </c>
      <c r="I100" s="176"/>
      <c r="J100" s="177">
        <f>ROUND(I100*H100,2)</f>
        <v>0</v>
      </c>
      <c r="K100" s="173" t="s">
        <v>1</v>
      </c>
      <c r="L100" s="35"/>
      <c r="M100" s="178" t="s">
        <v>1</v>
      </c>
      <c r="N100" s="179" t="s">
        <v>42</v>
      </c>
      <c r="O100" s="57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AR100" s="14" t="s">
        <v>79</v>
      </c>
      <c r="AT100" s="14" t="s">
        <v>124</v>
      </c>
      <c r="AU100" s="14" t="s">
        <v>81</v>
      </c>
      <c r="AY100" s="14" t="s">
        <v>121</v>
      </c>
      <c r="BE100" s="182">
        <f>IF(N100="základní",J100,0)</f>
        <v>0</v>
      </c>
      <c r="BF100" s="182">
        <f>IF(N100="snížená",J100,0)</f>
        <v>0</v>
      </c>
      <c r="BG100" s="182">
        <f>IF(N100="zákl. přenesená",J100,0)</f>
        <v>0</v>
      </c>
      <c r="BH100" s="182">
        <f>IF(N100="sníž. přenesená",J100,0)</f>
        <v>0</v>
      </c>
      <c r="BI100" s="182">
        <f>IF(N100="nulová",J100,0)</f>
        <v>0</v>
      </c>
      <c r="BJ100" s="14" t="s">
        <v>79</v>
      </c>
      <c r="BK100" s="182">
        <f>ROUND(I100*H100,2)</f>
        <v>0</v>
      </c>
      <c r="BL100" s="14" t="s">
        <v>79</v>
      </c>
      <c r="BM100" s="14" t="s">
        <v>707</v>
      </c>
    </row>
    <row r="101" spans="2:65" s="1" customFormat="1" ht="19.5">
      <c r="B101" s="31"/>
      <c r="C101" s="32"/>
      <c r="D101" s="183" t="s">
        <v>131</v>
      </c>
      <c r="E101" s="32"/>
      <c r="F101" s="184" t="s">
        <v>708</v>
      </c>
      <c r="G101" s="32"/>
      <c r="H101" s="32"/>
      <c r="I101" s="100"/>
      <c r="J101" s="32"/>
      <c r="K101" s="32"/>
      <c r="L101" s="35"/>
      <c r="M101" s="185"/>
      <c r="N101" s="57"/>
      <c r="O101" s="57"/>
      <c r="P101" s="57"/>
      <c r="Q101" s="57"/>
      <c r="R101" s="57"/>
      <c r="S101" s="57"/>
      <c r="T101" s="58"/>
      <c r="AT101" s="14" t="s">
        <v>131</v>
      </c>
      <c r="AU101" s="14" t="s">
        <v>81</v>
      </c>
    </row>
    <row r="102" spans="2:65" s="1" customFormat="1" ht="22.5" customHeight="1">
      <c r="B102" s="31"/>
      <c r="C102" s="208" t="s">
        <v>170</v>
      </c>
      <c r="D102" s="208" t="s">
        <v>292</v>
      </c>
      <c r="E102" s="209" t="s">
        <v>709</v>
      </c>
      <c r="F102" s="210" t="s">
        <v>710</v>
      </c>
      <c r="G102" s="211" t="s">
        <v>127</v>
      </c>
      <c r="H102" s="212">
        <v>13</v>
      </c>
      <c r="I102" s="213"/>
      <c r="J102" s="214">
        <f>ROUND(I102*H102,2)</f>
        <v>0</v>
      </c>
      <c r="K102" s="210" t="s">
        <v>128</v>
      </c>
      <c r="L102" s="215"/>
      <c r="M102" s="216" t="s">
        <v>1</v>
      </c>
      <c r="N102" s="217" t="s">
        <v>42</v>
      </c>
      <c r="O102" s="57"/>
      <c r="P102" s="180">
        <f>O102*H102</f>
        <v>0</v>
      </c>
      <c r="Q102" s="180">
        <v>0</v>
      </c>
      <c r="R102" s="180">
        <f>Q102*H102</f>
        <v>0</v>
      </c>
      <c r="S102" s="180">
        <v>0</v>
      </c>
      <c r="T102" s="181">
        <f>S102*H102</f>
        <v>0</v>
      </c>
      <c r="AR102" s="14" t="s">
        <v>711</v>
      </c>
      <c r="AT102" s="14" t="s">
        <v>292</v>
      </c>
      <c r="AU102" s="14" t="s">
        <v>81</v>
      </c>
      <c r="AY102" s="14" t="s">
        <v>121</v>
      </c>
      <c r="BE102" s="182">
        <f>IF(N102="základní",J102,0)</f>
        <v>0</v>
      </c>
      <c r="BF102" s="182">
        <f>IF(N102="snížená",J102,0)</f>
        <v>0</v>
      </c>
      <c r="BG102" s="182">
        <f>IF(N102="zákl. přenesená",J102,0)</f>
        <v>0</v>
      </c>
      <c r="BH102" s="182">
        <f>IF(N102="sníž. přenesená",J102,0)</f>
        <v>0</v>
      </c>
      <c r="BI102" s="182">
        <f>IF(N102="nulová",J102,0)</f>
        <v>0</v>
      </c>
      <c r="BJ102" s="14" t="s">
        <v>79</v>
      </c>
      <c r="BK102" s="182">
        <f>ROUND(I102*H102,2)</f>
        <v>0</v>
      </c>
      <c r="BL102" s="14" t="s">
        <v>711</v>
      </c>
      <c r="BM102" s="14" t="s">
        <v>712</v>
      </c>
    </row>
    <row r="103" spans="2:65" s="1" customFormat="1" ht="11.25">
      <c r="B103" s="31"/>
      <c r="C103" s="32"/>
      <c r="D103" s="183" t="s">
        <v>131</v>
      </c>
      <c r="E103" s="32"/>
      <c r="F103" s="184" t="s">
        <v>710</v>
      </c>
      <c r="G103" s="32"/>
      <c r="H103" s="32"/>
      <c r="I103" s="100"/>
      <c r="J103" s="32"/>
      <c r="K103" s="32"/>
      <c r="L103" s="35"/>
      <c r="M103" s="185"/>
      <c r="N103" s="57"/>
      <c r="O103" s="57"/>
      <c r="P103" s="57"/>
      <c r="Q103" s="57"/>
      <c r="R103" s="57"/>
      <c r="S103" s="57"/>
      <c r="T103" s="58"/>
      <c r="AT103" s="14" t="s">
        <v>131</v>
      </c>
      <c r="AU103" s="14" t="s">
        <v>81</v>
      </c>
    </row>
    <row r="104" spans="2:65" s="1" customFormat="1" ht="22.5" customHeight="1">
      <c r="B104" s="31"/>
      <c r="C104" s="171" t="s">
        <v>179</v>
      </c>
      <c r="D104" s="171" t="s">
        <v>124</v>
      </c>
      <c r="E104" s="172" t="s">
        <v>713</v>
      </c>
      <c r="F104" s="173" t="s">
        <v>714</v>
      </c>
      <c r="G104" s="174" t="s">
        <v>127</v>
      </c>
      <c r="H104" s="175">
        <v>3</v>
      </c>
      <c r="I104" s="176"/>
      <c r="J104" s="177">
        <f>ROUND(I104*H104,2)</f>
        <v>0</v>
      </c>
      <c r="K104" s="173" t="s">
        <v>128</v>
      </c>
      <c r="L104" s="35"/>
      <c r="M104" s="178" t="s">
        <v>1</v>
      </c>
      <c r="N104" s="179" t="s">
        <v>42</v>
      </c>
      <c r="O104" s="57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AR104" s="14" t="s">
        <v>79</v>
      </c>
      <c r="AT104" s="14" t="s">
        <v>124</v>
      </c>
      <c r="AU104" s="14" t="s">
        <v>81</v>
      </c>
      <c r="AY104" s="14" t="s">
        <v>121</v>
      </c>
      <c r="BE104" s="182">
        <f>IF(N104="základní",J104,0)</f>
        <v>0</v>
      </c>
      <c r="BF104" s="182">
        <f>IF(N104="snížená",J104,0)</f>
        <v>0</v>
      </c>
      <c r="BG104" s="182">
        <f>IF(N104="zákl. přenesená",J104,0)</f>
        <v>0</v>
      </c>
      <c r="BH104" s="182">
        <f>IF(N104="sníž. přenesená",J104,0)</f>
        <v>0</v>
      </c>
      <c r="BI104" s="182">
        <f>IF(N104="nulová",J104,0)</f>
        <v>0</v>
      </c>
      <c r="BJ104" s="14" t="s">
        <v>79</v>
      </c>
      <c r="BK104" s="182">
        <f>ROUND(I104*H104,2)</f>
        <v>0</v>
      </c>
      <c r="BL104" s="14" t="s">
        <v>79</v>
      </c>
      <c r="BM104" s="14" t="s">
        <v>715</v>
      </c>
    </row>
    <row r="105" spans="2:65" s="1" customFormat="1" ht="39">
      <c r="B105" s="31"/>
      <c r="C105" s="32"/>
      <c r="D105" s="183" t="s">
        <v>131</v>
      </c>
      <c r="E105" s="32"/>
      <c r="F105" s="184" t="s">
        <v>716</v>
      </c>
      <c r="G105" s="32"/>
      <c r="H105" s="32"/>
      <c r="I105" s="100"/>
      <c r="J105" s="32"/>
      <c r="K105" s="32"/>
      <c r="L105" s="35"/>
      <c r="M105" s="185"/>
      <c r="N105" s="57"/>
      <c r="O105" s="57"/>
      <c r="P105" s="57"/>
      <c r="Q105" s="57"/>
      <c r="R105" s="57"/>
      <c r="S105" s="57"/>
      <c r="T105" s="58"/>
      <c r="AT105" s="14" t="s">
        <v>131</v>
      </c>
      <c r="AU105" s="14" t="s">
        <v>81</v>
      </c>
    </row>
    <row r="106" spans="2:65" s="1" customFormat="1" ht="22.5" customHeight="1">
      <c r="B106" s="31"/>
      <c r="C106" s="171" t="s">
        <v>186</v>
      </c>
      <c r="D106" s="171" t="s">
        <v>124</v>
      </c>
      <c r="E106" s="172" t="s">
        <v>717</v>
      </c>
      <c r="F106" s="173" t="s">
        <v>718</v>
      </c>
      <c r="G106" s="174" t="s">
        <v>127</v>
      </c>
      <c r="H106" s="175">
        <v>10</v>
      </c>
      <c r="I106" s="176"/>
      <c r="J106" s="177">
        <f>ROUND(I106*H106,2)</f>
        <v>0</v>
      </c>
      <c r="K106" s="173" t="s">
        <v>128</v>
      </c>
      <c r="L106" s="35"/>
      <c r="M106" s="178" t="s">
        <v>1</v>
      </c>
      <c r="N106" s="179" t="s">
        <v>42</v>
      </c>
      <c r="O106" s="57"/>
      <c r="P106" s="180">
        <f>O106*H106</f>
        <v>0</v>
      </c>
      <c r="Q106" s="180">
        <v>0</v>
      </c>
      <c r="R106" s="180">
        <f>Q106*H106</f>
        <v>0</v>
      </c>
      <c r="S106" s="180">
        <v>0</v>
      </c>
      <c r="T106" s="181">
        <f>S106*H106</f>
        <v>0</v>
      </c>
      <c r="AR106" s="14" t="s">
        <v>79</v>
      </c>
      <c r="AT106" s="14" t="s">
        <v>124</v>
      </c>
      <c r="AU106" s="14" t="s">
        <v>81</v>
      </c>
      <c r="AY106" s="14" t="s">
        <v>121</v>
      </c>
      <c r="BE106" s="182">
        <f>IF(N106="základní",J106,0)</f>
        <v>0</v>
      </c>
      <c r="BF106" s="182">
        <f>IF(N106="snížená",J106,0)</f>
        <v>0</v>
      </c>
      <c r="BG106" s="182">
        <f>IF(N106="zákl. přenesená",J106,0)</f>
        <v>0</v>
      </c>
      <c r="BH106" s="182">
        <f>IF(N106="sníž. přenesená",J106,0)</f>
        <v>0</v>
      </c>
      <c r="BI106" s="182">
        <f>IF(N106="nulová",J106,0)</f>
        <v>0</v>
      </c>
      <c r="BJ106" s="14" t="s">
        <v>79</v>
      </c>
      <c r="BK106" s="182">
        <f>ROUND(I106*H106,2)</f>
        <v>0</v>
      </c>
      <c r="BL106" s="14" t="s">
        <v>79</v>
      </c>
      <c r="BM106" s="14" t="s">
        <v>719</v>
      </c>
    </row>
    <row r="107" spans="2:65" s="1" customFormat="1" ht="39">
      <c r="B107" s="31"/>
      <c r="C107" s="32"/>
      <c r="D107" s="183" t="s">
        <v>131</v>
      </c>
      <c r="E107" s="32"/>
      <c r="F107" s="184" t="s">
        <v>720</v>
      </c>
      <c r="G107" s="32"/>
      <c r="H107" s="32"/>
      <c r="I107" s="100"/>
      <c r="J107" s="32"/>
      <c r="K107" s="32"/>
      <c r="L107" s="35"/>
      <c r="M107" s="185"/>
      <c r="N107" s="57"/>
      <c r="O107" s="57"/>
      <c r="P107" s="57"/>
      <c r="Q107" s="57"/>
      <c r="R107" s="57"/>
      <c r="S107" s="57"/>
      <c r="T107" s="58"/>
      <c r="AT107" s="14" t="s">
        <v>131</v>
      </c>
      <c r="AU107" s="14" t="s">
        <v>81</v>
      </c>
    </row>
    <row r="108" spans="2:65" s="1" customFormat="1" ht="22.5" customHeight="1">
      <c r="B108" s="31"/>
      <c r="C108" s="208" t="s">
        <v>192</v>
      </c>
      <c r="D108" s="208" t="s">
        <v>292</v>
      </c>
      <c r="E108" s="209" t="s">
        <v>721</v>
      </c>
      <c r="F108" s="210" t="s">
        <v>722</v>
      </c>
      <c r="G108" s="211" t="s">
        <v>127</v>
      </c>
      <c r="H108" s="212">
        <v>3</v>
      </c>
      <c r="I108" s="213"/>
      <c r="J108" s="214">
        <f>ROUND(I108*H108,2)</f>
        <v>0</v>
      </c>
      <c r="K108" s="210" t="s">
        <v>128</v>
      </c>
      <c r="L108" s="215"/>
      <c r="M108" s="216" t="s">
        <v>1</v>
      </c>
      <c r="N108" s="217" t="s">
        <v>42</v>
      </c>
      <c r="O108" s="57"/>
      <c r="P108" s="180">
        <f>O108*H108</f>
        <v>0</v>
      </c>
      <c r="Q108" s="180">
        <v>0</v>
      </c>
      <c r="R108" s="180">
        <f>Q108*H108</f>
        <v>0</v>
      </c>
      <c r="S108" s="180">
        <v>0</v>
      </c>
      <c r="T108" s="181">
        <f>S108*H108</f>
        <v>0</v>
      </c>
      <c r="AR108" s="14" t="s">
        <v>711</v>
      </c>
      <c r="AT108" s="14" t="s">
        <v>292</v>
      </c>
      <c r="AU108" s="14" t="s">
        <v>81</v>
      </c>
      <c r="AY108" s="14" t="s">
        <v>121</v>
      </c>
      <c r="BE108" s="182">
        <f>IF(N108="základní",J108,0)</f>
        <v>0</v>
      </c>
      <c r="BF108" s="182">
        <f>IF(N108="snížená",J108,0)</f>
        <v>0</v>
      </c>
      <c r="BG108" s="182">
        <f>IF(N108="zákl. přenesená",J108,0)</f>
        <v>0</v>
      </c>
      <c r="BH108" s="182">
        <f>IF(N108="sníž. přenesená",J108,0)</f>
        <v>0</v>
      </c>
      <c r="BI108" s="182">
        <f>IF(N108="nulová",J108,0)</f>
        <v>0</v>
      </c>
      <c r="BJ108" s="14" t="s">
        <v>79</v>
      </c>
      <c r="BK108" s="182">
        <f>ROUND(I108*H108,2)</f>
        <v>0</v>
      </c>
      <c r="BL108" s="14" t="s">
        <v>711</v>
      </c>
      <c r="BM108" s="14" t="s">
        <v>723</v>
      </c>
    </row>
    <row r="109" spans="2:65" s="1" customFormat="1" ht="11.25">
      <c r="B109" s="31"/>
      <c r="C109" s="32"/>
      <c r="D109" s="183" t="s">
        <v>131</v>
      </c>
      <c r="E109" s="32"/>
      <c r="F109" s="184" t="s">
        <v>722</v>
      </c>
      <c r="G109" s="32"/>
      <c r="H109" s="32"/>
      <c r="I109" s="100"/>
      <c r="J109" s="32"/>
      <c r="K109" s="32"/>
      <c r="L109" s="35"/>
      <c r="M109" s="185"/>
      <c r="N109" s="57"/>
      <c r="O109" s="57"/>
      <c r="P109" s="57"/>
      <c r="Q109" s="57"/>
      <c r="R109" s="57"/>
      <c r="S109" s="57"/>
      <c r="T109" s="58"/>
      <c r="AT109" s="14" t="s">
        <v>131</v>
      </c>
      <c r="AU109" s="14" t="s">
        <v>81</v>
      </c>
    </row>
    <row r="110" spans="2:65" s="1" customFormat="1" ht="22.5" customHeight="1">
      <c r="B110" s="31"/>
      <c r="C110" s="208" t="s">
        <v>198</v>
      </c>
      <c r="D110" s="208" t="s">
        <v>292</v>
      </c>
      <c r="E110" s="209" t="s">
        <v>724</v>
      </c>
      <c r="F110" s="210" t="s">
        <v>725</v>
      </c>
      <c r="G110" s="211" t="s">
        <v>127</v>
      </c>
      <c r="H110" s="212">
        <v>10</v>
      </c>
      <c r="I110" s="213"/>
      <c r="J110" s="214">
        <f>ROUND(I110*H110,2)</f>
        <v>0</v>
      </c>
      <c r="K110" s="210" t="s">
        <v>128</v>
      </c>
      <c r="L110" s="215"/>
      <c r="M110" s="216" t="s">
        <v>1</v>
      </c>
      <c r="N110" s="217" t="s">
        <v>42</v>
      </c>
      <c r="O110" s="57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AR110" s="14" t="s">
        <v>711</v>
      </c>
      <c r="AT110" s="14" t="s">
        <v>292</v>
      </c>
      <c r="AU110" s="14" t="s">
        <v>81</v>
      </c>
      <c r="AY110" s="14" t="s">
        <v>121</v>
      </c>
      <c r="BE110" s="182">
        <f>IF(N110="základní",J110,0)</f>
        <v>0</v>
      </c>
      <c r="BF110" s="182">
        <f>IF(N110="snížená",J110,0)</f>
        <v>0</v>
      </c>
      <c r="BG110" s="182">
        <f>IF(N110="zákl. přenesená",J110,0)</f>
        <v>0</v>
      </c>
      <c r="BH110" s="182">
        <f>IF(N110="sníž. přenesená",J110,0)</f>
        <v>0</v>
      </c>
      <c r="BI110" s="182">
        <f>IF(N110="nulová",J110,0)</f>
        <v>0</v>
      </c>
      <c r="BJ110" s="14" t="s">
        <v>79</v>
      </c>
      <c r="BK110" s="182">
        <f>ROUND(I110*H110,2)</f>
        <v>0</v>
      </c>
      <c r="BL110" s="14" t="s">
        <v>711</v>
      </c>
      <c r="BM110" s="14" t="s">
        <v>726</v>
      </c>
    </row>
    <row r="111" spans="2:65" s="1" customFormat="1" ht="11.25">
      <c r="B111" s="31"/>
      <c r="C111" s="32"/>
      <c r="D111" s="183" t="s">
        <v>131</v>
      </c>
      <c r="E111" s="32"/>
      <c r="F111" s="184" t="s">
        <v>725</v>
      </c>
      <c r="G111" s="32"/>
      <c r="H111" s="32"/>
      <c r="I111" s="100"/>
      <c r="J111" s="32"/>
      <c r="K111" s="32"/>
      <c r="L111" s="35"/>
      <c r="M111" s="185"/>
      <c r="N111" s="57"/>
      <c r="O111" s="57"/>
      <c r="P111" s="57"/>
      <c r="Q111" s="57"/>
      <c r="R111" s="57"/>
      <c r="S111" s="57"/>
      <c r="T111" s="58"/>
      <c r="AT111" s="14" t="s">
        <v>131</v>
      </c>
      <c r="AU111" s="14" t="s">
        <v>81</v>
      </c>
    </row>
    <row r="112" spans="2:65" s="1" customFormat="1" ht="22.5" customHeight="1">
      <c r="B112" s="31"/>
      <c r="C112" s="171" t="s">
        <v>204</v>
      </c>
      <c r="D112" s="171" t="s">
        <v>124</v>
      </c>
      <c r="E112" s="172" t="s">
        <v>727</v>
      </c>
      <c r="F112" s="173" t="s">
        <v>728</v>
      </c>
      <c r="G112" s="174" t="s">
        <v>162</v>
      </c>
      <c r="H112" s="175">
        <v>3</v>
      </c>
      <c r="I112" s="176"/>
      <c r="J112" s="177">
        <f>ROUND(I112*H112,2)</f>
        <v>0</v>
      </c>
      <c r="K112" s="173" t="s">
        <v>128</v>
      </c>
      <c r="L112" s="35"/>
      <c r="M112" s="178" t="s">
        <v>1</v>
      </c>
      <c r="N112" s="179" t="s">
        <v>42</v>
      </c>
      <c r="O112" s="57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AR112" s="14" t="s">
        <v>79</v>
      </c>
      <c r="AT112" s="14" t="s">
        <v>124</v>
      </c>
      <c r="AU112" s="14" t="s">
        <v>81</v>
      </c>
      <c r="AY112" s="14" t="s">
        <v>121</v>
      </c>
      <c r="BE112" s="182">
        <f>IF(N112="základní",J112,0)</f>
        <v>0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14" t="s">
        <v>79</v>
      </c>
      <c r="BK112" s="182">
        <f>ROUND(I112*H112,2)</f>
        <v>0</v>
      </c>
      <c r="BL112" s="14" t="s">
        <v>79</v>
      </c>
      <c r="BM112" s="14" t="s">
        <v>729</v>
      </c>
    </row>
    <row r="113" spans="2:65" s="1" customFormat="1" ht="19.5">
      <c r="B113" s="31"/>
      <c r="C113" s="32"/>
      <c r="D113" s="183" t="s">
        <v>131</v>
      </c>
      <c r="E113" s="32"/>
      <c r="F113" s="184" t="s">
        <v>730</v>
      </c>
      <c r="G113" s="32"/>
      <c r="H113" s="32"/>
      <c r="I113" s="100"/>
      <c r="J113" s="32"/>
      <c r="K113" s="32"/>
      <c r="L113" s="35"/>
      <c r="M113" s="185"/>
      <c r="N113" s="57"/>
      <c r="O113" s="57"/>
      <c r="P113" s="57"/>
      <c r="Q113" s="57"/>
      <c r="R113" s="57"/>
      <c r="S113" s="57"/>
      <c r="T113" s="58"/>
      <c r="AT113" s="14" t="s">
        <v>131</v>
      </c>
      <c r="AU113" s="14" t="s">
        <v>81</v>
      </c>
    </row>
    <row r="114" spans="2:65" s="1" customFormat="1" ht="22.5" customHeight="1">
      <c r="B114" s="31"/>
      <c r="C114" s="171" t="s">
        <v>8</v>
      </c>
      <c r="D114" s="171" t="s">
        <v>124</v>
      </c>
      <c r="E114" s="172" t="s">
        <v>731</v>
      </c>
      <c r="F114" s="173" t="s">
        <v>732</v>
      </c>
      <c r="G114" s="174" t="s">
        <v>162</v>
      </c>
      <c r="H114" s="175">
        <v>10</v>
      </c>
      <c r="I114" s="176"/>
      <c r="J114" s="177">
        <f>ROUND(I114*H114,2)</f>
        <v>0</v>
      </c>
      <c r="K114" s="173" t="s">
        <v>128</v>
      </c>
      <c r="L114" s="35"/>
      <c r="M114" s="178" t="s">
        <v>1</v>
      </c>
      <c r="N114" s="179" t="s">
        <v>42</v>
      </c>
      <c r="O114" s="57"/>
      <c r="P114" s="180">
        <f>O114*H114</f>
        <v>0</v>
      </c>
      <c r="Q114" s="180">
        <v>0</v>
      </c>
      <c r="R114" s="180">
        <f>Q114*H114</f>
        <v>0</v>
      </c>
      <c r="S114" s="180">
        <v>0</v>
      </c>
      <c r="T114" s="181">
        <f>S114*H114</f>
        <v>0</v>
      </c>
      <c r="AR114" s="14" t="s">
        <v>79</v>
      </c>
      <c r="AT114" s="14" t="s">
        <v>124</v>
      </c>
      <c r="AU114" s="14" t="s">
        <v>81</v>
      </c>
      <c r="AY114" s="14" t="s">
        <v>121</v>
      </c>
      <c r="BE114" s="182">
        <f>IF(N114="základní",J114,0)</f>
        <v>0</v>
      </c>
      <c r="BF114" s="182">
        <f>IF(N114="snížená",J114,0)</f>
        <v>0</v>
      </c>
      <c r="BG114" s="182">
        <f>IF(N114="zákl. přenesená",J114,0)</f>
        <v>0</v>
      </c>
      <c r="BH114" s="182">
        <f>IF(N114="sníž. přenesená",J114,0)</f>
        <v>0</v>
      </c>
      <c r="BI114" s="182">
        <f>IF(N114="nulová",J114,0)</f>
        <v>0</v>
      </c>
      <c r="BJ114" s="14" t="s">
        <v>79</v>
      </c>
      <c r="BK114" s="182">
        <f>ROUND(I114*H114,2)</f>
        <v>0</v>
      </c>
      <c r="BL114" s="14" t="s">
        <v>79</v>
      </c>
      <c r="BM114" s="14" t="s">
        <v>733</v>
      </c>
    </row>
    <row r="115" spans="2:65" s="1" customFormat="1" ht="19.5">
      <c r="B115" s="31"/>
      <c r="C115" s="32"/>
      <c r="D115" s="183" t="s">
        <v>131</v>
      </c>
      <c r="E115" s="32"/>
      <c r="F115" s="184" t="s">
        <v>734</v>
      </c>
      <c r="G115" s="32"/>
      <c r="H115" s="32"/>
      <c r="I115" s="100"/>
      <c r="J115" s="32"/>
      <c r="K115" s="32"/>
      <c r="L115" s="35"/>
      <c r="M115" s="185"/>
      <c r="N115" s="57"/>
      <c r="O115" s="57"/>
      <c r="P115" s="57"/>
      <c r="Q115" s="57"/>
      <c r="R115" s="57"/>
      <c r="S115" s="57"/>
      <c r="T115" s="58"/>
      <c r="AT115" s="14" t="s">
        <v>131</v>
      </c>
      <c r="AU115" s="14" t="s">
        <v>81</v>
      </c>
    </row>
    <row r="116" spans="2:65" s="1" customFormat="1" ht="22.5" customHeight="1">
      <c r="B116" s="31"/>
      <c r="C116" s="208" t="s">
        <v>215</v>
      </c>
      <c r="D116" s="208" t="s">
        <v>292</v>
      </c>
      <c r="E116" s="209" t="s">
        <v>735</v>
      </c>
      <c r="F116" s="210" t="s">
        <v>736</v>
      </c>
      <c r="G116" s="211" t="s">
        <v>162</v>
      </c>
      <c r="H116" s="212">
        <v>2</v>
      </c>
      <c r="I116" s="213"/>
      <c r="J116" s="214">
        <f>ROUND(I116*H116,2)</f>
        <v>0</v>
      </c>
      <c r="K116" s="210" t="s">
        <v>128</v>
      </c>
      <c r="L116" s="215"/>
      <c r="M116" s="216" t="s">
        <v>1</v>
      </c>
      <c r="N116" s="217" t="s">
        <v>42</v>
      </c>
      <c r="O116" s="57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AR116" s="14" t="s">
        <v>711</v>
      </c>
      <c r="AT116" s="14" t="s">
        <v>292</v>
      </c>
      <c r="AU116" s="14" t="s">
        <v>81</v>
      </c>
      <c r="AY116" s="14" t="s">
        <v>121</v>
      </c>
      <c r="BE116" s="182">
        <f>IF(N116="základní",J116,0)</f>
        <v>0</v>
      </c>
      <c r="BF116" s="182">
        <f>IF(N116="snížená",J116,0)</f>
        <v>0</v>
      </c>
      <c r="BG116" s="182">
        <f>IF(N116="zákl. přenesená",J116,0)</f>
        <v>0</v>
      </c>
      <c r="BH116" s="182">
        <f>IF(N116="sníž. přenesená",J116,0)</f>
        <v>0</v>
      </c>
      <c r="BI116" s="182">
        <f>IF(N116="nulová",J116,0)</f>
        <v>0</v>
      </c>
      <c r="BJ116" s="14" t="s">
        <v>79</v>
      </c>
      <c r="BK116" s="182">
        <f>ROUND(I116*H116,2)</f>
        <v>0</v>
      </c>
      <c r="BL116" s="14" t="s">
        <v>711</v>
      </c>
      <c r="BM116" s="14" t="s">
        <v>737</v>
      </c>
    </row>
    <row r="117" spans="2:65" s="1" customFormat="1" ht="19.5">
      <c r="B117" s="31"/>
      <c r="C117" s="32"/>
      <c r="D117" s="183" t="s">
        <v>131</v>
      </c>
      <c r="E117" s="32"/>
      <c r="F117" s="184" t="s">
        <v>736</v>
      </c>
      <c r="G117" s="32"/>
      <c r="H117" s="32"/>
      <c r="I117" s="100"/>
      <c r="J117" s="32"/>
      <c r="K117" s="32"/>
      <c r="L117" s="35"/>
      <c r="M117" s="185"/>
      <c r="N117" s="57"/>
      <c r="O117" s="57"/>
      <c r="P117" s="57"/>
      <c r="Q117" s="57"/>
      <c r="R117" s="57"/>
      <c r="S117" s="57"/>
      <c r="T117" s="58"/>
      <c r="AT117" s="14" t="s">
        <v>131</v>
      </c>
      <c r="AU117" s="14" t="s">
        <v>81</v>
      </c>
    </row>
    <row r="118" spans="2:65" s="1" customFormat="1" ht="22.5" customHeight="1">
      <c r="B118" s="31"/>
      <c r="C118" s="171" t="s">
        <v>221</v>
      </c>
      <c r="D118" s="171" t="s">
        <v>124</v>
      </c>
      <c r="E118" s="172" t="s">
        <v>738</v>
      </c>
      <c r="F118" s="173" t="s">
        <v>739</v>
      </c>
      <c r="G118" s="174" t="s">
        <v>162</v>
      </c>
      <c r="H118" s="175">
        <v>2</v>
      </c>
      <c r="I118" s="176"/>
      <c r="J118" s="177">
        <f>ROUND(I118*H118,2)</f>
        <v>0</v>
      </c>
      <c r="K118" s="173" t="s">
        <v>128</v>
      </c>
      <c r="L118" s="35"/>
      <c r="M118" s="178" t="s">
        <v>1</v>
      </c>
      <c r="N118" s="179" t="s">
        <v>42</v>
      </c>
      <c r="O118" s="57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AR118" s="14" t="s">
        <v>79</v>
      </c>
      <c r="AT118" s="14" t="s">
        <v>124</v>
      </c>
      <c r="AU118" s="14" t="s">
        <v>81</v>
      </c>
      <c r="AY118" s="14" t="s">
        <v>121</v>
      </c>
      <c r="BE118" s="182">
        <f>IF(N118="základní",J118,0)</f>
        <v>0</v>
      </c>
      <c r="BF118" s="182">
        <f>IF(N118="snížená",J118,0)</f>
        <v>0</v>
      </c>
      <c r="BG118" s="182">
        <f>IF(N118="zákl. přenesená",J118,0)</f>
        <v>0</v>
      </c>
      <c r="BH118" s="182">
        <f>IF(N118="sníž. přenesená",J118,0)</f>
        <v>0</v>
      </c>
      <c r="BI118" s="182">
        <f>IF(N118="nulová",J118,0)</f>
        <v>0</v>
      </c>
      <c r="BJ118" s="14" t="s">
        <v>79</v>
      </c>
      <c r="BK118" s="182">
        <f>ROUND(I118*H118,2)</f>
        <v>0</v>
      </c>
      <c r="BL118" s="14" t="s">
        <v>79</v>
      </c>
      <c r="BM118" s="14" t="s">
        <v>740</v>
      </c>
    </row>
    <row r="119" spans="2:65" s="1" customFormat="1" ht="19.5">
      <c r="B119" s="31"/>
      <c r="C119" s="32"/>
      <c r="D119" s="183" t="s">
        <v>131</v>
      </c>
      <c r="E119" s="32"/>
      <c r="F119" s="184" t="s">
        <v>741</v>
      </c>
      <c r="G119" s="32"/>
      <c r="H119" s="32"/>
      <c r="I119" s="100"/>
      <c r="J119" s="32"/>
      <c r="K119" s="32"/>
      <c r="L119" s="35"/>
      <c r="M119" s="185"/>
      <c r="N119" s="57"/>
      <c r="O119" s="57"/>
      <c r="P119" s="57"/>
      <c r="Q119" s="57"/>
      <c r="R119" s="57"/>
      <c r="S119" s="57"/>
      <c r="T119" s="58"/>
      <c r="AT119" s="14" t="s">
        <v>131</v>
      </c>
      <c r="AU119" s="14" t="s">
        <v>81</v>
      </c>
    </row>
    <row r="120" spans="2:65" s="1" customFormat="1" ht="22.5" customHeight="1">
      <c r="B120" s="31"/>
      <c r="C120" s="171" t="s">
        <v>227</v>
      </c>
      <c r="D120" s="171" t="s">
        <v>124</v>
      </c>
      <c r="E120" s="172" t="s">
        <v>742</v>
      </c>
      <c r="F120" s="173" t="s">
        <v>743</v>
      </c>
      <c r="G120" s="174" t="s">
        <v>162</v>
      </c>
      <c r="H120" s="175">
        <v>2</v>
      </c>
      <c r="I120" s="176"/>
      <c r="J120" s="177">
        <f>ROUND(I120*H120,2)</f>
        <v>0</v>
      </c>
      <c r="K120" s="173" t="s">
        <v>128</v>
      </c>
      <c r="L120" s="35"/>
      <c r="M120" s="178" t="s">
        <v>1</v>
      </c>
      <c r="N120" s="179" t="s">
        <v>42</v>
      </c>
      <c r="O120" s="57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AR120" s="14" t="s">
        <v>79</v>
      </c>
      <c r="AT120" s="14" t="s">
        <v>124</v>
      </c>
      <c r="AU120" s="14" t="s">
        <v>81</v>
      </c>
      <c r="AY120" s="14" t="s">
        <v>121</v>
      </c>
      <c r="BE120" s="182">
        <f>IF(N120="základní",J120,0)</f>
        <v>0</v>
      </c>
      <c r="BF120" s="182">
        <f>IF(N120="snížená",J120,0)</f>
        <v>0</v>
      </c>
      <c r="BG120" s="182">
        <f>IF(N120="zákl. přenesená",J120,0)</f>
        <v>0</v>
      </c>
      <c r="BH120" s="182">
        <f>IF(N120="sníž. přenesená",J120,0)</f>
        <v>0</v>
      </c>
      <c r="BI120" s="182">
        <f>IF(N120="nulová",J120,0)</f>
        <v>0</v>
      </c>
      <c r="BJ120" s="14" t="s">
        <v>79</v>
      </c>
      <c r="BK120" s="182">
        <f>ROUND(I120*H120,2)</f>
        <v>0</v>
      </c>
      <c r="BL120" s="14" t="s">
        <v>79</v>
      </c>
      <c r="BM120" s="14" t="s">
        <v>744</v>
      </c>
    </row>
    <row r="121" spans="2:65" s="1" customFormat="1" ht="19.5">
      <c r="B121" s="31"/>
      <c r="C121" s="32"/>
      <c r="D121" s="183" t="s">
        <v>131</v>
      </c>
      <c r="E121" s="32"/>
      <c r="F121" s="184" t="s">
        <v>745</v>
      </c>
      <c r="G121" s="32"/>
      <c r="H121" s="32"/>
      <c r="I121" s="100"/>
      <c r="J121" s="32"/>
      <c r="K121" s="32"/>
      <c r="L121" s="35"/>
      <c r="M121" s="185"/>
      <c r="N121" s="57"/>
      <c r="O121" s="57"/>
      <c r="P121" s="57"/>
      <c r="Q121" s="57"/>
      <c r="R121" s="57"/>
      <c r="S121" s="57"/>
      <c r="T121" s="58"/>
      <c r="AT121" s="14" t="s">
        <v>131</v>
      </c>
      <c r="AU121" s="14" t="s">
        <v>81</v>
      </c>
    </row>
    <row r="122" spans="2:65" s="1" customFormat="1" ht="22.5" customHeight="1">
      <c r="B122" s="31"/>
      <c r="C122" s="171" t="s">
        <v>233</v>
      </c>
      <c r="D122" s="171" t="s">
        <v>124</v>
      </c>
      <c r="E122" s="172" t="s">
        <v>746</v>
      </c>
      <c r="F122" s="173" t="s">
        <v>747</v>
      </c>
      <c r="G122" s="174" t="s">
        <v>162</v>
      </c>
      <c r="H122" s="175">
        <v>2</v>
      </c>
      <c r="I122" s="176"/>
      <c r="J122" s="177">
        <f>ROUND(I122*H122,2)</f>
        <v>0</v>
      </c>
      <c r="K122" s="173" t="s">
        <v>128</v>
      </c>
      <c r="L122" s="35"/>
      <c r="M122" s="178" t="s">
        <v>1</v>
      </c>
      <c r="N122" s="179" t="s">
        <v>42</v>
      </c>
      <c r="O122" s="57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AR122" s="14" t="s">
        <v>79</v>
      </c>
      <c r="AT122" s="14" t="s">
        <v>124</v>
      </c>
      <c r="AU122" s="14" t="s">
        <v>81</v>
      </c>
      <c r="AY122" s="14" t="s">
        <v>121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4" t="s">
        <v>79</v>
      </c>
      <c r="BK122" s="182">
        <f>ROUND(I122*H122,2)</f>
        <v>0</v>
      </c>
      <c r="BL122" s="14" t="s">
        <v>79</v>
      </c>
      <c r="BM122" s="14" t="s">
        <v>748</v>
      </c>
    </row>
    <row r="123" spans="2:65" s="1" customFormat="1" ht="11.25">
      <c r="B123" s="31"/>
      <c r="C123" s="32"/>
      <c r="D123" s="183" t="s">
        <v>131</v>
      </c>
      <c r="E123" s="32"/>
      <c r="F123" s="184" t="s">
        <v>749</v>
      </c>
      <c r="G123" s="32"/>
      <c r="H123" s="32"/>
      <c r="I123" s="100"/>
      <c r="J123" s="32"/>
      <c r="K123" s="32"/>
      <c r="L123" s="35"/>
      <c r="M123" s="185"/>
      <c r="N123" s="57"/>
      <c r="O123" s="57"/>
      <c r="P123" s="57"/>
      <c r="Q123" s="57"/>
      <c r="R123" s="57"/>
      <c r="S123" s="57"/>
      <c r="T123" s="58"/>
      <c r="AT123" s="14" t="s">
        <v>131</v>
      </c>
      <c r="AU123" s="14" t="s">
        <v>81</v>
      </c>
    </row>
    <row r="124" spans="2:65" s="1" customFormat="1" ht="16.5" customHeight="1">
      <c r="B124" s="31"/>
      <c r="C124" s="208" t="s">
        <v>238</v>
      </c>
      <c r="D124" s="208" t="s">
        <v>292</v>
      </c>
      <c r="E124" s="209" t="s">
        <v>750</v>
      </c>
      <c r="F124" s="210" t="s">
        <v>751</v>
      </c>
      <c r="G124" s="211" t="s">
        <v>162</v>
      </c>
      <c r="H124" s="212">
        <v>2</v>
      </c>
      <c r="I124" s="213"/>
      <c r="J124" s="214">
        <f>ROUND(I124*H124,2)</f>
        <v>0</v>
      </c>
      <c r="K124" s="210" t="s">
        <v>1</v>
      </c>
      <c r="L124" s="215"/>
      <c r="M124" s="216" t="s">
        <v>1</v>
      </c>
      <c r="N124" s="217" t="s">
        <v>42</v>
      </c>
      <c r="O124" s="57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AR124" s="14" t="s">
        <v>711</v>
      </c>
      <c r="AT124" s="14" t="s">
        <v>292</v>
      </c>
      <c r="AU124" s="14" t="s">
        <v>81</v>
      </c>
      <c r="AY124" s="14" t="s">
        <v>121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4" t="s">
        <v>79</v>
      </c>
      <c r="BK124" s="182">
        <f>ROUND(I124*H124,2)</f>
        <v>0</v>
      </c>
      <c r="BL124" s="14" t="s">
        <v>711</v>
      </c>
      <c r="BM124" s="14" t="s">
        <v>752</v>
      </c>
    </row>
    <row r="125" spans="2:65" s="1" customFormat="1" ht="11.25">
      <c r="B125" s="31"/>
      <c r="C125" s="32"/>
      <c r="D125" s="183" t="s">
        <v>131</v>
      </c>
      <c r="E125" s="32"/>
      <c r="F125" s="184" t="s">
        <v>751</v>
      </c>
      <c r="G125" s="32"/>
      <c r="H125" s="32"/>
      <c r="I125" s="100"/>
      <c r="J125" s="32"/>
      <c r="K125" s="32"/>
      <c r="L125" s="35"/>
      <c r="M125" s="185"/>
      <c r="N125" s="57"/>
      <c r="O125" s="57"/>
      <c r="P125" s="57"/>
      <c r="Q125" s="57"/>
      <c r="R125" s="57"/>
      <c r="S125" s="57"/>
      <c r="T125" s="58"/>
      <c r="AT125" s="14" t="s">
        <v>131</v>
      </c>
      <c r="AU125" s="14" t="s">
        <v>81</v>
      </c>
    </row>
    <row r="126" spans="2:65" s="1" customFormat="1" ht="22.5" customHeight="1">
      <c r="B126" s="31"/>
      <c r="C126" s="171" t="s">
        <v>7</v>
      </c>
      <c r="D126" s="171" t="s">
        <v>124</v>
      </c>
      <c r="E126" s="172" t="s">
        <v>753</v>
      </c>
      <c r="F126" s="173" t="s">
        <v>754</v>
      </c>
      <c r="G126" s="174" t="s">
        <v>162</v>
      </c>
      <c r="H126" s="175">
        <v>2</v>
      </c>
      <c r="I126" s="176"/>
      <c r="J126" s="177">
        <f>ROUND(I126*H126,2)</f>
        <v>0</v>
      </c>
      <c r="K126" s="173" t="s">
        <v>128</v>
      </c>
      <c r="L126" s="35"/>
      <c r="M126" s="178" t="s">
        <v>1</v>
      </c>
      <c r="N126" s="179" t="s">
        <v>42</v>
      </c>
      <c r="O126" s="57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AR126" s="14" t="s">
        <v>79</v>
      </c>
      <c r="AT126" s="14" t="s">
        <v>124</v>
      </c>
      <c r="AU126" s="14" t="s">
        <v>81</v>
      </c>
      <c r="AY126" s="14" t="s">
        <v>121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4" t="s">
        <v>79</v>
      </c>
      <c r="BK126" s="182">
        <f>ROUND(I126*H126,2)</f>
        <v>0</v>
      </c>
      <c r="BL126" s="14" t="s">
        <v>79</v>
      </c>
      <c r="BM126" s="14" t="s">
        <v>755</v>
      </c>
    </row>
    <row r="127" spans="2:65" s="1" customFormat="1" ht="11.25">
      <c r="B127" s="31"/>
      <c r="C127" s="32"/>
      <c r="D127" s="183" t="s">
        <v>131</v>
      </c>
      <c r="E127" s="32"/>
      <c r="F127" s="184" t="s">
        <v>754</v>
      </c>
      <c r="G127" s="32"/>
      <c r="H127" s="32"/>
      <c r="I127" s="100"/>
      <c r="J127" s="32"/>
      <c r="K127" s="32"/>
      <c r="L127" s="35"/>
      <c r="M127" s="185"/>
      <c r="N127" s="57"/>
      <c r="O127" s="57"/>
      <c r="P127" s="57"/>
      <c r="Q127" s="57"/>
      <c r="R127" s="57"/>
      <c r="S127" s="57"/>
      <c r="T127" s="58"/>
      <c r="AT127" s="14" t="s">
        <v>131</v>
      </c>
      <c r="AU127" s="14" t="s">
        <v>81</v>
      </c>
    </row>
    <row r="128" spans="2:65" s="1" customFormat="1" ht="22.5" customHeight="1">
      <c r="B128" s="31"/>
      <c r="C128" s="171" t="s">
        <v>247</v>
      </c>
      <c r="D128" s="171" t="s">
        <v>124</v>
      </c>
      <c r="E128" s="172" t="s">
        <v>756</v>
      </c>
      <c r="F128" s="173" t="s">
        <v>757</v>
      </c>
      <c r="G128" s="174" t="s">
        <v>162</v>
      </c>
      <c r="H128" s="175">
        <v>2</v>
      </c>
      <c r="I128" s="176"/>
      <c r="J128" s="177">
        <f>ROUND(I128*H128,2)</f>
        <v>0</v>
      </c>
      <c r="K128" s="173" t="s">
        <v>128</v>
      </c>
      <c r="L128" s="35"/>
      <c r="M128" s="178" t="s">
        <v>1</v>
      </c>
      <c r="N128" s="179" t="s">
        <v>42</v>
      </c>
      <c r="O128" s="57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AR128" s="14" t="s">
        <v>79</v>
      </c>
      <c r="AT128" s="14" t="s">
        <v>124</v>
      </c>
      <c r="AU128" s="14" t="s">
        <v>81</v>
      </c>
      <c r="AY128" s="14" t="s">
        <v>121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4" t="s">
        <v>79</v>
      </c>
      <c r="BK128" s="182">
        <f>ROUND(I128*H128,2)</f>
        <v>0</v>
      </c>
      <c r="BL128" s="14" t="s">
        <v>79</v>
      </c>
      <c r="BM128" s="14" t="s">
        <v>758</v>
      </c>
    </row>
    <row r="129" spans="2:65" s="1" customFormat="1" ht="29.25">
      <c r="B129" s="31"/>
      <c r="C129" s="32"/>
      <c r="D129" s="183" t="s">
        <v>131</v>
      </c>
      <c r="E129" s="32"/>
      <c r="F129" s="184" t="s">
        <v>759</v>
      </c>
      <c r="G129" s="32"/>
      <c r="H129" s="32"/>
      <c r="I129" s="100"/>
      <c r="J129" s="32"/>
      <c r="K129" s="32"/>
      <c r="L129" s="35"/>
      <c r="M129" s="185"/>
      <c r="N129" s="57"/>
      <c r="O129" s="57"/>
      <c r="P129" s="57"/>
      <c r="Q129" s="57"/>
      <c r="R129" s="57"/>
      <c r="S129" s="57"/>
      <c r="T129" s="58"/>
      <c r="AT129" s="14" t="s">
        <v>131</v>
      </c>
      <c r="AU129" s="14" t="s">
        <v>81</v>
      </c>
    </row>
    <row r="130" spans="2:65" s="1" customFormat="1" ht="22.5" customHeight="1">
      <c r="B130" s="31"/>
      <c r="C130" s="171" t="s">
        <v>252</v>
      </c>
      <c r="D130" s="171" t="s">
        <v>124</v>
      </c>
      <c r="E130" s="172" t="s">
        <v>760</v>
      </c>
      <c r="F130" s="173" t="s">
        <v>761</v>
      </c>
      <c r="G130" s="174" t="s">
        <v>162</v>
      </c>
      <c r="H130" s="175">
        <v>2</v>
      </c>
      <c r="I130" s="176"/>
      <c r="J130" s="177">
        <f>ROUND(I130*H130,2)</f>
        <v>0</v>
      </c>
      <c r="K130" s="173" t="s">
        <v>128</v>
      </c>
      <c r="L130" s="35"/>
      <c r="M130" s="178" t="s">
        <v>1</v>
      </c>
      <c r="N130" s="179" t="s">
        <v>42</v>
      </c>
      <c r="O130" s="57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AR130" s="14" t="s">
        <v>79</v>
      </c>
      <c r="AT130" s="14" t="s">
        <v>124</v>
      </c>
      <c r="AU130" s="14" t="s">
        <v>81</v>
      </c>
      <c r="AY130" s="14" t="s">
        <v>121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4" t="s">
        <v>79</v>
      </c>
      <c r="BK130" s="182">
        <f>ROUND(I130*H130,2)</f>
        <v>0</v>
      </c>
      <c r="BL130" s="14" t="s">
        <v>79</v>
      </c>
      <c r="BM130" s="14" t="s">
        <v>762</v>
      </c>
    </row>
    <row r="131" spans="2:65" s="1" customFormat="1" ht="11.25">
      <c r="B131" s="31"/>
      <c r="C131" s="32"/>
      <c r="D131" s="183" t="s">
        <v>131</v>
      </c>
      <c r="E131" s="32"/>
      <c r="F131" s="184" t="s">
        <v>761</v>
      </c>
      <c r="G131" s="32"/>
      <c r="H131" s="32"/>
      <c r="I131" s="100"/>
      <c r="J131" s="32"/>
      <c r="K131" s="32"/>
      <c r="L131" s="35"/>
      <c r="M131" s="185"/>
      <c r="N131" s="57"/>
      <c r="O131" s="57"/>
      <c r="P131" s="57"/>
      <c r="Q131" s="57"/>
      <c r="R131" s="57"/>
      <c r="S131" s="57"/>
      <c r="T131" s="58"/>
      <c r="AT131" s="14" t="s">
        <v>131</v>
      </c>
      <c r="AU131" s="14" t="s">
        <v>81</v>
      </c>
    </row>
    <row r="132" spans="2:65" s="1" customFormat="1" ht="22.5" customHeight="1">
      <c r="B132" s="31"/>
      <c r="C132" s="208" t="s">
        <v>257</v>
      </c>
      <c r="D132" s="208" t="s">
        <v>292</v>
      </c>
      <c r="E132" s="209" t="s">
        <v>763</v>
      </c>
      <c r="F132" s="210" t="s">
        <v>764</v>
      </c>
      <c r="G132" s="211" t="s">
        <v>162</v>
      </c>
      <c r="H132" s="212">
        <v>2</v>
      </c>
      <c r="I132" s="213"/>
      <c r="J132" s="214">
        <f>ROUND(I132*H132,2)</f>
        <v>0</v>
      </c>
      <c r="K132" s="210" t="s">
        <v>128</v>
      </c>
      <c r="L132" s="215"/>
      <c r="M132" s="216" t="s">
        <v>1</v>
      </c>
      <c r="N132" s="217" t="s">
        <v>42</v>
      </c>
      <c r="O132" s="57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AR132" s="14" t="s">
        <v>711</v>
      </c>
      <c r="AT132" s="14" t="s">
        <v>292</v>
      </c>
      <c r="AU132" s="14" t="s">
        <v>81</v>
      </c>
      <c r="AY132" s="14" t="s">
        <v>121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4" t="s">
        <v>79</v>
      </c>
      <c r="BK132" s="182">
        <f>ROUND(I132*H132,2)</f>
        <v>0</v>
      </c>
      <c r="BL132" s="14" t="s">
        <v>711</v>
      </c>
      <c r="BM132" s="14" t="s">
        <v>765</v>
      </c>
    </row>
    <row r="133" spans="2:65" s="1" customFormat="1" ht="11.25">
      <c r="B133" s="31"/>
      <c r="C133" s="32"/>
      <c r="D133" s="183" t="s">
        <v>131</v>
      </c>
      <c r="E133" s="32"/>
      <c r="F133" s="184" t="s">
        <v>764</v>
      </c>
      <c r="G133" s="32"/>
      <c r="H133" s="32"/>
      <c r="I133" s="100"/>
      <c r="J133" s="32"/>
      <c r="K133" s="32"/>
      <c r="L133" s="35"/>
      <c r="M133" s="185"/>
      <c r="N133" s="57"/>
      <c r="O133" s="57"/>
      <c r="P133" s="57"/>
      <c r="Q133" s="57"/>
      <c r="R133" s="57"/>
      <c r="S133" s="57"/>
      <c r="T133" s="58"/>
      <c r="AT133" s="14" t="s">
        <v>131</v>
      </c>
      <c r="AU133" s="14" t="s">
        <v>81</v>
      </c>
    </row>
    <row r="134" spans="2:65" s="1" customFormat="1" ht="22.5" customHeight="1">
      <c r="B134" s="31"/>
      <c r="C134" s="171" t="s">
        <v>262</v>
      </c>
      <c r="D134" s="171" t="s">
        <v>124</v>
      </c>
      <c r="E134" s="172" t="s">
        <v>766</v>
      </c>
      <c r="F134" s="173" t="s">
        <v>767</v>
      </c>
      <c r="G134" s="174" t="s">
        <v>127</v>
      </c>
      <c r="H134" s="175">
        <v>4</v>
      </c>
      <c r="I134" s="176"/>
      <c r="J134" s="177">
        <f>ROUND(I134*H134,2)</f>
        <v>0</v>
      </c>
      <c r="K134" s="173" t="s">
        <v>128</v>
      </c>
      <c r="L134" s="35"/>
      <c r="M134" s="178" t="s">
        <v>1</v>
      </c>
      <c r="N134" s="179" t="s">
        <v>42</v>
      </c>
      <c r="O134" s="57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AR134" s="14" t="s">
        <v>79</v>
      </c>
      <c r="AT134" s="14" t="s">
        <v>124</v>
      </c>
      <c r="AU134" s="14" t="s">
        <v>81</v>
      </c>
      <c r="AY134" s="14" t="s">
        <v>121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4" t="s">
        <v>79</v>
      </c>
      <c r="BK134" s="182">
        <f>ROUND(I134*H134,2)</f>
        <v>0</v>
      </c>
      <c r="BL134" s="14" t="s">
        <v>79</v>
      </c>
      <c r="BM134" s="14" t="s">
        <v>768</v>
      </c>
    </row>
    <row r="135" spans="2:65" s="1" customFormat="1" ht="19.5">
      <c r="B135" s="31"/>
      <c r="C135" s="32"/>
      <c r="D135" s="183" t="s">
        <v>131</v>
      </c>
      <c r="E135" s="32"/>
      <c r="F135" s="184" t="s">
        <v>769</v>
      </c>
      <c r="G135" s="32"/>
      <c r="H135" s="32"/>
      <c r="I135" s="100"/>
      <c r="J135" s="32"/>
      <c r="K135" s="32"/>
      <c r="L135" s="35"/>
      <c r="M135" s="185"/>
      <c r="N135" s="57"/>
      <c r="O135" s="57"/>
      <c r="P135" s="57"/>
      <c r="Q135" s="57"/>
      <c r="R135" s="57"/>
      <c r="S135" s="57"/>
      <c r="T135" s="58"/>
      <c r="AT135" s="14" t="s">
        <v>131</v>
      </c>
      <c r="AU135" s="14" t="s">
        <v>81</v>
      </c>
    </row>
    <row r="136" spans="2:65" s="1" customFormat="1" ht="22.5" customHeight="1">
      <c r="B136" s="31"/>
      <c r="C136" s="208" t="s">
        <v>267</v>
      </c>
      <c r="D136" s="208" t="s">
        <v>292</v>
      </c>
      <c r="E136" s="209" t="s">
        <v>770</v>
      </c>
      <c r="F136" s="210" t="s">
        <v>771</v>
      </c>
      <c r="G136" s="211" t="s">
        <v>162</v>
      </c>
      <c r="H136" s="212">
        <v>4</v>
      </c>
      <c r="I136" s="213"/>
      <c r="J136" s="214">
        <f>ROUND(I136*H136,2)</f>
        <v>0</v>
      </c>
      <c r="K136" s="210" t="s">
        <v>128</v>
      </c>
      <c r="L136" s="215"/>
      <c r="M136" s="216" t="s">
        <v>1</v>
      </c>
      <c r="N136" s="217" t="s">
        <v>42</v>
      </c>
      <c r="O136" s="57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AR136" s="14" t="s">
        <v>81</v>
      </c>
      <c r="AT136" s="14" t="s">
        <v>292</v>
      </c>
      <c r="AU136" s="14" t="s">
        <v>81</v>
      </c>
      <c r="AY136" s="14" t="s">
        <v>121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4" t="s">
        <v>79</v>
      </c>
      <c r="BK136" s="182">
        <f>ROUND(I136*H136,2)</f>
        <v>0</v>
      </c>
      <c r="BL136" s="14" t="s">
        <v>79</v>
      </c>
      <c r="BM136" s="14" t="s">
        <v>772</v>
      </c>
    </row>
    <row r="137" spans="2:65" s="1" customFormat="1" ht="11.25">
      <c r="B137" s="31"/>
      <c r="C137" s="32"/>
      <c r="D137" s="183" t="s">
        <v>131</v>
      </c>
      <c r="E137" s="32"/>
      <c r="F137" s="184" t="s">
        <v>771</v>
      </c>
      <c r="G137" s="32"/>
      <c r="H137" s="32"/>
      <c r="I137" s="100"/>
      <c r="J137" s="32"/>
      <c r="K137" s="32"/>
      <c r="L137" s="35"/>
      <c r="M137" s="185"/>
      <c r="N137" s="57"/>
      <c r="O137" s="57"/>
      <c r="P137" s="57"/>
      <c r="Q137" s="57"/>
      <c r="R137" s="57"/>
      <c r="S137" s="57"/>
      <c r="T137" s="58"/>
      <c r="AT137" s="14" t="s">
        <v>131</v>
      </c>
      <c r="AU137" s="14" t="s">
        <v>81</v>
      </c>
    </row>
    <row r="138" spans="2:65" s="1" customFormat="1" ht="22.5" customHeight="1">
      <c r="B138" s="31"/>
      <c r="C138" s="171" t="s">
        <v>273</v>
      </c>
      <c r="D138" s="171" t="s">
        <v>124</v>
      </c>
      <c r="E138" s="172" t="s">
        <v>773</v>
      </c>
      <c r="F138" s="173" t="s">
        <v>774</v>
      </c>
      <c r="G138" s="174" t="s">
        <v>162</v>
      </c>
      <c r="H138" s="175">
        <v>1</v>
      </c>
      <c r="I138" s="176"/>
      <c r="J138" s="177">
        <f>ROUND(I138*H138,2)</f>
        <v>0</v>
      </c>
      <c r="K138" s="173" t="s">
        <v>128</v>
      </c>
      <c r="L138" s="35"/>
      <c r="M138" s="178" t="s">
        <v>1</v>
      </c>
      <c r="N138" s="179" t="s">
        <v>42</v>
      </c>
      <c r="O138" s="57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AR138" s="14" t="s">
        <v>79</v>
      </c>
      <c r="AT138" s="14" t="s">
        <v>124</v>
      </c>
      <c r="AU138" s="14" t="s">
        <v>81</v>
      </c>
      <c r="AY138" s="14" t="s">
        <v>121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4" t="s">
        <v>79</v>
      </c>
      <c r="BK138" s="182">
        <f>ROUND(I138*H138,2)</f>
        <v>0</v>
      </c>
      <c r="BL138" s="14" t="s">
        <v>79</v>
      </c>
      <c r="BM138" s="14" t="s">
        <v>775</v>
      </c>
    </row>
    <row r="139" spans="2:65" s="1" customFormat="1" ht="11.25">
      <c r="B139" s="31"/>
      <c r="C139" s="32"/>
      <c r="D139" s="183" t="s">
        <v>131</v>
      </c>
      <c r="E139" s="32"/>
      <c r="F139" s="184" t="s">
        <v>774</v>
      </c>
      <c r="G139" s="32"/>
      <c r="H139" s="32"/>
      <c r="I139" s="100"/>
      <c r="J139" s="32"/>
      <c r="K139" s="32"/>
      <c r="L139" s="35"/>
      <c r="M139" s="185"/>
      <c r="N139" s="57"/>
      <c r="O139" s="57"/>
      <c r="P139" s="57"/>
      <c r="Q139" s="57"/>
      <c r="R139" s="57"/>
      <c r="S139" s="57"/>
      <c r="T139" s="58"/>
      <c r="AT139" s="14" t="s">
        <v>131</v>
      </c>
      <c r="AU139" s="14" t="s">
        <v>81</v>
      </c>
    </row>
    <row r="140" spans="2:65" s="1" customFormat="1" ht="22.5" customHeight="1">
      <c r="B140" s="31"/>
      <c r="C140" s="171" t="s">
        <v>280</v>
      </c>
      <c r="D140" s="171" t="s">
        <v>124</v>
      </c>
      <c r="E140" s="172" t="s">
        <v>776</v>
      </c>
      <c r="F140" s="173" t="s">
        <v>777</v>
      </c>
      <c r="G140" s="174" t="s">
        <v>162</v>
      </c>
      <c r="H140" s="175">
        <v>1</v>
      </c>
      <c r="I140" s="176"/>
      <c r="J140" s="177">
        <f>ROUND(I140*H140,2)</f>
        <v>0</v>
      </c>
      <c r="K140" s="173" t="s">
        <v>128</v>
      </c>
      <c r="L140" s="35"/>
      <c r="M140" s="178" t="s">
        <v>1</v>
      </c>
      <c r="N140" s="179" t="s">
        <v>42</v>
      </c>
      <c r="O140" s="57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AR140" s="14" t="s">
        <v>79</v>
      </c>
      <c r="AT140" s="14" t="s">
        <v>124</v>
      </c>
      <c r="AU140" s="14" t="s">
        <v>81</v>
      </c>
      <c r="AY140" s="14" t="s">
        <v>121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4" t="s">
        <v>79</v>
      </c>
      <c r="BK140" s="182">
        <f>ROUND(I140*H140,2)</f>
        <v>0</v>
      </c>
      <c r="BL140" s="14" t="s">
        <v>79</v>
      </c>
      <c r="BM140" s="14" t="s">
        <v>778</v>
      </c>
    </row>
    <row r="141" spans="2:65" s="1" customFormat="1" ht="11.25">
      <c r="B141" s="31"/>
      <c r="C141" s="32"/>
      <c r="D141" s="183" t="s">
        <v>131</v>
      </c>
      <c r="E141" s="32"/>
      <c r="F141" s="184" t="s">
        <v>777</v>
      </c>
      <c r="G141" s="32"/>
      <c r="H141" s="32"/>
      <c r="I141" s="100"/>
      <c r="J141" s="32"/>
      <c r="K141" s="32"/>
      <c r="L141" s="35"/>
      <c r="M141" s="185"/>
      <c r="N141" s="57"/>
      <c r="O141" s="57"/>
      <c r="P141" s="57"/>
      <c r="Q141" s="57"/>
      <c r="R141" s="57"/>
      <c r="S141" s="57"/>
      <c r="T141" s="58"/>
      <c r="AT141" s="14" t="s">
        <v>131</v>
      </c>
      <c r="AU141" s="14" t="s">
        <v>81</v>
      </c>
    </row>
    <row r="142" spans="2:65" s="1" customFormat="1" ht="22.5" customHeight="1">
      <c r="B142" s="31"/>
      <c r="C142" s="171" t="s">
        <v>285</v>
      </c>
      <c r="D142" s="171" t="s">
        <v>124</v>
      </c>
      <c r="E142" s="172" t="s">
        <v>779</v>
      </c>
      <c r="F142" s="173" t="s">
        <v>780</v>
      </c>
      <c r="G142" s="174" t="s">
        <v>162</v>
      </c>
      <c r="H142" s="175">
        <v>1</v>
      </c>
      <c r="I142" s="176"/>
      <c r="J142" s="177">
        <f>ROUND(I142*H142,2)</f>
        <v>0</v>
      </c>
      <c r="K142" s="173" t="s">
        <v>128</v>
      </c>
      <c r="L142" s="35"/>
      <c r="M142" s="178" t="s">
        <v>1</v>
      </c>
      <c r="N142" s="179" t="s">
        <v>42</v>
      </c>
      <c r="O142" s="57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AR142" s="14" t="s">
        <v>79</v>
      </c>
      <c r="AT142" s="14" t="s">
        <v>124</v>
      </c>
      <c r="AU142" s="14" t="s">
        <v>81</v>
      </c>
      <c r="AY142" s="14" t="s">
        <v>121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4" t="s">
        <v>79</v>
      </c>
      <c r="BK142" s="182">
        <f>ROUND(I142*H142,2)</f>
        <v>0</v>
      </c>
      <c r="BL142" s="14" t="s">
        <v>79</v>
      </c>
      <c r="BM142" s="14" t="s">
        <v>781</v>
      </c>
    </row>
    <row r="143" spans="2:65" s="1" customFormat="1" ht="19.5">
      <c r="B143" s="31"/>
      <c r="C143" s="32"/>
      <c r="D143" s="183" t="s">
        <v>131</v>
      </c>
      <c r="E143" s="32"/>
      <c r="F143" s="184" t="s">
        <v>782</v>
      </c>
      <c r="G143" s="32"/>
      <c r="H143" s="32"/>
      <c r="I143" s="100"/>
      <c r="J143" s="32"/>
      <c r="K143" s="32"/>
      <c r="L143" s="35"/>
      <c r="M143" s="185"/>
      <c r="N143" s="57"/>
      <c r="O143" s="57"/>
      <c r="P143" s="57"/>
      <c r="Q143" s="57"/>
      <c r="R143" s="57"/>
      <c r="S143" s="57"/>
      <c r="T143" s="58"/>
      <c r="AT143" s="14" t="s">
        <v>131</v>
      </c>
      <c r="AU143" s="14" t="s">
        <v>81</v>
      </c>
    </row>
    <row r="144" spans="2:65" s="1" customFormat="1" ht="22.5" customHeight="1">
      <c r="B144" s="31"/>
      <c r="C144" s="171" t="s">
        <v>291</v>
      </c>
      <c r="D144" s="171" t="s">
        <v>124</v>
      </c>
      <c r="E144" s="172" t="s">
        <v>783</v>
      </c>
      <c r="F144" s="173" t="s">
        <v>784</v>
      </c>
      <c r="G144" s="174" t="s">
        <v>162</v>
      </c>
      <c r="H144" s="175">
        <v>1</v>
      </c>
      <c r="I144" s="176"/>
      <c r="J144" s="177">
        <f>ROUND(I144*H144,2)</f>
        <v>0</v>
      </c>
      <c r="K144" s="173" t="s">
        <v>128</v>
      </c>
      <c r="L144" s="35"/>
      <c r="M144" s="178" t="s">
        <v>1</v>
      </c>
      <c r="N144" s="179" t="s">
        <v>42</v>
      </c>
      <c r="O144" s="57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AR144" s="14" t="s">
        <v>79</v>
      </c>
      <c r="AT144" s="14" t="s">
        <v>124</v>
      </c>
      <c r="AU144" s="14" t="s">
        <v>81</v>
      </c>
      <c r="AY144" s="14" t="s">
        <v>121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4" t="s">
        <v>79</v>
      </c>
      <c r="BK144" s="182">
        <f>ROUND(I144*H144,2)</f>
        <v>0</v>
      </c>
      <c r="BL144" s="14" t="s">
        <v>79</v>
      </c>
      <c r="BM144" s="14" t="s">
        <v>785</v>
      </c>
    </row>
    <row r="145" spans="2:65" s="1" customFormat="1" ht="19.5">
      <c r="B145" s="31"/>
      <c r="C145" s="32"/>
      <c r="D145" s="183" t="s">
        <v>131</v>
      </c>
      <c r="E145" s="32"/>
      <c r="F145" s="184" t="s">
        <v>786</v>
      </c>
      <c r="G145" s="32"/>
      <c r="H145" s="32"/>
      <c r="I145" s="100"/>
      <c r="J145" s="32"/>
      <c r="K145" s="32"/>
      <c r="L145" s="35"/>
      <c r="M145" s="185"/>
      <c r="N145" s="57"/>
      <c r="O145" s="57"/>
      <c r="P145" s="57"/>
      <c r="Q145" s="57"/>
      <c r="R145" s="57"/>
      <c r="S145" s="57"/>
      <c r="T145" s="58"/>
      <c r="AT145" s="14" t="s">
        <v>131</v>
      </c>
      <c r="AU145" s="14" t="s">
        <v>81</v>
      </c>
    </row>
    <row r="146" spans="2:65" s="1" customFormat="1" ht="22.5" customHeight="1">
      <c r="B146" s="31"/>
      <c r="C146" s="208" t="s">
        <v>297</v>
      </c>
      <c r="D146" s="208" t="s">
        <v>292</v>
      </c>
      <c r="E146" s="209" t="s">
        <v>787</v>
      </c>
      <c r="F146" s="210" t="s">
        <v>788</v>
      </c>
      <c r="G146" s="211" t="s">
        <v>162</v>
      </c>
      <c r="H146" s="212">
        <v>1</v>
      </c>
      <c r="I146" s="213"/>
      <c r="J146" s="214">
        <f>ROUND(I146*H146,2)</f>
        <v>0</v>
      </c>
      <c r="K146" s="210" t="s">
        <v>128</v>
      </c>
      <c r="L146" s="215"/>
      <c r="M146" s="216" t="s">
        <v>1</v>
      </c>
      <c r="N146" s="217" t="s">
        <v>42</v>
      </c>
      <c r="O146" s="57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AR146" s="14" t="s">
        <v>711</v>
      </c>
      <c r="AT146" s="14" t="s">
        <v>292</v>
      </c>
      <c r="AU146" s="14" t="s">
        <v>81</v>
      </c>
      <c r="AY146" s="14" t="s">
        <v>121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4" t="s">
        <v>79</v>
      </c>
      <c r="BK146" s="182">
        <f>ROUND(I146*H146,2)</f>
        <v>0</v>
      </c>
      <c r="BL146" s="14" t="s">
        <v>711</v>
      </c>
      <c r="BM146" s="14" t="s">
        <v>789</v>
      </c>
    </row>
    <row r="147" spans="2:65" s="1" customFormat="1" ht="11.25">
      <c r="B147" s="31"/>
      <c r="C147" s="32"/>
      <c r="D147" s="183" t="s">
        <v>131</v>
      </c>
      <c r="E147" s="32"/>
      <c r="F147" s="184" t="s">
        <v>788</v>
      </c>
      <c r="G147" s="32"/>
      <c r="H147" s="32"/>
      <c r="I147" s="100"/>
      <c r="J147" s="32"/>
      <c r="K147" s="32"/>
      <c r="L147" s="35"/>
      <c r="M147" s="185"/>
      <c r="N147" s="57"/>
      <c r="O147" s="57"/>
      <c r="P147" s="57"/>
      <c r="Q147" s="57"/>
      <c r="R147" s="57"/>
      <c r="S147" s="57"/>
      <c r="T147" s="58"/>
      <c r="AT147" s="14" t="s">
        <v>131</v>
      </c>
      <c r="AU147" s="14" t="s">
        <v>81</v>
      </c>
    </row>
    <row r="148" spans="2:65" s="1" customFormat="1" ht="22.5" customHeight="1">
      <c r="B148" s="31"/>
      <c r="C148" s="208" t="s">
        <v>301</v>
      </c>
      <c r="D148" s="208" t="s">
        <v>292</v>
      </c>
      <c r="E148" s="209" t="s">
        <v>790</v>
      </c>
      <c r="F148" s="210" t="s">
        <v>791</v>
      </c>
      <c r="G148" s="211" t="s">
        <v>162</v>
      </c>
      <c r="H148" s="212">
        <v>1</v>
      </c>
      <c r="I148" s="213"/>
      <c r="J148" s="214">
        <f>ROUND(I148*H148,2)</f>
        <v>0</v>
      </c>
      <c r="K148" s="210" t="s">
        <v>128</v>
      </c>
      <c r="L148" s="215"/>
      <c r="M148" s="216" t="s">
        <v>1</v>
      </c>
      <c r="N148" s="217" t="s">
        <v>42</v>
      </c>
      <c r="O148" s="57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AR148" s="14" t="s">
        <v>81</v>
      </c>
      <c r="AT148" s="14" t="s">
        <v>292</v>
      </c>
      <c r="AU148" s="14" t="s">
        <v>81</v>
      </c>
      <c r="AY148" s="14" t="s">
        <v>121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4" t="s">
        <v>79</v>
      </c>
      <c r="BK148" s="182">
        <f>ROUND(I148*H148,2)</f>
        <v>0</v>
      </c>
      <c r="BL148" s="14" t="s">
        <v>79</v>
      </c>
      <c r="BM148" s="14" t="s">
        <v>792</v>
      </c>
    </row>
    <row r="149" spans="2:65" s="1" customFormat="1" ht="11.25">
      <c r="B149" s="31"/>
      <c r="C149" s="32"/>
      <c r="D149" s="183" t="s">
        <v>131</v>
      </c>
      <c r="E149" s="32"/>
      <c r="F149" s="184" t="s">
        <v>791</v>
      </c>
      <c r="G149" s="32"/>
      <c r="H149" s="32"/>
      <c r="I149" s="100"/>
      <c r="J149" s="32"/>
      <c r="K149" s="32"/>
      <c r="L149" s="35"/>
      <c r="M149" s="185"/>
      <c r="N149" s="57"/>
      <c r="O149" s="57"/>
      <c r="P149" s="57"/>
      <c r="Q149" s="57"/>
      <c r="R149" s="57"/>
      <c r="S149" s="57"/>
      <c r="T149" s="58"/>
      <c r="AT149" s="14" t="s">
        <v>131</v>
      </c>
      <c r="AU149" s="14" t="s">
        <v>81</v>
      </c>
    </row>
    <row r="150" spans="2:65" s="1" customFormat="1" ht="22.5" customHeight="1">
      <c r="B150" s="31"/>
      <c r="C150" s="171" t="s">
        <v>305</v>
      </c>
      <c r="D150" s="171" t="s">
        <v>124</v>
      </c>
      <c r="E150" s="172" t="s">
        <v>793</v>
      </c>
      <c r="F150" s="173" t="s">
        <v>794</v>
      </c>
      <c r="G150" s="174" t="s">
        <v>162</v>
      </c>
      <c r="H150" s="175">
        <v>2</v>
      </c>
      <c r="I150" s="176"/>
      <c r="J150" s="177">
        <f>ROUND(I150*H150,2)</f>
        <v>0</v>
      </c>
      <c r="K150" s="173" t="s">
        <v>128</v>
      </c>
      <c r="L150" s="35"/>
      <c r="M150" s="178" t="s">
        <v>1</v>
      </c>
      <c r="N150" s="179" t="s">
        <v>42</v>
      </c>
      <c r="O150" s="57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AR150" s="14" t="s">
        <v>79</v>
      </c>
      <c r="AT150" s="14" t="s">
        <v>124</v>
      </c>
      <c r="AU150" s="14" t="s">
        <v>81</v>
      </c>
      <c r="AY150" s="14" t="s">
        <v>121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4" t="s">
        <v>79</v>
      </c>
      <c r="BK150" s="182">
        <f>ROUND(I150*H150,2)</f>
        <v>0</v>
      </c>
      <c r="BL150" s="14" t="s">
        <v>79</v>
      </c>
      <c r="BM150" s="14" t="s">
        <v>795</v>
      </c>
    </row>
    <row r="151" spans="2:65" s="1" customFormat="1" ht="29.25">
      <c r="B151" s="31"/>
      <c r="C151" s="32"/>
      <c r="D151" s="183" t="s">
        <v>131</v>
      </c>
      <c r="E151" s="32"/>
      <c r="F151" s="184" t="s">
        <v>796</v>
      </c>
      <c r="G151" s="32"/>
      <c r="H151" s="32"/>
      <c r="I151" s="100"/>
      <c r="J151" s="32"/>
      <c r="K151" s="32"/>
      <c r="L151" s="35"/>
      <c r="M151" s="185"/>
      <c r="N151" s="57"/>
      <c r="O151" s="57"/>
      <c r="P151" s="57"/>
      <c r="Q151" s="57"/>
      <c r="R151" s="57"/>
      <c r="S151" s="57"/>
      <c r="T151" s="58"/>
      <c r="AT151" s="14" t="s">
        <v>131</v>
      </c>
      <c r="AU151" s="14" t="s">
        <v>81</v>
      </c>
    </row>
    <row r="152" spans="2:65" s="10" customFormat="1" ht="22.9" customHeight="1">
      <c r="B152" s="155"/>
      <c r="C152" s="156"/>
      <c r="D152" s="157" t="s">
        <v>70</v>
      </c>
      <c r="E152" s="169" t="s">
        <v>81</v>
      </c>
      <c r="F152" s="169" t="s">
        <v>797</v>
      </c>
      <c r="G152" s="156"/>
      <c r="H152" s="156"/>
      <c r="I152" s="159"/>
      <c r="J152" s="170">
        <f>BK152</f>
        <v>0</v>
      </c>
      <c r="K152" s="156"/>
      <c r="L152" s="161"/>
      <c r="M152" s="162"/>
      <c r="N152" s="163"/>
      <c r="O152" s="163"/>
      <c r="P152" s="164">
        <f>SUM(P153:P162)</f>
        <v>0</v>
      </c>
      <c r="Q152" s="163"/>
      <c r="R152" s="164">
        <f>SUM(R153:R162)</f>
        <v>0</v>
      </c>
      <c r="S152" s="163"/>
      <c r="T152" s="165">
        <f>SUM(T153:T162)</f>
        <v>0</v>
      </c>
      <c r="AR152" s="166" t="s">
        <v>79</v>
      </c>
      <c r="AT152" s="167" t="s">
        <v>70</v>
      </c>
      <c r="AU152" s="167" t="s">
        <v>79</v>
      </c>
      <c r="AY152" s="166" t="s">
        <v>121</v>
      </c>
      <c r="BK152" s="168">
        <f>SUM(BK153:BK162)</f>
        <v>0</v>
      </c>
    </row>
    <row r="153" spans="2:65" s="1" customFormat="1" ht="22.5" customHeight="1">
      <c r="B153" s="31"/>
      <c r="C153" s="171" t="s">
        <v>309</v>
      </c>
      <c r="D153" s="171" t="s">
        <v>124</v>
      </c>
      <c r="E153" s="172" t="s">
        <v>798</v>
      </c>
      <c r="F153" s="173" t="s">
        <v>799</v>
      </c>
      <c r="G153" s="174" t="s">
        <v>162</v>
      </c>
      <c r="H153" s="175">
        <v>5</v>
      </c>
      <c r="I153" s="176"/>
      <c r="J153" s="177">
        <f>ROUND(I153*H153,2)</f>
        <v>0</v>
      </c>
      <c r="K153" s="173" t="s">
        <v>128</v>
      </c>
      <c r="L153" s="35"/>
      <c r="M153" s="178" t="s">
        <v>1</v>
      </c>
      <c r="N153" s="179" t="s">
        <v>42</v>
      </c>
      <c r="O153" s="57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AR153" s="14" t="s">
        <v>79</v>
      </c>
      <c r="AT153" s="14" t="s">
        <v>124</v>
      </c>
      <c r="AU153" s="14" t="s">
        <v>81</v>
      </c>
      <c r="AY153" s="14" t="s">
        <v>121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4" t="s">
        <v>79</v>
      </c>
      <c r="BK153" s="182">
        <f>ROUND(I153*H153,2)</f>
        <v>0</v>
      </c>
      <c r="BL153" s="14" t="s">
        <v>79</v>
      </c>
      <c r="BM153" s="14" t="s">
        <v>800</v>
      </c>
    </row>
    <row r="154" spans="2:65" s="1" customFormat="1" ht="11.25">
      <c r="B154" s="31"/>
      <c r="C154" s="32"/>
      <c r="D154" s="183" t="s">
        <v>131</v>
      </c>
      <c r="E154" s="32"/>
      <c r="F154" s="184" t="s">
        <v>799</v>
      </c>
      <c r="G154" s="32"/>
      <c r="H154" s="32"/>
      <c r="I154" s="100"/>
      <c r="J154" s="32"/>
      <c r="K154" s="32"/>
      <c r="L154" s="35"/>
      <c r="M154" s="185"/>
      <c r="N154" s="57"/>
      <c r="O154" s="57"/>
      <c r="P154" s="57"/>
      <c r="Q154" s="57"/>
      <c r="R154" s="57"/>
      <c r="S154" s="57"/>
      <c r="T154" s="58"/>
      <c r="AT154" s="14" t="s">
        <v>131</v>
      </c>
      <c r="AU154" s="14" t="s">
        <v>81</v>
      </c>
    </row>
    <row r="155" spans="2:65" s="1" customFormat="1" ht="22.5" customHeight="1">
      <c r="B155" s="31"/>
      <c r="C155" s="171" t="s">
        <v>313</v>
      </c>
      <c r="D155" s="171" t="s">
        <v>124</v>
      </c>
      <c r="E155" s="172" t="s">
        <v>801</v>
      </c>
      <c r="F155" s="173" t="s">
        <v>802</v>
      </c>
      <c r="G155" s="174" t="s">
        <v>162</v>
      </c>
      <c r="H155" s="175">
        <v>5</v>
      </c>
      <c r="I155" s="176"/>
      <c r="J155" s="177">
        <f>ROUND(I155*H155,2)</f>
        <v>0</v>
      </c>
      <c r="K155" s="173" t="s">
        <v>128</v>
      </c>
      <c r="L155" s="35"/>
      <c r="M155" s="178" t="s">
        <v>1</v>
      </c>
      <c r="N155" s="179" t="s">
        <v>42</v>
      </c>
      <c r="O155" s="57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AR155" s="14" t="s">
        <v>79</v>
      </c>
      <c r="AT155" s="14" t="s">
        <v>124</v>
      </c>
      <c r="AU155" s="14" t="s">
        <v>81</v>
      </c>
      <c r="AY155" s="14" t="s">
        <v>121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4" t="s">
        <v>79</v>
      </c>
      <c r="BK155" s="182">
        <f>ROUND(I155*H155,2)</f>
        <v>0</v>
      </c>
      <c r="BL155" s="14" t="s">
        <v>79</v>
      </c>
      <c r="BM155" s="14" t="s">
        <v>803</v>
      </c>
    </row>
    <row r="156" spans="2:65" s="1" customFormat="1" ht="11.25">
      <c r="B156" s="31"/>
      <c r="C156" s="32"/>
      <c r="D156" s="183" t="s">
        <v>131</v>
      </c>
      <c r="E156" s="32"/>
      <c r="F156" s="184" t="s">
        <v>804</v>
      </c>
      <c r="G156" s="32"/>
      <c r="H156" s="32"/>
      <c r="I156" s="100"/>
      <c r="J156" s="32"/>
      <c r="K156" s="32"/>
      <c r="L156" s="35"/>
      <c r="M156" s="185"/>
      <c r="N156" s="57"/>
      <c r="O156" s="57"/>
      <c r="P156" s="57"/>
      <c r="Q156" s="57"/>
      <c r="R156" s="57"/>
      <c r="S156" s="57"/>
      <c r="T156" s="58"/>
      <c r="AT156" s="14" t="s">
        <v>131</v>
      </c>
      <c r="AU156" s="14" t="s">
        <v>81</v>
      </c>
    </row>
    <row r="157" spans="2:65" s="1" customFormat="1" ht="22.5" customHeight="1">
      <c r="B157" s="31"/>
      <c r="C157" s="171" t="s">
        <v>317</v>
      </c>
      <c r="D157" s="171" t="s">
        <v>124</v>
      </c>
      <c r="E157" s="172" t="s">
        <v>805</v>
      </c>
      <c r="F157" s="173" t="s">
        <v>806</v>
      </c>
      <c r="G157" s="174" t="s">
        <v>162</v>
      </c>
      <c r="H157" s="175">
        <v>5</v>
      </c>
      <c r="I157" s="176"/>
      <c r="J157" s="177">
        <f>ROUND(I157*H157,2)</f>
        <v>0</v>
      </c>
      <c r="K157" s="173" t="s">
        <v>128</v>
      </c>
      <c r="L157" s="35"/>
      <c r="M157" s="178" t="s">
        <v>1</v>
      </c>
      <c r="N157" s="179" t="s">
        <v>42</v>
      </c>
      <c r="O157" s="57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AR157" s="14" t="s">
        <v>79</v>
      </c>
      <c r="AT157" s="14" t="s">
        <v>124</v>
      </c>
      <c r="AU157" s="14" t="s">
        <v>81</v>
      </c>
      <c r="AY157" s="14" t="s">
        <v>121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4" t="s">
        <v>79</v>
      </c>
      <c r="BK157" s="182">
        <f>ROUND(I157*H157,2)</f>
        <v>0</v>
      </c>
      <c r="BL157" s="14" t="s">
        <v>79</v>
      </c>
      <c r="BM157" s="14" t="s">
        <v>807</v>
      </c>
    </row>
    <row r="158" spans="2:65" s="1" customFormat="1" ht="19.5">
      <c r="B158" s="31"/>
      <c r="C158" s="32"/>
      <c r="D158" s="183" t="s">
        <v>131</v>
      </c>
      <c r="E158" s="32"/>
      <c r="F158" s="184" t="s">
        <v>808</v>
      </c>
      <c r="G158" s="32"/>
      <c r="H158" s="32"/>
      <c r="I158" s="100"/>
      <c r="J158" s="32"/>
      <c r="K158" s="32"/>
      <c r="L158" s="35"/>
      <c r="M158" s="185"/>
      <c r="N158" s="57"/>
      <c r="O158" s="57"/>
      <c r="P158" s="57"/>
      <c r="Q158" s="57"/>
      <c r="R158" s="57"/>
      <c r="S158" s="57"/>
      <c r="T158" s="58"/>
      <c r="AT158" s="14" t="s">
        <v>131</v>
      </c>
      <c r="AU158" s="14" t="s">
        <v>81</v>
      </c>
    </row>
    <row r="159" spans="2:65" s="1" customFormat="1" ht="22.5" customHeight="1">
      <c r="B159" s="31"/>
      <c r="C159" s="171" t="s">
        <v>321</v>
      </c>
      <c r="D159" s="171" t="s">
        <v>124</v>
      </c>
      <c r="E159" s="172" t="s">
        <v>809</v>
      </c>
      <c r="F159" s="173" t="s">
        <v>810</v>
      </c>
      <c r="G159" s="174" t="s">
        <v>162</v>
      </c>
      <c r="H159" s="175">
        <v>5</v>
      </c>
      <c r="I159" s="176"/>
      <c r="J159" s="177">
        <f>ROUND(I159*H159,2)</f>
        <v>0</v>
      </c>
      <c r="K159" s="173" t="s">
        <v>128</v>
      </c>
      <c r="L159" s="35"/>
      <c r="M159" s="178" t="s">
        <v>1</v>
      </c>
      <c r="N159" s="179" t="s">
        <v>42</v>
      </c>
      <c r="O159" s="57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AR159" s="14" t="s">
        <v>79</v>
      </c>
      <c r="AT159" s="14" t="s">
        <v>124</v>
      </c>
      <c r="AU159" s="14" t="s">
        <v>81</v>
      </c>
      <c r="AY159" s="14" t="s">
        <v>121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4" t="s">
        <v>79</v>
      </c>
      <c r="BK159" s="182">
        <f>ROUND(I159*H159,2)</f>
        <v>0</v>
      </c>
      <c r="BL159" s="14" t="s">
        <v>79</v>
      </c>
      <c r="BM159" s="14" t="s">
        <v>811</v>
      </c>
    </row>
    <row r="160" spans="2:65" s="1" customFormat="1" ht="19.5">
      <c r="B160" s="31"/>
      <c r="C160" s="32"/>
      <c r="D160" s="183" t="s">
        <v>131</v>
      </c>
      <c r="E160" s="32"/>
      <c r="F160" s="184" t="s">
        <v>812</v>
      </c>
      <c r="G160" s="32"/>
      <c r="H160" s="32"/>
      <c r="I160" s="100"/>
      <c r="J160" s="32"/>
      <c r="K160" s="32"/>
      <c r="L160" s="35"/>
      <c r="M160" s="185"/>
      <c r="N160" s="57"/>
      <c r="O160" s="57"/>
      <c r="P160" s="57"/>
      <c r="Q160" s="57"/>
      <c r="R160" s="57"/>
      <c r="S160" s="57"/>
      <c r="T160" s="58"/>
      <c r="AT160" s="14" t="s">
        <v>131</v>
      </c>
      <c r="AU160" s="14" t="s">
        <v>81</v>
      </c>
    </row>
    <row r="161" spans="2:65" s="1" customFormat="1" ht="22.5" customHeight="1">
      <c r="B161" s="31"/>
      <c r="C161" s="171" t="s">
        <v>325</v>
      </c>
      <c r="D161" s="171" t="s">
        <v>124</v>
      </c>
      <c r="E161" s="172" t="s">
        <v>813</v>
      </c>
      <c r="F161" s="173" t="s">
        <v>814</v>
      </c>
      <c r="G161" s="174" t="s">
        <v>162</v>
      </c>
      <c r="H161" s="175">
        <v>5</v>
      </c>
      <c r="I161" s="176"/>
      <c r="J161" s="177">
        <f>ROUND(I161*H161,2)</f>
        <v>0</v>
      </c>
      <c r="K161" s="173" t="s">
        <v>128</v>
      </c>
      <c r="L161" s="35"/>
      <c r="M161" s="178" t="s">
        <v>1</v>
      </c>
      <c r="N161" s="179" t="s">
        <v>42</v>
      </c>
      <c r="O161" s="57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AR161" s="14" t="s">
        <v>79</v>
      </c>
      <c r="AT161" s="14" t="s">
        <v>124</v>
      </c>
      <c r="AU161" s="14" t="s">
        <v>81</v>
      </c>
      <c r="AY161" s="14" t="s">
        <v>121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4" t="s">
        <v>79</v>
      </c>
      <c r="BK161" s="182">
        <f>ROUND(I161*H161,2)</f>
        <v>0</v>
      </c>
      <c r="BL161" s="14" t="s">
        <v>79</v>
      </c>
      <c r="BM161" s="14" t="s">
        <v>815</v>
      </c>
    </row>
    <row r="162" spans="2:65" s="1" customFormat="1" ht="19.5">
      <c r="B162" s="31"/>
      <c r="C162" s="32"/>
      <c r="D162" s="183" t="s">
        <v>131</v>
      </c>
      <c r="E162" s="32"/>
      <c r="F162" s="184" t="s">
        <v>816</v>
      </c>
      <c r="G162" s="32"/>
      <c r="H162" s="32"/>
      <c r="I162" s="100"/>
      <c r="J162" s="32"/>
      <c r="K162" s="32"/>
      <c r="L162" s="35"/>
      <c r="M162" s="185"/>
      <c r="N162" s="57"/>
      <c r="O162" s="57"/>
      <c r="P162" s="57"/>
      <c r="Q162" s="57"/>
      <c r="R162" s="57"/>
      <c r="S162" s="57"/>
      <c r="T162" s="58"/>
      <c r="AT162" s="14" t="s">
        <v>131</v>
      </c>
      <c r="AU162" s="14" t="s">
        <v>81</v>
      </c>
    </row>
    <row r="163" spans="2:65" s="10" customFormat="1" ht="25.9" customHeight="1">
      <c r="B163" s="155"/>
      <c r="C163" s="156"/>
      <c r="D163" s="157" t="s">
        <v>70</v>
      </c>
      <c r="E163" s="158" t="s">
        <v>382</v>
      </c>
      <c r="F163" s="158" t="s">
        <v>383</v>
      </c>
      <c r="G163" s="156"/>
      <c r="H163" s="156"/>
      <c r="I163" s="159"/>
      <c r="J163" s="160">
        <f>BK163</f>
        <v>0</v>
      </c>
      <c r="K163" s="156"/>
      <c r="L163" s="161"/>
      <c r="M163" s="162"/>
      <c r="N163" s="163"/>
      <c r="O163" s="163"/>
      <c r="P163" s="164">
        <f>SUM(P164:P171)</f>
        <v>0</v>
      </c>
      <c r="Q163" s="163"/>
      <c r="R163" s="164">
        <f>SUM(R164:R171)</f>
        <v>0</v>
      </c>
      <c r="S163" s="163"/>
      <c r="T163" s="165">
        <f>SUM(T164:T171)</f>
        <v>0</v>
      </c>
      <c r="AR163" s="166" t="s">
        <v>79</v>
      </c>
      <c r="AT163" s="167" t="s">
        <v>70</v>
      </c>
      <c r="AU163" s="167" t="s">
        <v>71</v>
      </c>
      <c r="AY163" s="166" t="s">
        <v>121</v>
      </c>
      <c r="BK163" s="168">
        <f>SUM(BK164:BK171)</f>
        <v>0</v>
      </c>
    </row>
    <row r="164" spans="2:65" s="1" customFormat="1" ht="22.5" customHeight="1">
      <c r="B164" s="31"/>
      <c r="C164" s="171" t="s">
        <v>329</v>
      </c>
      <c r="D164" s="171" t="s">
        <v>124</v>
      </c>
      <c r="E164" s="172" t="s">
        <v>541</v>
      </c>
      <c r="F164" s="173" t="s">
        <v>542</v>
      </c>
      <c r="G164" s="174" t="s">
        <v>173</v>
      </c>
      <c r="H164" s="175">
        <v>0.2</v>
      </c>
      <c r="I164" s="176"/>
      <c r="J164" s="177">
        <f>ROUND(I164*H164,2)</f>
        <v>0</v>
      </c>
      <c r="K164" s="173" t="s">
        <v>128</v>
      </c>
      <c r="L164" s="35"/>
      <c r="M164" s="178" t="s">
        <v>1</v>
      </c>
      <c r="N164" s="179" t="s">
        <v>42</v>
      </c>
      <c r="O164" s="57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AR164" s="14" t="s">
        <v>79</v>
      </c>
      <c r="AT164" s="14" t="s">
        <v>124</v>
      </c>
      <c r="AU164" s="14" t="s">
        <v>79</v>
      </c>
      <c r="AY164" s="14" t="s">
        <v>121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4" t="s">
        <v>79</v>
      </c>
      <c r="BK164" s="182">
        <f>ROUND(I164*H164,2)</f>
        <v>0</v>
      </c>
      <c r="BL164" s="14" t="s">
        <v>79</v>
      </c>
      <c r="BM164" s="14" t="s">
        <v>817</v>
      </c>
    </row>
    <row r="165" spans="2:65" s="1" customFormat="1" ht="58.5">
      <c r="B165" s="31"/>
      <c r="C165" s="32"/>
      <c r="D165" s="183" t="s">
        <v>131</v>
      </c>
      <c r="E165" s="32"/>
      <c r="F165" s="184" t="s">
        <v>544</v>
      </c>
      <c r="G165" s="32"/>
      <c r="H165" s="32"/>
      <c r="I165" s="100"/>
      <c r="J165" s="32"/>
      <c r="K165" s="32"/>
      <c r="L165" s="35"/>
      <c r="M165" s="185"/>
      <c r="N165" s="57"/>
      <c r="O165" s="57"/>
      <c r="P165" s="57"/>
      <c r="Q165" s="57"/>
      <c r="R165" s="57"/>
      <c r="S165" s="57"/>
      <c r="T165" s="58"/>
      <c r="AT165" s="14" t="s">
        <v>131</v>
      </c>
      <c r="AU165" s="14" t="s">
        <v>79</v>
      </c>
    </row>
    <row r="166" spans="2:65" s="1" customFormat="1" ht="22.5" customHeight="1">
      <c r="B166" s="31"/>
      <c r="C166" s="171" t="s">
        <v>334</v>
      </c>
      <c r="D166" s="171" t="s">
        <v>124</v>
      </c>
      <c r="E166" s="172" t="s">
        <v>818</v>
      </c>
      <c r="F166" s="173" t="s">
        <v>819</v>
      </c>
      <c r="G166" s="174" t="s">
        <v>173</v>
      </c>
      <c r="H166" s="175">
        <v>0.2</v>
      </c>
      <c r="I166" s="176"/>
      <c r="J166" s="177">
        <f>ROUND(I166*H166,2)</f>
        <v>0</v>
      </c>
      <c r="K166" s="173" t="s">
        <v>128</v>
      </c>
      <c r="L166" s="35"/>
      <c r="M166" s="178" t="s">
        <v>1</v>
      </c>
      <c r="N166" s="179" t="s">
        <v>42</v>
      </c>
      <c r="O166" s="57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AR166" s="14" t="s">
        <v>79</v>
      </c>
      <c r="AT166" s="14" t="s">
        <v>124</v>
      </c>
      <c r="AU166" s="14" t="s">
        <v>79</v>
      </c>
      <c r="AY166" s="14" t="s">
        <v>121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14" t="s">
        <v>79</v>
      </c>
      <c r="BK166" s="182">
        <f>ROUND(I166*H166,2)</f>
        <v>0</v>
      </c>
      <c r="BL166" s="14" t="s">
        <v>79</v>
      </c>
      <c r="BM166" s="14" t="s">
        <v>820</v>
      </c>
    </row>
    <row r="167" spans="2:65" s="1" customFormat="1" ht="29.25">
      <c r="B167" s="31"/>
      <c r="C167" s="32"/>
      <c r="D167" s="183" t="s">
        <v>131</v>
      </c>
      <c r="E167" s="32"/>
      <c r="F167" s="184" t="s">
        <v>821</v>
      </c>
      <c r="G167" s="32"/>
      <c r="H167" s="32"/>
      <c r="I167" s="100"/>
      <c r="J167" s="32"/>
      <c r="K167" s="32"/>
      <c r="L167" s="35"/>
      <c r="M167" s="185"/>
      <c r="N167" s="57"/>
      <c r="O167" s="57"/>
      <c r="P167" s="57"/>
      <c r="Q167" s="57"/>
      <c r="R167" s="57"/>
      <c r="S167" s="57"/>
      <c r="T167" s="58"/>
      <c r="AT167" s="14" t="s">
        <v>131</v>
      </c>
      <c r="AU167" s="14" t="s">
        <v>79</v>
      </c>
    </row>
    <row r="168" spans="2:65" s="1" customFormat="1" ht="22.5" customHeight="1">
      <c r="B168" s="31"/>
      <c r="C168" s="171" t="s">
        <v>338</v>
      </c>
      <c r="D168" s="171" t="s">
        <v>124</v>
      </c>
      <c r="E168" s="172" t="s">
        <v>385</v>
      </c>
      <c r="F168" s="173" t="s">
        <v>386</v>
      </c>
      <c r="G168" s="174" t="s">
        <v>173</v>
      </c>
      <c r="H168" s="175">
        <v>0.1</v>
      </c>
      <c r="I168" s="176"/>
      <c r="J168" s="177">
        <f>ROUND(I168*H168,2)</f>
        <v>0</v>
      </c>
      <c r="K168" s="173" t="s">
        <v>128</v>
      </c>
      <c r="L168" s="35"/>
      <c r="M168" s="178" t="s">
        <v>1</v>
      </c>
      <c r="N168" s="179" t="s">
        <v>42</v>
      </c>
      <c r="O168" s="57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AR168" s="14" t="s">
        <v>79</v>
      </c>
      <c r="AT168" s="14" t="s">
        <v>124</v>
      </c>
      <c r="AU168" s="14" t="s">
        <v>79</v>
      </c>
      <c r="AY168" s="14" t="s">
        <v>121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4" t="s">
        <v>79</v>
      </c>
      <c r="BK168" s="182">
        <f>ROUND(I168*H168,2)</f>
        <v>0</v>
      </c>
      <c r="BL168" s="14" t="s">
        <v>79</v>
      </c>
      <c r="BM168" s="14" t="s">
        <v>822</v>
      </c>
    </row>
    <row r="169" spans="2:65" s="1" customFormat="1" ht="29.25">
      <c r="B169" s="31"/>
      <c r="C169" s="32"/>
      <c r="D169" s="183" t="s">
        <v>131</v>
      </c>
      <c r="E169" s="32"/>
      <c r="F169" s="184" t="s">
        <v>389</v>
      </c>
      <c r="G169" s="32"/>
      <c r="H169" s="32"/>
      <c r="I169" s="100"/>
      <c r="J169" s="32"/>
      <c r="K169" s="32"/>
      <c r="L169" s="35"/>
      <c r="M169" s="185"/>
      <c r="N169" s="57"/>
      <c r="O169" s="57"/>
      <c r="P169" s="57"/>
      <c r="Q169" s="57"/>
      <c r="R169" s="57"/>
      <c r="S169" s="57"/>
      <c r="T169" s="58"/>
      <c r="AT169" s="14" t="s">
        <v>131</v>
      </c>
      <c r="AU169" s="14" t="s">
        <v>79</v>
      </c>
    </row>
    <row r="170" spans="2:65" s="1" customFormat="1" ht="22.5" customHeight="1">
      <c r="B170" s="31"/>
      <c r="C170" s="171" t="s">
        <v>342</v>
      </c>
      <c r="D170" s="171" t="s">
        <v>124</v>
      </c>
      <c r="E170" s="172" t="s">
        <v>823</v>
      </c>
      <c r="F170" s="173" t="s">
        <v>824</v>
      </c>
      <c r="G170" s="174" t="s">
        <v>173</v>
      </c>
      <c r="H170" s="175">
        <v>0.1</v>
      </c>
      <c r="I170" s="176"/>
      <c r="J170" s="177">
        <f>ROUND(I170*H170,2)</f>
        <v>0</v>
      </c>
      <c r="K170" s="173" t="s">
        <v>128</v>
      </c>
      <c r="L170" s="35"/>
      <c r="M170" s="178" t="s">
        <v>1</v>
      </c>
      <c r="N170" s="179" t="s">
        <v>42</v>
      </c>
      <c r="O170" s="57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AR170" s="14" t="s">
        <v>79</v>
      </c>
      <c r="AT170" s="14" t="s">
        <v>124</v>
      </c>
      <c r="AU170" s="14" t="s">
        <v>79</v>
      </c>
      <c r="AY170" s="14" t="s">
        <v>121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14" t="s">
        <v>79</v>
      </c>
      <c r="BK170" s="182">
        <f>ROUND(I170*H170,2)</f>
        <v>0</v>
      </c>
      <c r="BL170" s="14" t="s">
        <v>79</v>
      </c>
      <c r="BM170" s="14" t="s">
        <v>825</v>
      </c>
    </row>
    <row r="171" spans="2:65" s="1" customFormat="1" ht="29.25">
      <c r="B171" s="31"/>
      <c r="C171" s="32"/>
      <c r="D171" s="183" t="s">
        <v>131</v>
      </c>
      <c r="E171" s="32"/>
      <c r="F171" s="184" t="s">
        <v>826</v>
      </c>
      <c r="G171" s="32"/>
      <c r="H171" s="32"/>
      <c r="I171" s="100"/>
      <c r="J171" s="32"/>
      <c r="K171" s="32"/>
      <c r="L171" s="35"/>
      <c r="M171" s="222"/>
      <c r="N171" s="223"/>
      <c r="O171" s="223"/>
      <c r="P171" s="223"/>
      <c r="Q171" s="223"/>
      <c r="R171" s="223"/>
      <c r="S171" s="223"/>
      <c r="T171" s="224"/>
      <c r="AT171" s="14" t="s">
        <v>131</v>
      </c>
      <c r="AU171" s="14" t="s">
        <v>79</v>
      </c>
    </row>
    <row r="172" spans="2:65" s="1" customFormat="1" ht="6.95" customHeight="1">
      <c r="B172" s="43"/>
      <c r="C172" s="44"/>
      <c r="D172" s="44"/>
      <c r="E172" s="44"/>
      <c r="F172" s="44"/>
      <c r="G172" s="44"/>
      <c r="H172" s="44"/>
      <c r="I172" s="122"/>
      <c r="J172" s="44"/>
      <c r="K172" s="44"/>
      <c r="L172" s="35"/>
    </row>
  </sheetData>
  <sheetProtection algorithmName="SHA-512" hashValue="8CIaketG3s852GaySkxhsSUlqh88nno3Cy8Xb3i7g3LBDcBfMg5gL+jneio9SJfdxKDSBHT4RZnPj3ePVeQPMg==" saltValue="xUkXq1uRQDjS7kJUkke1T/tKZIABGdJiRsXM//iY32ipy7iiFum7Ac7cBT59mDNiLr75AaLAQu0yGz/3L9QQVQ==" spinCount="100000" sheet="1" objects="1" scenarios="1" formatColumns="0" formatRows="0" autoFilter="0"/>
  <autoFilter ref="C82:K171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0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4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AT2" s="14" t="s">
        <v>94</v>
      </c>
    </row>
    <row r="3" spans="2:46" ht="6.95" customHeight="1">
      <c r="B3" s="95"/>
      <c r="C3" s="96"/>
      <c r="D3" s="96"/>
      <c r="E3" s="96"/>
      <c r="F3" s="96"/>
      <c r="G3" s="96"/>
      <c r="H3" s="96"/>
      <c r="I3" s="97"/>
      <c r="J3" s="96"/>
      <c r="K3" s="96"/>
      <c r="L3" s="17"/>
      <c r="AT3" s="14" t="s">
        <v>81</v>
      </c>
    </row>
    <row r="4" spans="2:46" ht="24.95" customHeight="1">
      <c r="B4" s="17"/>
      <c r="D4" s="98" t="s">
        <v>95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99" t="s">
        <v>16</v>
      </c>
      <c r="L6" s="17"/>
    </row>
    <row r="7" spans="2:46" ht="16.5" customHeight="1">
      <c r="B7" s="17"/>
      <c r="E7" s="266" t="str">
        <f>'Rekapitulace stavby'!K6</f>
        <v>Oprava staničních kolejí č. 2,6,8 v žst. Krnov</v>
      </c>
      <c r="F7" s="267"/>
      <c r="G7" s="267"/>
      <c r="H7" s="267"/>
      <c r="L7" s="17"/>
    </row>
    <row r="8" spans="2:46" s="1" customFormat="1" ht="12" customHeight="1">
      <c r="B8" s="35"/>
      <c r="D8" s="99" t="s">
        <v>96</v>
      </c>
      <c r="I8" s="100"/>
      <c r="L8" s="35"/>
    </row>
    <row r="9" spans="2:46" s="1" customFormat="1" ht="36.950000000000003" customHeight="1">
      <c r="B9" s="35"/>
      <c r="E9" s="268" t="s">
        <v>827</v>
      </c>
      <c r="F9" s="269"/>
      <c r="G9" s="269"/>
      <c r="H9" s="269"/>
      <c r="I9" s="100"/>
      <c r="L9" s="35"/>
    </row>
    <row r="10" spans="2:46" s="1" customFormat="1" ht="11.25">
      <c r="B10" s="35"/>
      <c r="I10" s="100"/>
      <c r="L10" s="35"/>
    </row>
    <row r="11" spans="2:46" s="1" customFormat="1" ht="12" customHeight="1">
      <c r="B11" s="35"/>
      <c r="D11" s="99" t="s">
        <v>18</v>
      </c>
      <c r="F11" s="14" t="s">
        <v>1</v>
      </c>
      <c r="I11" s="101" t="s">
        <v>19</v>
      </c>
      <c r="J11" s="14" t="s">
        <v>1</v>
      </c>
      <c r="L11" s="35"/>
    </row>
    <row r="12" spans="2:46" s="1" customFormat="1" ht="12" customHeight="1">
      <c r="B12" s="35"/>
      <c r="D12" s="99" t="s">
        <v>20</v>
      </c>
      <c r="F12" s="14" t="s">
        <v>21</v>
      </c>
      <c r="I12" s="101" t="s">
        <v>22</v>
      </c>
      <c r="J12" s="102" t="str">
        <f>'Rekapitulace stavby'!AN8</f>
        <v>28. 3. 2019</v>
      </c>
      <c r="L12" s="35"/>
    </row>
    <row r="13" spans="2:46" s="1" customFormat="1" ht="10.9" customHeight="1">
      <c r="B13" s="35"/>
      <c r="I13" s="100"/>
      <c r="L13" s="35"/>
    </row>
    <row r="14" spans="2:46" s="1" customFormat="1" ht="12" customHeight="1">
      <c r="B14" s="35"/>
      <c r="D14" s="99" t="s">
        <v>24</v>
      </c>
      <c r="I14" s="101" t="s">
        <v>25</v>
      </c>
      <c r="J14" s="14" t="s">
        <v>26</v>
      </c>
      <c r="L14" s="35"/>
    </row>
    <row r="15" spans="2:46" s="1" customFormat="1" ht="18" customHeight="1">
      <c r="B15" s="35"/>
      <c r="E15" s="14" t="s">
        <v>27</v>
      </c>
      <c r="I15" s="101" t="s">
        <v>28</v>
      </c>
      <c r="J15" s="14" t="s">
        <v>29</v>
      </c>
      <c r="L15" s="35"/>
    </row>
    <row r="16" spans="2:46" s="1" customFormat="1" ht="6.95" customHeight="1">
      <c r="B16" s="35"/>
      <c r="I16" s="100"/>
      <c r="L16" s="35"/>
    </row>
    <row r="17" spans="2:12" s="1" customFormat="1" ht="12" customHeight="1">
      <c r="B17" s="35"/>
      <c r="D17" s="99" t="s">
        <v>30</v>
      </c>
      <c r="I17" s="101" t="s">
        <v>25</v>
      </c>
      <c r="J17" s="27" t="str">
        <f>'Rekapitulace stavby'!AN13</f>
        <v>Vyplň údaj</v>
      </c>
      <c r="L17" s="35"/>
    </row>
    <row r="18" spans="2:12" s="1" customFormat="1" ht="18" customHeight="1">
      <c r="B18" s="35"/>
      <c r="E18" s="270" t="str">
        <f>'Rekapitulace stavby'!E14</f>
        <v>Vyplň údaj</v>
      </c>
      <c r="F18" s="271"/>
      <c r="G18" s="271"/>
      <c r="H18" s="271"/>
      <c r="I18" s="101" t="s">
        <v>28</v>
      </c>
      <c r="J18" s="27" t="str">
        <f>'Rekapitulace stavby'!AN14</f>
        <v>Vyplň údaj</v>
      </c>
      <c r="L18" s="35"/>
    </row>
    <row r="19" spans="2:12" s="1" customFormat="1" ht="6.95" customHeight="1">
      <c r="B19" s="35"/>
      <c r="I19" s="100"/>
      <c r="L19" s="35"/>
    </row>
    <row r="20" spans="2:12" s="1" customFormat="1" ht="12" customHeight="1">
      <c r="B20" s="35"/>
      <c r="D20" s="99" t="s">
        <v>32</v>
      </c>
      <c r="I20" s="101" t="s">
        <v>25</v>
      </c>
      <c r="J20" s="14" t="str">
        <f>IF('Rekapitulace stavby'!AN16="","",'Rekapitulace stavby'!AN16)</f>
        <v/>
      </c>
      <c r="L20" s="35"/>
    </row>
    <row r="21" spans="2:12" s="1" customFormat="1" ht="18" customHeight="1">
      <c r="B21" s="35"/>
      <c r="E21" s="14" t="str">
        <f>IF('Rekapitulace stavby'!E17="","",'Rekapitulace stavby'!E17)</f>
        <v xml:space="preserve"> </v>
      </c>
      <c r="I21" s="101" t="s">
        <v>28</v>
      </c>
      <c r="J21" s="14" t="str">
        <f>IF('Rekapitulace stavby'!AN17="","",'Rekapitulace stavby'!AN17)</f>
        <v/>
      </c>
      <c r="L21" s="35"/>
    </row>
    <row r="22" spans="2:12" s="1" customFormat="1" ht="6.95" customHeight="1">
      <c r="B22" s="35"/>
      <c r="I22" s="100"/>
      <c r="L22" s="35"/>
    </row>
    <row r="23" spans="2:12" s="1" customFormat="1" ht="12" customHeight="1">
      <c r="B23" s="35"/>
      <c r="D23" s="99" t="s">
        <v>35</v>
      </c>
      <c r="I23" s="101" t="s">
        <v>25</v>
      </c>
      <c r="J23" s="14" t="str">
        <f>IF('Rekapitulace stavby'!AN19="","",'Rekapitulace stavby'!AN19)</f>
        <v/>
      </c>
      <c r="L23" s="35"/>
    </row>
    <row r="24" spans="2:12" s="1" customFormat="1" ht="18" customHeight="1">
      <c r="B24" s="35"/>
      <c r="E24" s="14" t="str">
        <f>IF('Rekapitulace stavby'!E20="","",'Rekapitulace stavby'!E20)</f>
        <v xml:space="preserve"> </v>
      </c>
      <c r="I24" s="101" t="s">
        <v>28</v>
      </c>
      <c r="J24" s="14" t="str">
        <f>IF('Rekapitulace stavby'!AN20="","",'Rekapitulace stavby'!AN20)</f>
        <v/>
      </c>
      <c r="L24" s="35"/>
    </row>
    <row r="25" spans="2:12" s="1" customFormat="1" ht="6.95" customHeight="1">
      <c r="B25" s="35"/>
      <c r="I25" s="100"/>
      <c r="L25" s="35"/>
    </row>
    <row r="26" spans="2:12" s="1" customFormat="1" ht="12" customHeight="1">
      <c r="B26" s="35"/>
      <c r="D26" s="99" t="s">
        <v>36</v>
      </c>
      <c r="I26" s="100"/>
      <c r="L26" s="35"/>
    </row>
    <row r="27" spans="2:12" s="6" customFormat="1" ht="16.5" customHeight="1">
      <c r="B27" s="103"/>
      <c r="E27" s="272" t="s">
        <v>1</v>
      </c>
      <c r="F27" s="272"/>
      <c r="G27" s="272"/>
      <c r="H27" s="272"/>
      <c r="I27" s="104"/>
      <c r="L27" s="103"/>
    </row>
    <row r="28" spans="2:12" s="1" customFormat="1" ht="6.95" customHeight="1">
      <c r="B28" s="35"/>
      <c r="I28" s="100"/>
      <c r="L28" s="35"/>
    </row>
    <row r="29" spans="2:12" s="1" customFormat="1" ht="6.95" customHeight="1">
      <c r="B29" s="35"/>
      <c r="D29" s="53"/>
      <c r="E29" s="53"/>
      <c r="F29" s="53"/>
      <c r="G29" s="53"/>
      <c r="H29" s="53"/>
      <c r="I29" s="105"/>
      <c r="J29" s="53"/>
      <c r="K29" s="53"/>
      <c r="L29" s="35"/>
    </row>
    <row r="30" spans="2:12" s="1" customFormat="1" ht="25.35" customHeight="1">
      <c r="B30" s="35"/>
      <c r="D30" s="106" t="s">
        <v>37</v>
      </c>
      <c r="I30" s="100"/>
      <c r="J30" s="107">
        <f>ROUND(J80, 2)</f>
        <v>0</v>
      </c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05"/>
      <c r="J31" s="53"/>
      <c r="K31" s="53"/>
      <c r="L31" s="35"/>
    </row>
    <row r="32" spans="2:12" s="1" customFormat="1" ht="14.45" customHeight="1">
      <c r="B32" s="35"/>
      <c r="F32" s="108" t="s">
        <v>39</v>
      </c>
      <c r="I32" s="109" t="s">
        <v>38</v>
      </c>
      <c r="J32" s="108" t="s">
        <v>40</v>
      </c>
      <c r="L32" s="35"/>
    </row>
    <row r="33" spans="2:12" s="1" customFormat="1" ht="14.45" customHeight="1">
      <c r="B33" s="35"/>
      <c r="D33" s="99" t="s">
        <v>41</v>
      </c>
      <c r="E33" s="99" t="s">
        <v>42</v>
      </c>
      <c r="F33" s="110">
        <f>ROUND((SUM(BE80:BE99)),  2)</f>
        <v>0</v>
      </c>
      <c r="I33" s="111">
        <v>0.21</v>
      </c>
      <c r="J33" s="110">
        <f>ROUND(((SUM(BE80:BE99))*I33),  2)</f>
        <v>0</v>
      </c>
      <c r="L33" s="35"/>
    </row>
    <row r="34" spans="2:12" s="1" customFormat="1" ht="14.45" customHeight="1">
      <c r="B34" s="35"/>
      <c r="E34" s="99" t="s">
        <v>43</v>
      </c>
      <c r="F34" s="110">
        <f>ROUND((SUM(BF80:BF99)),  2)</f>
        <v>0</v>
      </c>
      <c r="I34" s="111">
        <v>0.15</v>
      </c>
      <c r="J34" s="110">
        <f>ROUND(((SUM(BF80:BF99))*I34),  2)</f>
        <v>0</v>
      </c>
      <c r="L34" s="35"/>
    </row>
    <row r="35" spans="2:12" s="1" customFormat="1" ht="14.45" hidden="1" customHeight="1">
      <c r="B35" s="35"/>
      <c r="E35" s="99" t="s">
        <v>44</v>
      </c>
      <c r="F35" s="110">
        <f>ROUND((SUM(BG80:BG99)),  2)</f>
        <v>0</v>
      </c>
      <c r="I35" s="111">
        <v>0.21</v>
      </c>
      <c r="J35" s="110">
        <f>0</f>
        <v>0</v>
      </c>
      <c r="L35" s="35"/>
    </row>
    <row r="36" spans="2:12" s="1" customFormat="1" ht="14.45" hidden="1" customHeight="1">
      <c r="B36" s="35"/>
      <c r="E36" s="99" t="s">
        <v>45</v>
      </c>
      <c r="F36" s="110">
        <f>ROUND((SUM(BH80:BH99)),  2)</f>
        <v>0</v>
      </c>
      <c r="I36" s="111">
        <v>0.15</v>
      </c>
      <c r="J36" s="110">
        <f>0</f>
        <v>0</v>
      </c>
      <c r="L36" s="35"/>
    </row>
    <row r="37" spans="2:12" s="1" customFormat="1" ht="14.45" hidden="1" customHeight="1">
      <c r="B37" s="35"/>
      <c r="E37" s="99" t="s">
        <v>46</v>
      </c>
      <c r="F37" s="110">
        <f>ROUND((SUM(BI80:BI99)),  2)</f>
        <v>0</v>
      </c>
      <c r="I37" s="111">
        <v>0</v>
      </c>
      <c r="J37" s="110">
        <f>0</f>
        <v>0</v>
      </c>
      <c r="L37" s="35"/>
    </row>
    <row r="38" spans="2:12" s="1" customFormat="1" ht="6.95" customHeight="1">
      <c r="B38" s="35"/>
      <c r="I38" s="100"/>
      <c r="L38" s="35"/>
    </row>
    <row r="39" spans="2:12" s="1" customFormat="1" ht="25.35" customHeight="1">
      <c r="B39" s="35"/>
      <c r="C39" s="112"/>
      <c r="D39" s="113" t="s">
        <v>47</v>
      </c>
      <c r="E39" s="114"/>
      <c r="F39" s="114"/>
      <c r="G39" s="115" t="s">
        <v>48</v>
      </c>
      <c r="H39" s="116" t="s">
        <v>49</v>
      </c>
      <c r="I39" s="117"/>
      <c r="J39" s="118">
        <f>SUM(J30:J37)</f>
        <v>0</v>
      </c>
      <c r="K39" s="119"/>
      <c r="L39" s="35"/>
    </row>
    <row r="40" spans="2:12" s="1" customFormat="1" ht="14.45" customHeight="1">
      <c r="B40" s="120"/>
      <c r="C40" s="121"/>
      <c r="D40" s="121"/>
      <c r="E40" s="121"/>
      <c r="F40" s="121"/>
      <c r="G40" s="121"/>
      <c r="H40" s="121"/>
      <c r="I40" s="122"/>
      <c r="J40" s="121"/>
      <c r="K40" s="121"/>
      <c r="L40" s="35"/>
    </row>
    <row r="44" spans="2:12" s="1" customFormat="1" ht="6.95" customHeight="1">
      <c r="B44" s="123"/>
      <c r="C44" s="124"/>
      <c r="D44" s="124"/>
      <c r="E44" s="124"/>
      <c r="F44" s="124"/>
      <c r="G44" s="124"/>
      <c r="H44" s="124"/>
      <c r="I44" s="125"/>
      <c r="J44" s="124"/>
      <c r="K44" s="124"/>
      <c r="L44" s="35"/>
    </row>
    <row r="45" spans="2:12" s="1" customFormat="1" ht="24.95" customHeight="1">
      <c r="B45" s="31"/>
      <c r="C45" s="20" t="s">
        <v>98</v>
      </c>
      <c r="D45" s="32"/>
      <c r="E45" s="32"/>
      <c r="F45" s="32"/>
      <c r="G45" s="32"/>
      <c r="H45" s="32"/>
      <c r="I45" s="100"/>
      <c r="J45" s="32"/>
      <c r="K45" s="32"/>
      <c r="L45" s="35"/>
    </row>
    <row r="46" spans="2:12" s="1" customFormat="1" ht="6.95" customHeight="1">
      <c r="B46" s="31"/>
      <c r="C46" s="32"/>
      <c r="D46" s="32"/>
      <c r="E46" s="32"/>
      <c r="F46" s="32"/>
      <c r="G46" s="32"/>
      <c r="H46" s="32"/>
      <c r="I46" s="100"/>
      <c r="J46" s="32"/>
      <c r="K46" s="32"/>
      <c r="L46" s="35"/>
    </row>
    <row r="47" spans="2:12" s="1" customFormat="1" ht="12" customHeight="1">
      <c r="B47" s="31"/>
      <c r="C47" s="26" t="s">
        <v>16</v>
      </c>
      <c r="D47" s="32"/>
      <c r="E47" s="32"/>
      <c r="F47" s="32"/>
      <c r="G47" s="32"/>
      <c r="H47" s="32"/>
      <c r="I47" s="100"/>
      <c r="J47" s="32"/>
      <c r="K47" s="32"/>
      <c r="L47" s="35"/>
    </row>
    <row r="48" spans="2:12" s="1" customFormat="1" ht="16.5" customHeight="1">
      <c r="B48" s="31"/>
      <c r="C48" s="32"/>
      <c r="D48" s="32"/>
      <c r="E48" s="273" t="str">
        <f>E7</f>
        <v>Oprava staničních kolejí č. 2,6,8 v žst. Krnov</v>
      </c>
      <c r="F48" s="274"/>
      <c r="G48" s="274"/>
      <c r="H48" s="274"/>
      <c r="I48" s="100"/>
      <c r="J48" s="32"/>
      <c r="K48" s="32"/>
      <c r="L48" s="35"/>
    </row>
    <row r="49" spans="2:47" s="1" customFormat="1" ht="12" customHeight="1">
      <c r="B49" s="31"/>
      <c r="C49" s="26" t="s">
        <v>96</v>
      </c>
      <c r="D49" s="32"/>
      <c r="E49" s="32"/>
      <c r="F49" s="32"/>
      <c r="G49" s="32"/>
      <c r="H49" s="32"/>
      <c r="I49" s="100"/>
      <c r="J49" s="32"/>
      <c r="K49" s="32"/>
      <c r="L49" s="35"/>
    </row>
    <row r="50" spans="2:47" s="1" customFormat="1" ht="16.5" customHeight="1">
      <c r="B50" s="31"/>
      <c r="C50" s="32"/>
      <c r="D50" s="32"/>
      <c r="E50" s="245" t="str">
        <f>E9</f>
        <v>VON - Oprava staničních kolejí č. 2,6,8 v žst. Krnov</v>
      </c>
      <c r="F50" s="244"/>
      <c r="G50" s="244"/>
      <c r="H50" s="244"/>
      <c r="I50" s="100"/>
      <c r="J50" s="32"/>
      <c r="K50" s="32"/>
      <c r="L50" s="35"/>
    </row>
    <row r="51" spans="2:47" s="1" customFormat="1" ht="6.95" customHeight="1">
      <c r="B51" s="31"/>
      <c r="C51" s="32"/>
      <c r="D51" s="32"/>
      <c r="E51" s="32"/>
      <c r="F51" s="32"/>
      <c r="G51" s="32"/>
      <c r="H51" s="32"/>
      <c r="I51" s="100"/>
      <c r="J51" s="32"/>
      <c r="K51" s="32"/>
      <c r="L51" s="35"/>
    </row>
    <row r="52" spans="2:47" s="1" customFormat="1" ht="12" customHeight="1">
      <c r="B52" s="31"/>
      <c r="C52" s="26" t="s">
        <v>20</v>
      </c>
      <c r="D52" s="32"/>
      <c r="E52" s="32"/>
      <c r="F52" s="24" t="str">
        <f>F12</f>
        <v>PS Krnov</v>
      </c>
      <c r="G52" s="32"/>
      <c r="H52" s="32"/>
      <c r="I52" s="101" t="s">
        <v>22</v>
      </c>
      <c r="J52" s="52" t="str">
        <f>IF(J12="","",J12)</f>
        <v>28. 3. 2019</v>
      </c>
      <c r="K52" s="32"/>
      <c r="L52" s="35"/>
    </row>
    <row r="53" spans="2:47" s="1" customFormat="1" ht="6.95" customHeight="1">
      <c r="B53" s="31"/>
      <c r="C53" s="32"/>
      <c r="D53" s="32"/>
      <c r="E53" s="32"/>
      <c r="F53" s="32"/>
      <c r="G53" s="32"/>
      <c r="H53" s="32"/>
      <c r="I53" s="100"/>
      <c r="J53" s="32"/>
      <c r="K53" s="32"/>
      <c r="L53" s="35"/>
    </row>
    <row r="54" spans="2:47" s="1" customFormat="1" ht="13.7" customHeight="1">
      <c r="B54" s="31"/>
      <c r="C54" s="26" t="s">
        <v>24</v>
      </c>
      <c r="D54" s="32"/>
      <c r="E54" s="32"/>
      <c r="F54" s="24" t="str">
        <f>E15</f>
        <v>SŽDC s.o.,OŘ Ostrava</v>
      </c>
      <c r="G54" s="32"/>
      <c r="H54" s="32"/>
      <c r="I54" s="101" t="s">
        <v>32</v>
      </c>
      <c r="J54" s="29" t="str">
        <f>E21</f>
        <v xml:space="preserve"> </v>
      </c>
      <c r="K54" s="32"/>
      <c r="L54" s="35"/>
    </row>
    <row r="55" spans="2:47" s="1" customFormat="1" ht="13.7" customHeight="1">
      <c r="B55" s="31"/>
      <c r="C55" s="26" t="s">
        <v>30</v>
      </c>
      <c r="D55" s="32"/>
      <c r="E55" s="32"/>
      <c r="F55" s="24" t="str">
        <f>IF(E18="","",E18)</f>
        <v>Vyplň údaj</v>
      </c>
      <c r="G55" s="32"/>
      <c r="H55" s="32"/>
      <c r="I55" s="101" t="s">
        <v>35</v>
      </c>
      <c r="J55" s="29" t="str">
        <f>E24</f>
        <v xml:space="preserve"> </v>
      </c>
      <c r="K55" s="32"/>
      <c r="L55" s="35"/>
    </row>
    <row r="56" spans="2:47" s="1" customFormat="1" ht="10.35" customHeight="1">
      <c r="B56" s="31"/>
      <c r="C56" s="32"/>
      <c r="D56" s="32"/>
      <c r="E56" s="32"/>
      <c r="F56" s="32"/>
      <c r="G56" s="32"/>
      <c r="H56" s="32"/>
      <c r="I56" s="100"/>
      <c r="J56" s="32"/>
      <c r="K56" s="32"/>
      <c r="L56" s="35"/>
    </row>
    <row r="57" spans="2:47" s="1" customFormat="1" ht="29.25" customHeight="1">
      <c r="B57" s="31"/>
      <c r="C57" s="126" t="s">
        <v>99</v>
      </c>
      <c r="D57" s="127"/>
      <c r="E57" s="127"/>
      <c r="F57" s="127"/>
      <c r="G57" s="127"/>
      <c r="H57" s="127"/>
      <c r="I57" s="128"/>
      <c r="J57" s="129" t="s">
        <v>100</v>
      </c>
      <c r="K57" s="127"/>
      <c r="L57" s="35"/>
    </row>
    <row r="58" spans="2:47" s="1" customFormat="1" ht="10.35" customHeight="1">
      <c r="B58" s="31"/>
      <c r="C58" s="32"/>
      <c r="D58" s="32"/>
      <c r="E58" s="32"/>
      <c r="F58" s="32"/>
      <c r="G58" s="32"/>
      <c r="H58" s="32"/>
      <c r="I58" s="100"/>
      <c r="J58" s="32"/>
      <c r="K58" s="32"/>
      <c r="L58" s="35"/>
    </row>
    <row r="59" spans="2:47" s="1" customFormat="1" ht="22.9" customHeight="1">
      <c r="B59" s="31"/>
      <c r="C59" s="130" t="s">
        <v>101</v>
      </c>
      <c r="D59" s="32"/>
      <c r="E59" s="32"/>
      <c r="F59" s="32"/>
      <c r="G59" s="32"/>
      <c r="H59" s="32"/>
      <c r="I59" s="100"/>
      <c r="J59" s="70">
        <f>J80</f>
        <v>0</v>
      </c>
      <c r="K59" s="32"/>
      <c r="L59" s="35"/>
      <c r="AU59" s="14" t="s">
        <v>102</v>
      </c>
    </row>
    <row r="60" spans="2:47" s="7" customFormat="1" ht="24.95" customHeight="1">
      <c r="B60" s="131"/>
      <c r="C60" s="132"/>
      <c r="D60" s="133" t="s">
        <v>828</v>
      </c>
      <c r="E60" s="134"/>
      <c r="F60" s="134"/>
      <c r="G60" s="134"/>
      <c r="H60" s="134"/>
      <c r="I60" s="135"/>
      <c r="J60" s="136">
        <f>J81</f>
        <v>0</v>
      </c>
      <c r="K60" s="132"/>
      <c r="L60" s="137"/>
    </row>
    <row r="61" spans="2:47" s="1" customFormat="1" ht="21.75" customHeight="1">
      <c r="B61" s="31"/>
      <c r="C61" s="32"/>
      <c r="D61" s="32"/>
      <c r="E61" s="32"/>
      <c r="F61" s="32"/>
      <c r="G61" s="32"/>
      <c r="H61" s="32"/>
      <c r="I61" s="100"/>
      <c r="J61" s="32"/>
      <c r="K61" s="32"/>
      <c r="L61" s="35"/>
    </row>
    <row r="62" spans="2:47" s="1" customFormat="1" ht="6.95" customHeight="1">
      <c r="B62" s="43"/>
      <c r="C62" s="44"/>
      <c r="D62" s="44"/>
      <c r="E62" s="44"/>
      <c r="F62" s="44"/>
      <c r="G62" s="44"/>
      <c r="H62" s="44"/>
      <c r="I62" s="122"/>
      <c r="J62" s="44"/>
      <c r="K62" s="44"/>
      <c r="L62" s="35"/>
    </row>
    <row r="66" spans="2:63" s="1" customFormat="1" ht="6.95" customHeight="1">
      <c r="B66" s="45"/>
      <c r="C66" s="46"/>
      <c r="D66" s="46"/>
      <c r="E66" s="46"/>
      <c r="F66" s="46"/>
      <c r="G66" s="46"/>
      <c r="H66" s="46"/>
      <c r="I66" s="125"/>
      <c r="J66" s="46"/>
      <c r="K66" s="46"/>
      <c r="L66" s="35"/>
    </row>
    <row r="67" spans="2:63" s="1" customFormat="1" ht="24.95" customHeight="1">
      <c r="B67" s="31"/>
      <c r="C67" s="20" t="s">
        <v>106</v>
      </c>
      <c r="D67" s="32"/>
      <c r="E67" s="32"/>
      <c r="F67" s="32"/>
      <c r="G67" s="32"/>
      <c r="H67" s="32"/>
      <c r="I67" s="100"/>
      <c r="J67" s="32"/>
      <c r="K67" s="32"/>
      <c r="L67" s="35"/>
    </row>
    <row r="68" spans="2:63" s="1" customFormat="1" ht="6.95" customHeight="1">
      <c r="B68" s="31"/>
      <c r="C68" s="32"/>
      <c r="D68" s="32"/>
      <c r="E68" s="32"/>
      <c r="F68" s="32"/>
      <c r="G68" s="32"/>
      <c r="H68" s="32"/>
      <c r="I68" s="100"/>
      <c r="J68" s="32"/>
      <c r="K68" s="32"/>
      <c r="L68" s="35"/>
    </row>
    <row r="69" spans="2:63" s="1" customFormat="1" ht="12" customHeight="1">
      <c r="B69" s="31"/>
      <c r="C69" s="26" t="s">
        <v>16</v>
      </c>
      <c r="D69" s="32"/>
      <c r="E69" s="32"/>
      <c r="F69" s="32"/>
      <c r="G69" s="32"/>
      <c r="H69" s="32"/>
      <c r="I69" s="100"/>
      <c r="J69" s="32"/>
      <c r="K69" s="32"/>
      <c r="L69" s="35"/>
    </row>
    <row r="70" spans="2:63" s="1" customFormat="1" ht="16.5" customHeight="1">
      <c r="B70" s="31"/>
      <c r="C70" s="32"/>
      <c r="D70" s="32"/>
      <c r="E70" s="273" t="str">
        <f>E7</f>
        <v>Oprava staničních kolejí č. 2,6,8 v žst. Krnov</v>
      </c>
      <c r="F70" s="274"/>
      <c r="G70" s="274"/>
      <c r="H70" s="274"/>
      <c r="I70" s="100"/>
      <c r="J70" s="32"/>
      <c r="K70" s="32"/>
      <c r="L70" s="35"/>
    </row>
    <row r="71" spans="2:63" s="1" customFormat="1" ht="12" customHeight="1">
      <c r="B71" s="31"/>
      <c r="C71" s="26" t="s">
        <v>96</v>
      </c>
      <c r="D71" s="32"/>
      <c r="E71" s="32"/>
      <c r="F71" s="32"/>
      <c r="G71" s="32"/>
      <c r="H71" s="32"/>
      <c r="I71" s="100"/>
      <c r="J71" s="32"/>
      <c r="K71" s="32"/>
      <c r="L71" s="35"/>
    </row>
    <row r="72" spans="2:63" s="1" customFormat="1" ht="16.5" customHeight="1">
      <c r="B72" s="31"/>
      <c r="C72" s="32"/>
      <c r="D72" s="32"/>
      <c r="E72" s="245" t="str">
        <f>E9</f>
        <v>VON - Oprava staničních kolejí č. 2,6,8 v žst. Krnov</v>
      </c>
      <c r="F72" s="244"/>
      <c r="G72" s="244"/>
      <c r="H72" s="244"/>
      <c r="I72" s="100"/>
      <c r="J72" s="32"/>
      <c r="K72" s="32"/>
      <c r="L72" s="35"/>
    </row>
    <row r="73" spans="2:63" s="1" customFormat="1" ht="6.95" customHeight="1">
      <c r="B73" s="31"/>
      <c r="C73" s="32"/>
      <c r="D73" s="32"/>
      <c r="E73" s="32"/>
      <c r="F73" s="32"/>
      <c r="G73" s="32"/>
      <c r="H73" s="32"/>
      <c r="I73" s="100"/>
      <c r="J73" s="32"/>
      <c r="K73" s="32"/>
      <c r="L73" s="35"/>
    </row>
    <row r="74" spans="2:63" s="1" customFormat="1" ht="12" customHeight="1">
      <c r="B74" s="31"/>
      <c r="C74" s="26" t="s">
        <v>20</v>
      </c>
      <c r="D74" s="32"/>
      <c r="E74" s="32"/>
      <c r="F74" s="24" t="str">
        <f>F12</f>
        <v>PS Krnov</v>
      </c>
      <c r="G74" s="32"/>
      <c r="H74" s="32"/>
      <c r="I74" s="101" t="s">
        <v>22</v>
      </c>
      <c r="J74" s="52" t="str">
        <f>IF(J12="","",J12)</f>
        <v>28. 3. 2019</v>
      </c>
      <c r="K74" s="32"/>
      <c r="L74" s="35"/>
    </row>
    <row r="75" spans="2:63" s="1" customFormat="1" ht="6.95" customHeight="1">
      <c r="B75" s="31"/>
      <c r="C75" s="32"/>
      <c r="D75" s="32"/>
      <c r="E75" s="32"/>
      <c r="F75" s="32"/>
      <c r="G75" s="32"/>
      <c r="H75" s="32"/>
      <c r="I75" s="100"/>
      <c r="J75" s="32"/>
      <c r="K75" s="32"/>
      <c r="L75" s="35"/>
    </row>
    <row r="76" spans="2:63" s="1" customFormat="1" ht="13.7" customHeight="1">
      <c r="B76" s="31"/>
      <c r="C76" s="26" t="s">
        <v>24</v>
      </c>
      <c r="D76" s="32"/>
      <c r="E76" s="32"/>
      <c r="F76" s="24" t="str">
        <f>E15</f>
        <v>SŽDC s.o.,OŘ Ostrava</v>
      </c>
      <c r="G76" s="32"/>
      <c r="H76" s="32"/>
      <c r="I76" s="101" t="s">
        <v>32</v>
      </c>
      <c r="J76" s="29" t="str">
        <f>E21</f>
        <v xml:space="preserve"> </v>
      </c>
      <c r="K76" s="32"/>
      <c r="L76" s="35"/>
    </row>
    <row r="77" spans="2:63" s="1" customFormat="1" ht="13.7" customHeight="1">
      <c r="B77" s="31"/>
      <c r="C77" s="26" t="s">
        <v>30</v>
      </c>
      <c r="D77" s="32"/>
      <c r="E77" s="32"/>
      <c r="F77" s="24" t="str">
        <f>IF(E18="","",E18)</f>
        <v>Vyplň údaj</v>
      </c>
      <c r="G77" s="32"/>
      <c r="H77" s="32"/>
      <c r="I77" s="101" t="s">
        <v>35</v>
      </c>
      <c r="J77" s="29" t="str">
        <f>E24</f>
        <v xml:space="preserve"> </v>
      </c>
      <c r="K77" s="32"/>
      <c r="L77" s="35"/>
    </row>
    <row r="78" spans="2:63" s="1" customFormat="1" ht="10.35" customHeight="1">
      <c r="B78" s="31"/>
      <c r="C78" s="32"/>
      <c r="D78" s="32"/>
      <c r="E78" s="32"/>
      <c r="F78" s="32"/>
      <c r="G78" s="32"/>
      <c r="H78" s="32"/>
      <c r="I78" s="100"/>
      <c r="J78" s="32"/>
      <c r="K78" s="32"/>
      <c r="L78" s="35"/>
    </row>
    <row r="79" spans="2:63" s="9" customFormat="1" ht="29.25" customHeight="1">
      <c r="B79" s="145"/>
      <c r="C79" s="146" t="s">
        <v>107</v>
      </c>
      <c r="D79" s="147" t="s">
        <v>56</v>
      </c>
      <c r="E79" s="147" t="s">
        <v>52</v>
      </c>
      <c r="F79" s="147" t="s">
        <v>53</v>
      </c>
      <c r="G79" s="147" t="s">
        <v>108</v>
      </c>
      <c r="H79" s="147" t="s">
        <v>109</v>
      </c>
      <c r="I79" s="148" t="s">
        <v>110</v>
      </c>
      <c r="J79" s="147" t="s">
        <v>100</v>
      </c>
      <c r="K79" s="149" t="s">
        <v>111</v>
      </c>
      <c r="L79" s="150"/>
      <c r="M79" s="61" t="s">
        <v>1</v>
      </c>
      <c r="N79" s="62" t="s">
        <v>41</v>
      </c>
      <c r="O79" s="62" t="s">
        <v>112</v>
      </c>
      <c r="P79" s="62" t="s">
        <v>113</v>
      </c>
      <c r="Q79" s="62" t="s">
        <v>114</v>
      </c>
      <c r="R79" s="62" t="s">
        <v>115</v>
      </c>
      <c r="S79" s="62" t="s">
        <v>116</v>
      </c>
      <c r="T79" s="63" t="s">
        <v>117</v>
      </c>
    </row>
    <row r="80" spans="2:63" s="1" customFormat="1" ht="22.9" customHeight="1">
      <c r="B80" s="31"/>
      <c r="C80" s="68" t="s">
        <v>118</v>
      </c>
      <c r="D80" s="32"/>
      <c r="E80" s="32"/>
      <c r="F80" s="32"/>
      <c r="G80" s="32"/>
      <c r="H80" s="32"/>
      <c r="I80" s="100"/>
      <c r="J80" s="151">
        <f>BK80</f>
        <v>0</v>
      </c>
      <c r="K80" s="32"/>
      <c r="L80" s="35"/>
      <c r="M80" s="64"/>
      <c r="N80" s="65"/>
      <c r="O80" s="65"/>
      <c r="P80" s="152">
        <f>P81</f>
        <v>0</v>
      </c>
      <c r="Q80" s="65"/>
      <c r="R80" s="152">
        <f>R81</f>
        <v>0</v>
      </c>
      <c r="S80" s="65"/>
      <c r="T80" s="153">
        <f>T81</f>
        <v>0</v>
      </c>
      <c r="AT80" s="14" t="s">
        <v>70</v>
      </c>
      <c r="AU80" s="14" t="s">
        <v>102</v>
      </c>
      <c r="BK80" s="154">
        <f>BK81</f>
        <v>0</v>
      </c>
    </row>
    <row r="81" spans="2:65" s="10" customFormat="1" ht="25.9" customHeight="1">
      <c r="B81" s="155"/>
      <c r="C81" s="156"/>
      <c r="D81" s="157" t="s">
        <v>70</v>
      </c>
      <c r="E81" s="158" t="s">
        <v>829</v>
      </c>
      <c r="F81" s="158" t="s">
        <v>830</v>
      </c>
      <c r="G81" s="156"/>
      <c r="H81" s="156"/>
      <c r="I81" s="159"/>
      <c r="J81" s="160">
        <f>BK81</f>
        <v>0</v>
      </c>
      <c r="K81" s="156"/>
      <c r="L81" s="161"/>
      <c r="M81" s="162"/>
      <c r="N81" s="163"/>
      <c r="O81" s="163"/>
      <c r="P81" s="164">
        <f>SUM(P82:P99)</f>
        <v>0</v>
      </c>
      <c r="Q81" s="163"/>
      <c r="R81" s="164">
        <f>SUM(R82:R99)</f>
        <v>0</v>
      </c>
      <c r="S81" s="163"/>
      <c r="T81" s="165">
        <f>SUM(T82:T99)</f>
        <v>0</v>
      </c>
      <c r="AR81" s="166" t="s">
        <v>122</v>
      </c>
      <c r="AT81" s="167" t="s">
        <v>70</v>
      </c>
      <c r="AU81" s="167" t="s">
        <v>71</v>
      </c>
      <c r="AY81" s="166" t="s">
        <v>121</v>
      </c>
      <c r="BK81" s="168">
        <f>SUM(BK82:BK99)</f>
        <v>0</v>
      </c>
    </row>
    <row r="82" spans="2:65" s="1" customFormat="1" ht="22.5" customHeight="1">
      <c r="B82" s="31"/>
      <c r="C82" s="171" t="s">
        <v>79</v>
      </c>
      <c r="D82" s="171" t="s">
        <v>124</v>
      </c>
      <c r="E82" s="172" t="s">
        <v>831</v>
      </c>
      <c r="F82" s="173" t="s">
        <v>832</v>
      </c>
      <c r="G82" s="174" t="s">
        <v>833</v>
      </c>
      <c r="H82" s="175">
        <v>8</v>
      </c>
      <c r="I82" s="176"/>
      <c r="J82" s="177">
        <f>ROUND(I82*H82,2)</f>
        <v>0</v>
      </c>
      <c r="K82" s="173" t="s">
        <v>128</v>
      </c>
      <c r="L82" s="35"/>
      <c r="M82" s="178" t="s">
        <v>1</v>
      </c>
      <c r="N82" s="179" t="s">
        <v>42</v>
      </c>
      <c r="O82" s="57"/>
      <c r="P82" s="180">
        <f>O82*H82</f>
        <v>0</v>
      </c>
      <c r="Q82" s="180">
        <v>0</v>
      </c>
      <c r="R82" s="180">
        <f>Q82*H82</f>
        <v>0</v>
      </c>
      <c r="S82" s="180">
        <v>0</v>
      </c>
      <c r="T82" s="181">
        <f>S82*H82</f>
        <v>0</v>
      </c>
      <c r="AR82" s="14" t="s">
        <v>129</v>
      </c>
      <c r="AT82" s="14" t="s">
        <v>124</v>
      </c>
      <c r="AU82" s="14" t="s">
        <v>79</v>
      </c>
      <c r="AY82" s="14" t="s">
        <v>121</v>
      </c>
      <c r="BE82" s="182">
        <f>IF(N82="základní",J82,0)</f>
        <v>0</v>
      </c>
      <c r="BF82" s="182">
        <f>IF(N82="snížená",J82,0)</f>
        <v>0</v>
      </c>
      <c r="BG82" s="182">
        <f>IF(N82="zákl. přenesená",J82,0)</f>
        <v>0</v>
      </c>
      <c r="BH82" s="182">
        <f>IF(N82="sníž. přenesená",J82,0)</f>
        <v>0</v>
      </c>
      <c r="BI82" s="182">
        <f>IF(N82="nulová",J82,0)</f>
        <v>0</v>
      </c>
      <c r="BJ82" s="14" t="s">
        <v>79</v>
      </c>
      <c r="BK82" s="182">
        <f>ROUND(I82*H82,2)</f>
        <v>0</v>
      </c>
      <c r="BL82" s="14" t="s">
        <v>129</v>
      </c>
      <c r="BM82" s="14" t="s">
        <v>834</v>
      </c>
    </row>
    <row r="83" spans="2:65" s="1" customFormat="1" ht="29.25">
      <c r="B83" s="31"/>
      <c r="C83" s="32"/>
      <c r="D83" s="183" t="s">
        <v>131</v>
      </c>
      <c r="E83" s="32"/>
      <c r="F83" s="184" t="s">
        <v>835</v>
      </c>
      <c r="G83" s="32"/>
      <c r="H83" s="32"/>
      <c r="I83" s="100"/>
      <c r="J83" s="32"/>
      <c r="K83" s="32"/>
      <c r="L83" s="35"/>
      <c r="M83" s="185"/>
      <c r="N83" s="57"/>
      <c r="O83" s="57"/>
      <c r="P83" s="57"/>
      <c r="Q83" s="57"/>
      <c r="R83" s="57"/>
      <c r="S83" s="57"/>
      <c r="T83" s="58"/>
      <c r="AT83" s="14" t="s">
        <v>131</v>
      </c>
      <c r="AU83" s="14" t="s">
        <v>79</v>
      </c>
    </row>
    <row r="84" spans="2:65" s="1" customFormat="1" ht="33.75" customHeight="1">
      <c r="B84" s="31"/>
      <c r="C84" s="171" t="s">
        <v>81</v>
      </c>
      <c r="D84" s="171" t="s">
        <v>124</v>
      </c>
      <c r="E84" s="172" t="s">
        <v>836</v>
      </c>
      <c r="F84" s="173" t="s">
        <v>837</v>
      </c>
      <c r="G84" s="174" t="s">
        <v>838</v>
      </c>
      <c r="H84" s="225">
        <v>0.01</v>
      </c>
      <c r="I84" s="176"/>
      <c r="J84" s="177">
        <f>ROUND(I84*H84,2)</f>
        <v>0</v>
      </c>
      <c r="K84" s="173" t="s">
        <v>128</v>
      </c>
      <c r="L84" s="35"/>
      <c r="M84" s="178" t="s">
        <v>1</v>
      </c>
      <c r="N84" s="179" t="s">
        <v>42</v>
      </c>
      <c r="O84" s="57"/>
      <c r="P84" s="180">
        <f>O84*H84</f>
        <v>0</v>
      </c>
      <c r="Q84" s="180">
        <v>0</v>
      </c>
      <c r="R84" s="180">
        <f>Q84*H84</f>
        <v>0</v>
      </c>
      <c r="S84" s="180">
        <v>0</v>
      </c>
      <c r="T84" s="181">
        <f>S84*H84</f>
        <v>0</v>
      </c>
      <c r="AR84" s="14" t="s">
        <v>129</v>
      </c>
      <c r="AT84" s="14" t="s">
        <v>124</v>
      </c>
      <c r="AU84" s="14" t="s">
        <v>79</v>
      </c>
      <c r="AY84" s="14" t="s">
        <v>121</v>
      </c>
      <c r="BE84" s="182">
        <f>IF(N84="základní",J84,0)</f>
        <v>0</v>
      </c>
      <c r="BF84" s="182">
        <f>IF(N84="snížená",J84,0)</f>
        <v>0</v>
      </c>
      <c r="BG84" s="182">
        <f>IF(N84="zákl. přenesená",J84,0)</f>
        <v>0</v>
      </c>
      <c r="BH84" s="182">
        <f>IF(N84="sníž. přenesená",J84,0)</f>
        <v>0</v>
      </c>
      <c r="BI84" s="182">
        <f>IF(N84="nulová",J84,0)</f>
        <v>0</v>
      </c>
      <c r="BJ84" s="14" t="s">
        <v>79</v>
      </c>
      <c r="BK84" s="182">
        <f>ROUND(I84*H84,2)</f>
        <v>0</v>
      </c>
      <c r="BL84" s="14" t="s">
        <v>129</v>
      </c>
      <c r="BM84" s="14" t="s">
        <v>839</v>
      </c>
    </row>
    <row r="85" spans="2:65" s="1" customFormat="1" ht="19.5">
      <c r="B85" s="31"/>
      <c r="C85" s="32"/>
      <c r="D85" s="183" t="s">
        <v>131</v>
      </c>
      <c r="E85" s="32"/>
      <c r="F85" s="184" t="s">
        <v>837</v>
      </c>
      <c r="G85" s="32"/>
      <c r="H85" s="32"/>
      <c r="I85" s="100"/>
      <c r="J85" s="32"/>
      <c r="K85" s="32"/>
      <c r="L85" s="35"/>
      <c r="M85" s="185"/>
      <c r="N85" s="57"/>
      <c r="O85" s="57"/>
      <c r="P85" s="57"/>
      <c r="Q85" s="57"/>
      <c r="R85" s="57"/>
      <c r="S85" s="57"/>
      <c r="T85" s="58"/>
      <c r="AT85" s="14" t="s">
        <v>131</v>
      </c>
      <c r="AU85" s="14" t="s">
        <v>79</v>
      </c>
    </row>
    <row r="86" spans="2:65" s="1" customFormat="1" ht="22.5" customHeight="1">
      <c r="B86" s="31"/>
      <c r="C86" s="171" t="s">
        <v>139</v>
      </c>
      <c r="D86" s="171" t="s">
        <v>124</v>
      </c>
      <c r="E86" s="172" t="s">
        <v>840</v>
      </c>
      <c r="F86" s="173" t="s">
        <v>841</v>
      </c>
      <c r="G86" s="174" t="s">
        <v>212</v>
      </c>
      <c r="H86" s="175">
        <v>1.5649999999999999</v>
      </c>
      <c r="I86" s="176"/>
      <c r="J86" s="177">
        <f>ROUND(I86*H86,2)</f>
        <v>0</v>
      </c>
      <c r="K86" s="173" t="s">
        <v>128</v>
      </c>
      <c r="L86" s="35"/>
      <c r="M86" s="178" t="s">
        <v>1</v>
      </c>
      <c r="N86" s="179" t="s">
        <v>42</v>
      </c>
      <c r="O86" s="57"/>
      <c r="P86" s="180">
        <f>O86*H86</f>
        <v>0</v>
      </c>
      <c r="Q86" s="180">
        <v>0</v>
      </c>
      <c r="R86" s="180">
        <f>Q86*H86</f>
        <v>0</v>
      </c>
      <c r="S86" s="180">
        <v>0</v>
      </c>
      <c r="T86" s="181">
        <f>S86*H86</f>
        <v>0</v>
      </c>
      <c r="AR86" s="14" t="s">
        <v>129</v>
      </c>
      <c r="AT86" s="14" t="s">
        <v>124</v>
      </c>
      <c r="AU86" s="14" t="s">
        <v>79</v>
      </c>
      <c r="AY86" s="14" t="s">
        <v>121</v>
      </c>
      <c r="BE86" s="182">
        <f>IF(N86="základní",J86,0)</f>
        <v>0</v>
      </c>
      <c r="BF86" s="182">
        <f>IF(N86="snížená",J86,0)</f>
        <v>0</v>
      </c>
      <c r="BG86" s="182">
        <f>IF(N86="zákl. přenesená",J86,0)</f>
        <v>0</v>
      </c>
      <c r="BH86" s="182">
        <f>IF(N86="sníž. přenesená",J86,0)</f>
        <v>0</v>
      </c>
      <c r="BI86" s="182">
        <f>IF(N86="nulová",J86,0)</f>
        <v>0</v>
      </c>
      <c r="BJ86" s="14" t="s">
        <v>79</v>
      </c>
      <c r="BK86" s="182">
        <f>ROUND(I86*H86,2)</f>
        <v>0</v>
      </c>
      <c r="BL86" s="14" t="s">
        <v>129</v>
      </c>
      <c r="BM86" s="14" t="s">
        <v>842</v>
      </c>
    </row>
    <row r="87" spans="2:65" s="1" customFormat="1" ht="11.25">
      <c r="B87" s="31"/>
      <c r="C87" s="32"/>
      <c r="D87" s="183" t="s">
        <v>131</v>
      </c>
      <c r="E87" s="32"/>
      <c r="F87" s="184" t="s">
        <v>841</v>
      </c>
      <c r="G87" s="32"/>
      <c r="H87" s="32"/>
      <c r="I87" s="100"/>
      <c r="J87" s="32"/>
      <c r="K87" s="32"/>
      <c r="L87" s="35"/>
      <c r="M87" s="185"/>
      <c r="N87" s="57"/>
      <c r="O87" s="57"/>
      <c r="P87" s="57"/>
      <c r="Q87" s="57"/>
      <c r="R87" s="57"/>
      <c r="S87" s="57"/>
      <c r="T87" s="58"/>
      <c r="AT87" s="14" t="s">
        <v>131</v>
      </c>
      <c r="AU87" s="14" t="s">
        <v>79</v>
      </c>
    </row>
    <row r="88" spans="2:65" s="11" customFormat="1" ht="11.25">
      <c r="B88" s="186"/>
      <c r="C88" s="187"/>
      <c r="D88" s="183" t="s">
        <v>133</v>
      </c>
      <c r="E88" s="188" t="s">
        <v>1</v>
      </c>
      <c r="F88" s="189" t="s">
        <v>843</v>
      </c>
      <c r="G88" s="187"/>
      <c r="H88" s="190">
        <v>1.5649999999999999</v>
      </c>
      <c r="I88" s="191"/>
      <c r="J88" s="187"/>
      <c r="K88" s="187"/>
      <c r="L88" s="192"/>
      <c r="M88" s="193"/>
      <c r="N88" s="194"/>
      <c r="O88" s="194"/>
      <c r="P88" s="194"/>
      <c r="Q88" s="194"/>
      <c r="R88" s="194"/>
      <c r="S88" s="194"/>
      <c r="T88" s="195"/>
      <c r="AT88" s="196" t="s">
        <v>133</v>
      </c>
      <c r="AU88" s="196" t="s">
        <v>79</v>
      </c>
      <c r="AV88" s="11" t="s">
        <v>81</v>
      </c>
      <c r="AW88" s="11" t="s">
        <v>34</v>
      </c>
      <c r="AX88" s="11" t="s">
        <v>79</v>
      </c>
      <c r="AY88" s="196" t="s">
        <v>121</v>
      </c>
    </row>
    <row r="89" spans="2:65" s="1" customFormat="1" ht="22.5" customHeight="1">
      <c r="B89" s="31"/>
      <c r="C89" s="171" t="s">
        <v>129</v>
      </c>
      <c r="D89" s="171" t="s">
        <v>124</v>
      </c>
      <c r="E89" s="172" t="s">
        <v>844</v>
      </c>
      <c r="F89" s="173" t="s">
        <v>845</v>
      </c>
      <c r="G89" s="174" t="s">
        <v>212</v>
      </c>
      <c r="H89" s="175">
        <v>1.5649999999999999</v>
      </c>
      <c r="I89" s="176"/>
      <c r="J89" s="177">
        <f>ROUND(I89*H89,2)</f>
        <v>0</v>
      </c>
      <c r="K89" s="173" t="s">
        <v>128</v>
      </c>
      <c r="L89" s="35"/>
      <c r="M89" s="178" t="s">
        <v>1</v>
      </c>
      <c r="N89" s="179" t="s">
        <v>42</v>
      </c>
      <c r="O89" s="57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AR89" s="14" t="s">
        <v>129</v>
      </c>
      <c r="AT89" s="14" t="s">
        <v>124</v>
      </c>
      <c r="AU89" s="14" t="s">
        <v>79</v>
      </c>
      <c r="AY89" s="14" t="s">
        <v>121</v>
      </c>
      <c r="BE89" s="182">
        <f>IF(N89="základní",J89,0)</f>
        <v>0</v>
      </c>
      <c r="BF89" s="182">
        <f>IF(N89="snížená",J89,0)</f>
        <v>0</v>
      </c>
      <c r="BG89" s="182">
        <f>IF(N89="zákl. přenesená",J89,0)</f>
        <v>0</v>
      </c>
      <c r="BH89" s="182">
        <f>IF(N89="sníž. přenesená",J89,0)</f>
        <v>0</v>
      </c>
      <c r="BI89" s="182">
        <f>IF(N89="nulová",J89,0)</f>
        <v>0</v>
      </c>
      <c r="BJ89" s="14" t="s">
        <v>79</v>
      </c>
      <c r="BK89" s="182">
        <f>ROUND(I89*H89,2)</f>
        <v>0</v>
      </c>
      <c r="BL89" s="14" t="s">
        <v>129</v>
      </c>
      <c r="BM89" s="14" t="s">
        <v>846</v>
      </c>
    </row>
    <row r="90" spans="2:65" s="1" customFormat="1" ht="11.25">
      <c r="B90" s="31"/>
      <c r="C90" s="32"/>
      <c r="D90" s="183" t="s">
        <v>131</v>
      </c>
      <c r="E90" s="32"/>
      <c r="F90" s="184" t="s">
        <v>845</v>
      </c>
      <c r="G90" s="32"/>
      <c r="H90" s="32"/>
      <c r="I90" s="100"/>
      <c r="J90" s="32"/>
      <c r="K90" s="32"/>
      <c r="L90" s="35"/>
      <c r="M90" s="185"/>
      <c r="N90" s="57"/>
      <c r="O90" s="57"/>
      <c r="P90" s="57"/>
      <c r="Q90" s="57"/>
      <c r="R90" s="57"/>
      <c r="S90" s="57"/>
      <c r="T90" s="58"/>
      <c r="AT90" s="14" t="s">
        <v>131</v>
      </c>
      <c r="AU90" s="14" t="s">
        <v>79</v>
      </c>
    </row>
    <row r="91" spans="2:65" s="11" customFormat="1" ht="11.25">
      <c r="B91" s="186"/>
      <c r="C91" s="187"/>
      <c r="D91" s="183" t="s">
        <v>133</v>
      </c>
      <c r="E91" s="188" t="s">
        <v>1</v>
      </c>
      <c r="F91" s="189" t="s">
        <v>843</v>
      </c>
      <c r="G91" s="187"/>
      <c r="H91" s="190">
        <v>1.5649999999999999</v>
      </c>
      <c r="I91" s="191"/>
      <c r="J91" s="187"/>
      <c r="K91" s="187"/>
      <c r="L91" s="192"/>
      <c r="M91" s="193"/>
      <c r="N91" s="194"/>
      <c r="O91" s="194"/>
      <c r="P91" s="194"/>
      <c r="Q91" s="194"/>
      <c r="R91" s="194"/>
      <c r="S91" s="194"/>
      <c r="T91" s="195"/>
      <c r="AT91" s="196" t="s">
        <v>133</v>
      </c>
      <c r="AU91" s="196" t="s">
        <v>79</v>
      </c>
      <c r="AV91" s="11" t="s">
        <v>81</v>
      </c>
      <c r="AW91" s="11" t="s">
        <v>34</v>
      </c>
      <c r="AX91" s="11" t="s">
        <v>79</v>
      </c>
      <c r="AY91" s="196" t="s">
        <v>121</v>
      </c>
    </row>
    <row r="92" spans="2:65" s="1" customFormat="1" ht="22.5" customHeight="1">
      <c r="B92" s="31"/>
      <c r="C92" s="171" t="s">
        <v>122</v>
      </c>
      <c r="D92" s="171" t="s">
        <v>124</v>
      </c>
      <c r="E92" s="172" t="s">
        <v>847</v>
      </c>
      <c r="F92" s="173" t="s">
        <v>848</v>
      </c>
      <c r="G92" s="174" t="s">
        <v>833</v>
      </c>
      <c r="H92" s="175">
        <v>380</v>
      </c>
      <c r="I92" s="176"/>
      <c r="J92" s="177">
        <f>ROUND(I92*H92,2)</f>
        <v>0</v>
      </c>
      <c r="K92" s="173" t="s">
        <v>128</v>
      </c>
      <c r="L92" s="35"/>
      <c r="M92" s="178" t="s">
        <v>1</v>
      </c>
      <c r="N92" s="179" t="s">
        <v>42</v>
      </c>
      <c r="O92" s="57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AR92" s="14" t="s">
        <v>129</v>
      </c>
      <c r="AT92" s="14" t="s">
        <v>124</v>
      </c>
      <c r="AU92" s="14" t="s">
        <v>79</v>
      </c>
      <c r="AY92" s="14" t="s">
        <v>121</v>
      </c>
      <c r="BE92" s="182">
        <f>IF(N92="základní",J92,0)</f>
        <v>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4" t="s">
        <v>79</v>
      </c>
      <c r="BK92" s="182">
        <f>ROUND(I92*H92,2)</f>
        <v>0</v>
      </c>
      <c r="BL92" s="14" t="s">
        <v>129</v>
      </c>
      <c r="BM92" s="14" t="s">
        <v>849</v>
      </c>
    </row>
    <row r="93" spans="2:65" s="1" customFormat="1" ht="11.25">
      <c r="B93" s="31"/>
      <c r="C93" s="32"/>
      <c r="D93" s="183" t="s">
        <v>131</v>
      </c>
      <c r="E93" s="32"/>
      <c r="F93" s="184" t="s">
        <v>848</v>
      </c>
      <c r="G93" s="32"/>
      <c r="H93" s="32"/>
      <c r="I93" s="100"/>
      <c r="J93" s="32"/>
      <c r="K93" s="32"/>
      <c r="L93" s="35"/>
      <c r="M93" s="185"/>
      <c r="N93" s="57"/>
      <c r="O93" s="57"/>
      <c r="P93" s="57"/>
      <c r="Q93" s="57"/>
      <c r="R93" s="57"/>
      <c r="S93" s="57"/>
      <c r="T93" s="58"/>
      <c r="AT93" s="14" t="s">
        <v>131</v>
      </c>
      <c r="AU93" s="14" t="s">
        <v>79</v>
      </c>
    </row>
    <row r="94" spans="2:65" s="1" customFormat="1" ht="22.5" customHeight="1">
      <c r="B94" s="31"/>
      <c r="C94" s="171" t="s">
        <v>154</v>
      </c>
      <c r="D94" s="171" t="s">
        <v>124</v>
      </c>
      <c r="E94" s="172" t="s">
        <v>850</v>
      </c>
      <c r="F94" s="173" t="s">
        <v>851</v>
      </c>
      <c r="G94" s="174" t="s">
        <v>127</v>
      </c>
      <c r="H94" s="175">
        <v>937</v>
      </c>
      <c r="I94" s="176"/>
      <c r="J94" s="177">
        <f>ROUND(I94*H94,2)</f>
        <v>0</v>
      </c>
      <c r="K94" s="173" t="s">
        <v>128</v>
      </c>
      <c r="L94" s="35"/>
      <c r="M94" s="178" t="s">
        <v>1</v>
      </c>
      <c r="N94" s="179" t="s">
        <v>42</v>
      </c>
      <c r="O94" s="57"/>
      <c r="P94" s="180">
        <f>O94*H94</f>
        <v>0</v>
      </c>
      <c r="Q94" s="180">
        <v>0</v>
      </c>
      <c r="R94" s="180">
        <f>Q94*H94</f>
        <v>0</v>
      </c>
      <c r="S94" s="180">
        <v>0</v>
      </c>
      <c r="T94" s="181">
        <f>S94*H94</f>
        <v>0</v>
      </c>
      <c r="AR94" s="14" t="s">
        <v>129</v>
      </c>
      <c r="AT94" s="14" t="s">
        <v>124</v>
      </c>
      <c r="AU94" s="14" t="s">
        <v>79</v>
      </c>
      <c r="AY94" s="14" t="s">
        <v>121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14" t="s">
        <v>79</v>
      </c>
      <c r="BK94" s="182">
        <f>ROUND(I94*H94,2)</f>
        <v>0</v>
      </c>
      <c r="BL94" s="14" t="s">
        <v>129</v>
      </c>
      <c r="BM94" s="14" t="s">
        <v>852</v>
      </c>
    </row>
    <row r="95" spans="2:65" s="1" customFormat="1" ht="29.25">
      <c r="B95" s="31"/>
      <c r="C95" s="32"/>
      <c r="D95" s="183" t="s">
        <v>131</v>
      </c>
      <c r="E95" s="32"/>
      <c r="F95" s="184" t="s">
        <v>853</v>
      </c>
      <c r="G95" s="32"/>
      <c r="H95" s="32"/>
      <c r="I95" s="100"/>
      <c r="J95" s="32"/>
      <c r="K95" s="32"/>
      <c r="L95" s="35"/>
      <c r="M95" s="185"/>
      <c r="N95" s="57"/>
      <c r="O95" s="57"/>
      <c r="P95" s="57"/>
      <c r="Q95" s="57"/>
      <c r="R95" s="57"/>
      <c r="S95" s="57"/>
      <c r="T95" s="58"/>
      <c r="AT95" s="14" t="s">
        <v>131</v>
      </c>
      <c r="AU95" s="14" t="s">
        <v>79</v>
      </c>
    </row>
    <row r="96" spans="2:65" s="11" customFormat="1" ht="11.25">
      <c r="B96" s="186"/>
      <c r="C96" s="187"/>
      <c r="D96" s="183" t="s">
        <v>133</v>
      </c>
      <c r="E96" s="188" t="s">
        <v>1</v>
      </c>
      <c r="F96" s="189" t="s">
        <v>854</v>
      </c>
      <c r="G96" s="187"/>
      <c r="H96" s="190">
        <v>937</v>
      </c>
      <c r="I96" s="191"/>
      <c r="J96" s="187"/>
      <c r="K96" s="187"/>
      <c r="L96" s="192"/>
      <c r="M96" s="193"/>
      <c r="N96" s="194"/>
      <c r="O96" s="194"/>
      <c r="P96" s="194"/>
      <c r="Q96" s="194"/>
      <c r="R96" s="194"/>
      <c r="S96" s="194"/>
      <c r="T96" s="195"/>
      <c r="AT96" s="196" t="s">
        <v>133</v>
      </c>
      <c r="AU96" s="196" t="s">
        <v>79</v>
      </c>
      <c r="AV96" s="11" t="s">
        <v>81</v>
      </c>
      <c r="AW96" s="11" t="s">
        <v>34</v>
      </c>
      <c r="AX96" s="11" t="s">
        <v>79</v>
      </c>
      <c r="AY96" s="196" t="s">
        <v>121</v>
      </c>
    </row>
    <row r="97" spans="2:65" s="1" customFormat="1" ht="22.5" customHeight="1">
      <c r="B97" s="31"/>
      <c r="C97" s="171" t="s">
        <v>159</v>
      </c>
      <c r="D97" s="171" t="s">
        <v>124</v>
      </c>
      <c r="E97" s="172" t="s">
        <v>855</v>
      </c>
      <c r="F97" s="173" t="s">
        <v>856</v>
      </c>
      <c r="G97" s="174" t="s">
        <v>838</v>
      </c>
      <c r="H97" s="225">
        <v>0.05</v>
      </c>
      <c r="I97" s="176"/>
      <c r="J97" s="177">
        <f>ROUND(I97*H97,2)</f>
        <v>0</v>
      </c>
      <c r="K97" s="173" t="s">
        <v>128</v>
      </c>
      <c r="L97" s="35"/>
      <c r="M97" s="178" t="s">
        <v>1</v>
      </c>
      <c r="N97" s="179" t="s">
        <v>42</v>
      </c>
      <c r="O97" s="57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AR97" s="14" t="s">
        <v>857</v>
      </c>
      <c r="AT97" s="14" t="s">
        <v>124</v>
      </c>
      <c r="AU97" s="14" t="s">
        <v>79</v>
      </c>
      <c r="AY97" s="14" t="s">
        <v>121</v>
      </c>
      <c r="BE97" s="182">
        <f>IF(N97="základní",J97,0)</f>
        <v>0</v>
      </c>
      <c r="BF97" s="182">
        <f>IF(N97="snížená",J97,0)</f>
        <v>0</v>
      </c>
      <c r="BG97" s="182">
        <f>IF(N97="zákl. přenesená",J97,0)</f>
        <v>0</v>
      </c>
      <c r="BH97" s="182">
        <f>IF(N97="sníž. přenesená",J97,0)</f>
        <v>0</v>
      </c>
      <c r="BI97" s="182">
        <f>IF(N97="nulová",J97,0)</f>
        <v>0</v>
      </c>
      <c r="BJ97" s="14" t="s">
        <v>79</v>
      </c>
      <c r="BK97" s="182">
        <f>ROUND(I97*H97,2)</f>
        <v>0</v>
      </c>
      <c r="BL97" s="14" t="s">
        <v>857</v>
      </c>
      <c r="BM97" s="14" t="s">
        <v>858</v>
      </c>
    </row>
    <row r="98" spans="2:65" s="1" customFormat="1" ht="19.5">
      <c r="B98" s="31"/>
      <c r="C98" s="32"/>
      <c r="D98" s="183" t="s">
        <v>131</v>
      </c>
      <c r="E98" s="32"/>
      <c r="F98" s="184" t="s">
        <v>856</v>
      </c>
      <c r="G98" s="32"/>
      <c r="H98" s="32"/>
      <c r="I98" s="100"/>
      <c r="J98" s="32"/>
      <c r="K98" s="32"/>
      <c r="L98" s="35"/>
      <c r="M98" s="185"/>
      <c r="N98" s="57"/>
      <c r="O98" s="57"/>
      <c r="P98" s="57"/>
      <c r="Q98" s="57"/>
      <c r="R98" s="57"/>
      <c r="S98" s="57"/>
      <c r="T98" s="58"/>
      <c r="AT98" s="14" t="s">
        <v>131</v>
      </c>
      <c r="AU98" s="14" t="s">
        <v>79</v>
      </c>
    </row>
    <row r="99" spans="2:65" s="1" customFormat="1" ht="39">
      <c r="B99" s="31"/>
      <c r="C99" s="32"/>
      <c r="D99" s="183" t="s">
        <v>654</v>
      </c>
      <c r="E99" s="32"/>
      <c r="F99" s="221" t="s">
        <v>859</v>
      </c>
      <c r="G99" s="32"/>
      <c r="H99" s="32"/>
      <c r="I99" s="100"/>
      <c r="J99" s="32"/>
      <c r="K99" s="32"/>
      <c r="L99" s="35"/>
      <c r="M99" s="222"/>
      <c r="N99" s="223"/>
      <c r="O99" s="223"/>
      <c r="P99" s="223"/>
      <c r="Q99" s="223"/>
      <c r="R99" s="223"/>
      <c r="S99" s="223"/>
      <c r="T99" s="224"/>
      <c r="AT99" s="14" t="s">
        <v>654</v>
      </c>
      <c r="AU99" s="14" t="s">
        <v>79</v>
      </c>
    </row>
    <row r="100" spans="2:65" s="1" customFormat="1" ht="6.95" customHeight="1">
      <c r="B100" s="43"/>
      <c r="C100" s="44"/>
      <c r="D100" s="44"/>
      <c r="E100" s="44"/>
      <c r="F100" s="44"/>
      <c r="G100" s="44"/>
      <c r="H100" s="44"/>
      <c r="I100" s="122"/>
      <c r="J100" s="44"/>
      <c r="K100" s="44"/>
      <c r="L100" s="35"/>
    </row>
  </sheetData>
  <sheetProtection algorithmName="SHA-512" hashValue="QwLvx93XNVbj8U2Pt7067Hkkc+tu2jmBd0pmnMbHsJYw/3Cl/zzSW3ZpRHhTl2ogiNkgN5L7xyyCUzxWIZdiXA==" saltValue="GWJf1w7sLLUqRSGD+to3+xxBAsRt0H/SJI6zNqIwHMgP6P+bfzLdH+Xv/w1aLje5G+VO1VAFNL8LzWbF3C5Rjg==" spinCount="100000" sheet="1" objects="1" scenarios="1" formatColumns="0" formatRows="0" autoFilter="0"/>
  <autoFilter ref="C79:K99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01 - Oprava výhybek č....</vt:lpstr>
      <vt:lpstr>SO 02 - Oprava SK č. 2 </vt:lpstr>
      <vt:lpstr>SO 03 - Oprava SK č. 8</vt:lpstr>
      <vt:lpstr>SO 04 - Práce pro SSZT - ...</vt:lpstr>
      <vt:lpstr>VON - Oprava staničních k...</vt:lpstr>
      <vt:lpstr>'Rekapitulace stavby'!Názvy_tisku</vt:lpstr>
      <vt:lpstr>'SO 01 - Oprava výhybek č....'!Názvy_tisku</vt:lpstr>
      <vt:lpstr>'SO 02 - Oprava SK č. 2 '!Názvy_tisku</vt:lpstr>
      <vt:lpstr>'SO 03 - Oprava SK č. 8'!Názvy_tisku</vt:lpstr>
      <vt:lpstr>'SO 04 - Práce pro SSZT - ...'!Názvy_tisku</vt:lpstr>
      <vt:lpstr>'VON - Oprava staničních k...'!Názvy_tisku</vt:lpstr>
      <vt:lpstr>'Rekapitulace stavby'!Oblast_tisku</vt:lpstr>
      <vt:lpstr>'SO 01 - Oprava výhybek č....'!Oblast_tisku</vt:lpstr>
      <vt:lpstr>'SO 02 - Oprava SK č. 2 '!Oblast_tisku</vt:lpstr>
      <vt:lpstr>'SO 03 - Oprava SK č. 8'!Oblast_tisku</vt:lpstr>
      <vt:lpstr>'SO 04 - Práce pro SSZT - ...'!Oblast_tisku</vt:lpstr>
      <vt:lpstr>'VON - Oprava staničních k...'!Oblast_tisku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2019-04-03T07:30:35Z</dcterms:created>
  <dcterms:modified xsi:type="dcterms:W3CDTF">2019-04-03T07:32:42Z</dcterms:modified>
</cp:coreProperties>
</file>