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Oprava mostu v km..." sheetId="2" r:id="rId2"/>
    <sheet name="SO 02 - VRN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Oprava mostu v km...'!$C$86:$K$253</definedName>
    <definedName name="_xlnm.Print_Area" localSheetId="1">'SO 01 - Oprava mostu v km...'!$C$4:$J$39,'SO 01 - Oprava mostu v km...'!$C$74:$K$253</definedName>
    <definedName name="_xlnm.Print_Titles" localSheetId="1">'SO 01 - Oprava mostu v km...'!$86:$86</definedName>
    <definedName name="_xlnm._FilterDatabase" localSheetId="2" hidden="1">'SO 02 - VRN'!$C$84:$K$99</definedName>
    <definedName name="_xlnm.Print_Area" localSheetId="2">'SO 02 - VRN'!$C$4:$J$39,'SO 02 - VRN'!$C$72:$K$99</definedName>
    <definedName name="_xlnm.Print_Titles" localSheetId="2">'SO 02 - VRN'!$84:$84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99"/>
  <c r="BH99"/>
  <c r="BG99"/>
  <c r="BF99"/>
  <c r="T99"/>
  <c r="T98"/>
  <c r="R99"/>
  <c r="R98"/>
  <c r="P99"/>
  <c r="P98"/>
  <c r="BK99"/>
  <c r="BK98"/>
  <c r="J98"/>
  <c r="J99"/>
  <c r="BE99"/>
  <c r="J65"/>
  <c r="BI97"/>
  <c r="BH97"/>
  <c r="BG97"/>
  <c r="BF97"/>
  <c r="T97"/>
  <c r="T96"/>
  <c r="R97"/>
  <c r="R96"/>
  <c r="P97"/>
  <c r="P96"/>
  <c r="BK97"/>
  <c r="BK96"/>
  <c r="J96"/>
  <c r="J97"/>
  <c r="BE97"/>
  <c r="J64"/>
  <c r="BI95"/>
  <c r="BH95"/>
  <c r="BG95"/>
  <c r="BF95"/>
  <c r="T95"/>
  <c r="T94"/>
  <c r="R95"/>
  <c r="R94"/>
  <c r="P95"/>
  <c r="P94"/>
  <c r="BK95"/>
  <c r="BK94"/>
  <c r="J94"/>
  <c r="J95"/>
  <c r="BE95"/>
  <c r="J63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2"/>
  <c r="BI89"/>
  <c r="BH89"/>
  <c r="BG89"/>
  <c r="BF89"/>
  <c r="T89"/>
  <c r="R89"/>
  <c r="P89"/>
  <c r="BK89"/>
  <c r="J89"/>
  <c r="BE89"/>
  <c r="BI88"/>
  <c r="F37"/>
  <c i="1" r="BD56"/>
  <c i="3" r="BH88"/>
  <c r="F36"/>
  <c i="1" r="BC56"/>
  <c i="3" r="BG88"/>
  <c r="F35"/>
  <c i="1" r="BB56"/>
  <c i="3" r="BF88"/>
  <c r="J34"/>
  <c i="1" r="AW56"/>
  <c i="3" r="F34"/>
  <c i="1" r="BA56"/>
  <c i="3" r="T88"/>
  <c r="T87"/>
  <c r="T86"/>
  <c r="T85"/>
  <c r="R88"/>
  <c r="R87"/>
  <c r="R86"/>
  <c r="R85"/>
  <c r="P88"/>
  <c r="P87"/>
  <c r="P86"/>
  <c r="P85"/>
  <c i="1" r="AU56"/>
  <c i="3" r="BK88"/>
  <c r="BK87"/>
  <c r="J87"/>
  <c r="BK86"/>
  <c r="J86"/>
  <c r="BK85"/>
  <c r="J85"/>
  <c r="J59"/>
  <c r="J30"/>
  <c i="1" r="AG56"/>
  <c i="3" r="J88"/>
  <c r="BE88"/>
  <c r="J33"/>
  <c i="1" r="AV56"/>
  <c i="3" r="F33"/>
  <c i="1" r="AZ56"/>
  <c i="3" r="J61"/>
  <c r="J60"/>
  <c r="F79"/>
  <c r="E77"/>
  <c r="F52"/>
  <c r="E50"/>
  <c r="J39"/>
  <c r="J24"/>
  <c r="E24"/>
  <c r="J82"/>
  <c r="J55"/>
  <c r="J23"/>
  <c r="J21"/>
  <c r="E21"/>
  <c r="J81"/>
  <c r="J54"/>
  <c r="J20"/>
  <c r="J18"/>
  <c r="E18"/>
  <c r="F82"/>
  <c r="F55"/>
  <c r="J17"/>
  <c r="J15"/>
  <c r="E15"/>
  <c r="F81"/>
  <c r="F54"/>
  <c r="J14"/>
  <c r="J12"/>
  <c r="J79"/>
  <c r="J52"/>
  <c r="E7"/>
  <c r="E75"/>
  <c r="E48"/>
  <c i="2" r="J37"/>
  <c r="J36"/>
  <c i="1" r="AY55"/>
  <c i="2" r="J35"/>
  <c i="1" r="AX55"/>
  <c i="2" r="BI253"/>
  <c r="BH253"/>
  <c r="BG253"/>
  <c r="BF253"/>
  <c r="T253"/>
  <c r="T252"/>
  <c r="R253"/>
  <c r="R252"/>
  <c r="P253"/>
  <c r="P252"/>
  <c r="BK253"/>
  <c r="BK252"/>
  <c r="J252"/>
  <c r="J253"/>
  <c r="BE253"/>
  <c r="J67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T244"/>
  <c r="R245"/>
  <c r="R244"/>
  <c r="P245"/>
  <c r="P244"/>
  <c r="BK245"/>
  <c r="BK244"/>
  <c r="J244"/>
  <c r="J245"/>
  <c r="BE245"/>
  <c r="J66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31"/>
  <c r="BH231"/>
  <c r="BG231"/>
  <c r="BF231"/>
  <c r="T231"/>
  <c r="T230"/>
  <c r="R231"/>
  <c r="R230"/>
  <c r="P231"/>
  <c r="P230"/>
  <c r="BK231"/>
  <c r="BK230"/>
  <c r="J230"/>
  <c r="J231"/>
  <c r="BE231"/>
  <c r="J65"/>
  <c r="BI226"/>
  <c r="BH226"/>
  <c r="BG226"/>
  <c r="BF226"/>
  <c r="T226"/>
  <c r="R226"/>
  <c r="P226"/>
  <c r="BK226"/>
  <c r="J226"/>
  <c r="BE226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T195"/>
  <c r="R196"/>
  <c r="R195"/>
  <c r="P196"/>
  <c r="P195"/>
  <c r="BK196"/>
  <c r="BK195"/>
  <c r="J195"/>
  <c r="J196"/>
  <c r="BE196"/>
  <c r="J64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T168"/>
  <c r="R169"/>
  <c r="R168"/>
  <c r="P169"/>
  <c r="P168"/>
  <c r="BK169"/>
  <c r="BK168"/>
  <c r="J168"/>
  <c r="J169"/>
  <c r="BE169"/>
  <c r="J63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T143"/>
  <c r="T142"/>
  <c r="R144"/>
  <c r="R143"/>
  <c r="R142"/>
  <c r="P144"/>
  <c r="P143"/>
  <c r="P142"/>
  <c r="BK144"/>
  <c r="BK143"/>
  <c r="J143"/>
  <c r="BK142"/>
  <c r="J142"/>
  <c r="J144"/>
  <c r="BE144"/>
  <c r="J62"/>
  <c r="J61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1"/>
  <c r="BH121"/>
  <c r="BG121"/>
  <c r="BF121"/>
  <c r="T121"/>
  <c r="R121"/>
  <c r="P121"/>
  <c r="BK121"/>
  <c r="J121"/>
  <c r="BE121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R89"/>
  <c r="R88"/>
  <c r="R87"/>
  <c r="P89"/>
  <c r="P88"/>
  <c r="P87"/>
  <c i="1" r="AU55"/>
  <c i="2" r="BK89"/>
  <c r="BK88"/>
  <c r="J88"/>
  <c r="BK87"/>
  <c r="J87"/>
  <c r="J59"/>
  <c r="J30"/>
  <c i="1" r="AG55"/>
  <c i="2" r="J89"/>
  <c r="BE89"/>
  <c r="J33"/>
  <c i="1" r="AV55"/>
  <c i="2" r="F33"/>
  <c i="1" r="AZ55"/>
  <c i="2" r="J60"/>
  <c r="F81"/>
  <c r="E79"/>
  <c r="F52"/>
  <c r="E50"/>
  <c r="J39"/>
  <c r="J24"/>
  <c r="E24"/>
  <c r="J84"/>
  <c r="J55"/>
  <c r="J23"/>
  <c r="J21"/>
  <c r="E21"/>
  <c r="J83"/>
  <c r="J54"/>
  <c r="J20"/>
  <c r="J18"/>
  <c r="E18"/>
  <c r="F84"/>
  <c r="F55"/>
  <c r="J17"/>
  <c r="J15"/>
  <c r="E15"/>
  <c r="F83"/>
  <c r="F54"/>
  <c r="J14"/>
  <c r="J12"/>
  <c r="J81"/>
  <c r="J52"/>
  <c r="E7"/>
  <c r="E7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<sst xmlns="http://schemas.openxmlformats.org/spreadsheetml/2006/main">
  <si>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</si>
  <si>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</si>
  <si>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</si>
  <si>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</si>
  <si>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</si>
  <si>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{0012de90-2432-4a2b-9e75-f5d3a90066a5}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</si>
  <si>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</si>
  <si>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</si>
  <si>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</si>
  <si>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</si>
  <si>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</si>
  <si>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</si>
  <si>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</si>
  <si>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</si>
  <si>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D17029-04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</si>
  <si>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</si>
  <si>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</si>
  <si>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168,145 na trati Retz - Kolín</t>
  </si>
  <si>
    <t>KSO:</t>
  </si>
  <si>
    <t>CC-CZ:</t>
  </si>
  <si>
    <t>Místo:</t>
  </si>
  <si>
    <t xml:space="preserve"> </t>
  </si>
  <si>
    <t>Datum:</t>
  </si>
  <si>
    <t>24. 5. 2018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</si>
  <si>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</si>
  <si>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</si>
  <si>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</si>
  <si>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</si>
  <si>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</si>
  <si>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</si>
  <si>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</si>
  <si>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</si>
  <si>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</si>
  <si>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</si>
  <si>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</si>
  <si>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</si>
  <si>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</si>
  <si>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</si>
  <si>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</si>
  <si>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</si>
  <si>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</si>
  <si>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</si>
  <si>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</si>
  <si>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</si>
  <si>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</si>
  <si>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</si>
  <si>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</si>
  <si>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</si>
  <si>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</si>
  <si>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</si>
  <si>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</si>
  <si>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</si>
  <si>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</si>
  <si>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</si>
  <si>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</si>
  <si>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</si>
  <si>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</si>
  <si>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</si>
  <si>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</si>
  <si>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</si>
  <si>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</si>
  <si>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</si>
  <si>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</si>
  <si>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</si>
  <si>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</si>
  <si>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</si>
  <si>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</si>
  <si>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</si>
  <si>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</si>
  <si>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</si>
  <si>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</si>
  <si>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</si>
  <si>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</si>
  <si>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mostu v km 168,145</t>
  </si>
  <si>
    <t>STA</t>
  </si>
  <si>
    <t>1</t>
  </si>
  <si>
    <t>{72811e12-0b77-47a9-b0bd-b9181c8da154}</t>
  </si>
  <si>
    <t>2</t>
  </si>
  <si>
    <t>SO 02</t>
  </si>
  <si>
    <t>VRN</t>
  </si>
  <si>
    <t>{bf08f616-b4d9-4fed-8df6-66ac2a537fe6}</t>
  </si>
  <si>
    <t>KRYCÍ LIST SOUPISU PRACÍ</t>
  </si>
  <si>
    <t>Objekt:</t>
  </si>
  <si>
    <t>SO 01 - Oprava mostu v km 168,145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</si>
  <si>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</si>
  <si>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</si>
  <si>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</si>
  <si>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</si>
  <si>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</si>
  <si>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</si>
  <si>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</si>
  <si>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</si>
  <si>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</si>
  <si>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</si>
  <si>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</si>
  <si>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</si>
  <si>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</si>
  <si>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</si>
  <si>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</si>
  <si>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</si>
  <si>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</si>
  <si>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</si>
  <si>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</si>
  <si>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</si>
  <si>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</si>
  <si>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</si>
  <si>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</si>
  <si>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</si>
  <si>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</si>
  <si>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</si>
  <si>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</si>
  <si>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</si>
  <si>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</si>
  <si>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</si>
  <si>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</si>
  <si>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</si>
  <si>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</si>
  <si>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</si>
  <si>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1765691166</t>
  </si>
  <si>
    <t>VV</t>
  </si>
  <si>
    <t>"Vpravo"22*8</t>
  </si>
  <si>
    <t>"Vlevo" 22*11,0</t>
  </si>
  <si>
    <t>Součet</t>
  </si>
  <si>
    <t>111201401</t>
  </si>
  <si>
    <t>Spálení křovin a stromů průměru kmene do 100 mm</t>
  </si>
  <si>
    <t>-1847318736</t>
  </si>
  <si>
    <t>3</t>
  </si>
  <si>
    <t>115001105</t>
  </si>
  <si>
    <t>Převedení vody potrubím DN do 600</t>
  </si>
  <si>
    <t>m</t>
  </si>
  <si>
    <t>-444517233</t>
  </si>
  <si>
    <t>2*25</t>
  </si>
  <si>
    <t>121101101</t>
  </si>
  <si>
    <t>Sejmutí ornice s přemístěním na vzdálenost do 50 m</t>
  </si>
  <si>
    <t>m3</t>
  </si>
  <si>
    <t>1229382576</t>
  </si>
  <si>
    <t>"Vpravo"22*8*0,10</t>
  </si>
  <si>
    <t>"Vlevo" 22*11,0*0,10</t>
  </si>
  <si>
    <t>5</t>
  </si>
  <si>
    <t>131301102</t>
  </si>
  <si>
    <t>Hloubení jam nezapažených v hornině tř. 4 objemu do 1000 m3</t>
  </si>
  <si>
    <t>-509946388</t>
  </si>
  <si>
    <t>"Výkopy vlevo:"</t>
  </si>
  <si>
    <t>0,4*0,8*4,5+1*0,9*4,45</t>
  </si>
  <si>
    <t>"Výkopy vpravo:"</t>
  </si>
  <si>
    <t>0,4*0,8*3+1*0,8*4,45</t>
  </si>
  <si>
    <t>6</t>
  </si>
  <si>
    <t>161101101</t>
  </si>
  <si>
    <t>Svislé přemístění výkopku z horniny tř. 1 až 4 hl výkopu do 2,5 m</t>
  </si>
  <si>
    <t>-300155903</t>
  </si>
  <si>
    <t>7</t>
  </si>
  <si>
    <t>162701105</t>
  </si>
  <si>
    <t>Vodorovné přemístění do 10000 m výkopku/sypaniny z horniny tř. 1 až 4</t>
  </si>
  <si>
    <t>723422975</t>
  </si>
  <si>
    <t>0,4*0,8*4,5*10+1*0,9*4,45*10</t>
  </si>
  <si>
    <t>0,4*0,8*3*10+1*0,8*4,45*10</t>
  </si>
  <si>
    <t>8</t>
  </si>
  <si>
    <t>M</t>
  </si>
  <si>
    <t>58344200</t>
  </si>
  <si>
    <t>štěrkodrť frakce 0/63 třída C</t>
  </si>
  <si>
    <t>t</t>
  </si>
  <si>
    <t>-1181646128</t>
  </si>
  <si>
    <t xml:space="preserve">Doplnění svahu štěrkodrtí </t>
  </si>
  <si>
    <t>"Vlevo"((10*5,5*2,3+1,4*5,5/2*10)-(14,13*2,285+14,13*3,810/2))*1,7</t>
  </si>
  <si>
    <t>"Vpravo"((10*5,5*2,3+1,4*5,5/2*10)-(14,13*2,285+14,13*3,810/2))*1,7</t>
  </si>
  <si>
    <t>"Štěrkopískové lože tl. 200 mm na začátku a konci zavážecí dráhy" (5,795+5,670)*5*1,7</t>
  </si>
  <si>
    <t>9</t>
  </si>
  <si>
    <t>171201211</t>
  </si>
  <si>
    <t>Poplatek za uložení odpadu ze sypaniny na skládce (skládkovné)</t>
  </si>
  <si>
    <t>-1790715548</t>
  </si>
  <si>
    <t>1,8*9,96</t>
  </si>
  <si>
    <t>10</t>
  </si>
  <si>
    <t>174111311</t>
  </si>
  <si>
    <t>Zásyp sypaninou se zhutněním přes 3 m3 pro spodní stavbu železnic</t>
  </si>
  <si>
    <t>-1537731872</t>
  </si>
  <si>
    <t>"Vlevo"(10*5,5*2,3+1,4*5,5/2*10)-(14,13*2,285+14,13*3,810/2)</t>
  </si>
  <si>
    <t>"Vpravo"(10*5,5*2,3+1,4*5,5/2*10)-(14,13*2,285+14,13*3,810/2)</t>
  </si>
  <si>
    <t>11</t>
  </si>
  <si>
    <t>182201101</t>
  </si>
  <si>
    <t>Svahování násypů</t>
  </si>
  <si>
    <t>32639027</t>
  </si>
  <si>
    <t>12</t>
  </si>
  <si>
    <t>182301122</t>
  </si>
  <si>
    <t>Rozprostření ornice pl do 500 m2 ve svahu přes 1:5 tl vrstvy do 150 mm</t>
  </si>
  <si>
    <t>557099772</t>
  </si>
  <si>
    <t>HSV</t>
  </si>
  <si>
    <t>Práce a dodávky HSV</t>
  </si>
  <si>
    <t>Zakládání</t>
  </si>
  <si>
    <t>13</t>
  </si>
  <si>
    <t>274311127</t>
  </si>
  <si>
    <t>Základové pasy, prahy, věnce a ostruhy z betonu prostého C 25/30</t>
  </si>
  <si>
    <t>422979801</t>
  </si>
  <si>
    <t>"Koncové prahy vlevo" 0,4*0,8*4,45+1*0,8*4,45</t>
  </si>
  <si>
    <t>"Koncové prahy vpravo" 0,4*0,8*3+1*0,8*4,45</t>
  </si>
  <si>
    <t>14</t>
  </si>
  <si>
    <t>274354111</t>
  </si>
  <si>
    <t>Bednění základových pasů - zřízení</t>
  </si>
  <si>
    <t>-1684489311</t>
  </si>
  <si>
    <t>0,8*4,45*2+0,8*0,4*2+0,9*4,45*2+0,9*0,9*2</t>
  </si>
  <si>
    <t>0,8*3,3*2+0,8*0,4*2+0,9*4,45*2+0,9*1*2</t>
  </si>
  <si>
    <t>274354211</t>
  </si>
  <si>
    <t>Bednění základových pasů - odstranění</t>
  </si>
  <si>
    <t>228168591</t>
  </si>
  <si>
    <t>16</t>
  </si>
  <si>
    <t>275321117</t>
  </si>
  <si>
    <t>Základové patky a bloky ze ŽB C 25/30</t>
  </si>
  <si>
    <t>1342161779</t>
  </si>
  <si>
    <t>"Betonové patky pro zábradlí"</t>
  </si>
  <si>
    <t>8*2*0,35*0,35*0,85</t>
  </si>
  <si>
    <t>17</t>
  </si>
  <si>
    <t>275354111</t>
  </si>
  <si>
    <t>Bednění základových patek - zřízení</t>
  </si>
  <si>
    <t>1227050799</t>
  </si>
  <si>
    <t>"Bednění základových patek pro zábradlí"</t>
  </si>
  <si>
    <t>8*2*4*0,35*0,9</t>
  </si>
  <si>
    <t>18</t>
  </si>
  <si>
    <t>275354211</t>
  </si>
  <si>
    <t>Bednění základových patek - odstranění</t>
  </si>
  <si>
    <t>2114439662</t>
  </si>
  <si>
    <t>"Odbednění základových patek pro zábradlí"</t>
  </si>
  <si>
    <t>Svislé a kompletní konstrukce</t>
  </si>
  <si>
    <t>19</t>
  </si>
  <si>
    <t>317321118</t>
  </si>
  <si>
    <t>Mostní římsy ze ŽB C 30/37</t>
  </si>
  <si>
    <t>1628103040</t>
  </si>
  <si>
    <t>"Ztužující límec vlevo mostu" ((0,65*0,45)/2)*11</t>
  </si>
  <si>
    <t>"Ztužující límec vpravo mostu" ((0,65*0,45)/2)*11</t>
  </si>
  <si>
    <t>20</t>
  </si>
  <si>
    <t>317353121</t>
  </si>
  <si>
    <t>Bednění mostních říms všech tvarů - zřízení</t>
  </si>
  <si>
    <t>-685453768</t>
  </si>
  <si>
    <t>"Ztužující límec vlevo mostu"(0,5+0,2)*11</t>
  </si>
  <si>
    <t>"Ztužující límec vpravo mostu"(0,5+0,2)*11</t>
  </si>
  <si>
    <t>317353191</t>
  </si>
  <si>
    <t>Příplatek k bednění mostní římsy za bednění oblouku R do 200 m</t>
  </si>
  <si>
    <t>2141395481</t>
  </si>
  <si>
    <t>22</t>
  </si>
  <si>
    <t>317353221</t>
  </si>
  <si>
    <t>Bednění mostních říms všech tvarů - odstranění</t>
  </si>
  <si>
    <t>-643220496</t>
  </si>
  <si>
    <t>23</t>
  </si>
  <si>
    <t>317361116</t>
  </si>
  <si>
    <t>Výztuž mostních říms z betonářské oceli 10 505</t>
  </si>
  <si>
    <t>274107237</t>
  </si>
  <si>
    <t>"Výztuž základových patek zábradlí - pruty 10mm a třmínky 6mm" 33,31/1000</t>
  </si>
  <si>
    <t>"pruty průměr 10 mm dl. 3 m" 2*7*11*0,617*0,001</t>
  </si>
  <si>
    <t>"třmínky průměr 8 mm po 150 mm dl. 0,8 m" 2*40*0,8*0,398*0,001</t>
  </si>
  <si>
    <t>24</t>
  </si>
  <si>
    <t>553915321R</t>
  </si>
  <si>
    <t>zábradlí z ocel. profilů s výplní z lanek 8mm včetně PKO</t>
  </si>
  <si>
    <t>305337998</t>
  </si>
  <si>
    <t>" výroba nového zábradlí včetně PKO"</t>
  </si>
  <si>
    <t>2*11</t>
  </si>
  <si>
    <t>25</t>
  </si>
  <si>
    <t>369317311</t>
  </si>
  <si>
    <t>Výplň štoly v hor suché z cementopopílkové suspenze za rubem nosné obezdívky délky do 200 m</t>
  </si>
  <si>
    <t>-726703427</t>
  </si>
  <si>
    <t>(3,15*2,5*2,5/2+2*5-14,13)*10,420</t>
  </si>
  <si>
    <t>Vodorovné konstrukce</t>
  </si>
  <si>
    <t>26</t>
  </si>
  <si>
    <t>429171121R</t>
  </si>
  <si>
    <t>Montáž zavážecí dráhy z dřevěných hranolů včetně podbetonování</t>
  </si>
  <si>
    <t>-1152754939</t>
  </si>
  <si>
    <t>22,485</t>
  </si>
  <si>
    <t>27</t>
  </si>
  <si>
    <t>429171126</t>
  </si>
  <si>
    <t>Montáž přesýpaných konstrukcí z vlnitých plechů vlna do 200x55 mm rozpětí do 13 m obvod do 14 m</t>
  </si>
  <si>
    <t>-890094400</t>
  </si>
  <si>
    <t>28</t>
  </si>
  <si>
    <t>55314170</t>
  </si>
  <si>
    <t>montovaná konstrukce z vlnitého plechu, typ vlny 200x55, ZnEpx, 12 - 14 m tl. plechu 5 mm</t>
  </si>
  <si>
    <t>1692534640</t>
  </si>
  <si>
    <t>29</t>
  </si>
  <si>
    <t>31316002</t>
  </si>
  <si>
    <t>síť výztužná svařovaná 100x100mm drát D 4mm</t>
  </si>
  <si>
    <t>1100603998</t>
  </si>
  <si>
    <t>"Výstuž obkladu svahu" 2*12*2*1,15</t>
  </si>
  <si>
    <t>30</t>
  </si>
  <si>
    <t>60511166</t>
  </si>
  <si>
    <t>řezivo jehličnaté hranol dl 4 - 6 m jakost I.</t>
  </si>
  <si>
    <t>1848966840</t>
  </si>
  <si>
    <t>"Řezivo pro montáž zavážecí dráhy - hranoly 120x120mm" 0,12*0,12*27*4*1,2</t>
  </si>
  <si>
    <t>31</t>
  </si>
  <si>
    <t>60511145</t>
  </si>
  <si>
    <t>řezivo stavební prkna omítaná netříděná tl 25 mm dl 3 a 5 m</t>
  </si>
  <si>
    <t>-1475011154</t>
  </si>
  <si>
    <t>"Řezivo pro montáž zavážecí dráhy" 3</t>
  </si>
  <si>
    <t>32</t>
  </si>
  <si>
    <t>451311531</t>
  </si>
  <si>
    <t>Podklad pro dlažbu z betonu prostého mrazuvzdorného tř. C 25/30 vrstva tl nad 150 do 200 mm</t>
  </si>
  <si>
    <t>713907161</t>
  </si>
  <si>
    <t>"obklad svahu vpravo"2*12</t>
  </si>
  <si>
    <t>"dlažba koryta vpravo" 4,435*5</t>
  </si>
  <si>
    <t>"obklad svahu vlevo" 2*12</t>
  </si>
  <si>
    <t>"dlažba koryta vlevo" 4,435*2,6</t>
  </si>
  <si>
    <t>33</t>
  </si>
  <si>
    <t>451311541</t>
  </si>
  <si>
    <t>Podklad pro dlažbu z betonu prostého mrazuvzdorného tř. C 25/30 vrstva tl nad 200 do 250 mm</t>
  </si>
  <si>
    <t>1890963193</t>
  </si>
  <si>
    <t>"podklad pod dlažbu uvnitř mostu"22,485*(2*0,905+2*0,1+2,080)</t>
  </si>
  <si>
    <t>34</t>
  </si>
  <si>
    <t>451315111</t>
  </si>
  <si>
    <t>Podkladní nebo vyrovnávací vrstva z betonu C25/30 tl 100 mm</t>
  </si>
  <si>
    <t>-1701537558</t>
  </si>
  <si>
    <t>"Podklad pod zavážecí dráhou" 5*0,3*10,45</t>
  </si>
  <si>
    <t>35</t>
  </si>
  <si>
    <t>451576111</t>
  </si>
  <si>
    <t>Podkladní vrstva ze štěrkopísku tl do 200 mm pod úložným prefabrikátem</t>
  </si>
  <si>
    <t>-1448354992</t>
  </si>
  <si>
    <t>"Štěrkopískové lože tl. 200 mm na začátku a konci zavážecí dráhy" (5,795+5,670)*5</t>
  </si>
  <si>
    <t>36</t>
  </si>
  <si>
    <t>465513127</t>
  </si>
  <si>
    <t>Dlažba z lomového kamene na cementovou maltu s vyspárováním tl 200 mm</t>
  </si>
  <si>
    <t>436041679</t>
  </si>
  <si>
    <t>"dlažba uvnitř mostu"(1,305+0,1+2,08+0,1+0,505)*23,885</t>
  </si>
  <si>
    <t>37</t>
  </si>
  <si>
    <t>465513157</t>
  </si>
  <si>
    <t>Dlažba svahu u opěr z upraveného lomového žulového kamene LK 20 do lože C 25/30</t>
  </si>
  <si>
    <t>-402288379</t>
  </si>
  <si>
    <t>Ostatní konstrukce a práce-bourání</t>
  </si>
  <si>
    <t>38</t>
  </si>
  <si>
    <t>936942211</t>
  </si>
  <si>
    <t>Zhotovení tabulky s letopočtem opravy mostu vložením šablony do bednění</t>
  </si>
  <si>
    <t>kus</t>
  </si>
  <si>
    <t>2107243689</t>
  </si>
  <si>
    <t>39</t>
  </si>
  <si>
    <t>953961113</t>
  </si>
  <si>
    <t>Kotvy chemickým tmelem M 12 hl 110 mm do betonu, ŽB nebo kamene s vyvrtáním otvoru</t>
  </si>
  <si>
    <t>1243453086</t>
  </si>
  <si>
    <t>P</t>
  </si>
  <si>
    <t>Poznámka k položce:_x000d_
kotvení zábradlí</t>
  </si>
  <si>
    <t>8*4*2</t>
  </si>
  <si>
    <t>40</t>
  </si>
  <si>
    <t>953965121</t>
  </si>
  <si>
    <t>Kotevní šroub pro chemické kotvy M 12 dl 160 mm</t>
  </si>
  <si>
    <t>-1675004116</t>
  </si>
  <si>
    <t>41</t>
  </si>
  <si>
    <t>962021112</t>
  </si>
  <si>
    <t>Bourání mostních zdí a pilířů z kamene</t>
  </si>
  <si>
    <t>1228739710</t>
  </si>
  <si>
    <t>"Římsa vpravo"0,35*1,1*10,895</t>
  </si>
  <si>
    <t>"Římsa vlevo" 0,35*1,1*10,665</t>
  </si>
  <si>
    <t>42</t>
  </si>
  <si>
    <t>985221013</t>
  </si>
  <si>
    <t>Postupné rozebírání kamenného zdiva pro další použití přes 3 m3</t>
  </si>
  <si>
    <t>-99979353</t>
  </si>
  <si>
    <t>"Částečné rozebrání kuželů" 6</t>
  </si>
  <si>
    <t>997</t>
  </si>
  <si>
    <t>Přesun sutě</t>
  </si>
  <si>
    <t>43</t>
  </si>
  <si>
    <t>997211111</t>
  </si>
  <si>
    <t>Svislá doprava suti na v 3,5 m</t>
  </si>
  <si>
    <t>-431304578</t>
  </si>
  <si>
    <t>44</t>
  </si>
  <si>
    <t>997211119</t>
  </si>
  <si>
    <t>Příplatek ZKD 3,5 m výšky u svislé dopravy suti</t>
  </si>
  <si>
    <t>1633617519</t>
  </si>
  <si>
    <t>45</t>
  </si>
  <si>
    <t>997211511</t>
  </si>
  <si>
    <t>Vodorovná doprava suti po suchu na vzdálenost do 1 km</t>
  </si>
  <si>
    <t>-1326540568</t>
  </si>
  <si>
    <t>46</t>
  </si>
  <si>
    <t>997211519</t>
  </si>
  <si>
    <t>Příplatek ZKD 1 km u vodorovné dopravy suti</t>
  </si>
  <si>
    <t>-1648418019</t>
  </si>
  <si>
    <t>35,669*7 'Přepočtené koeficientem množství</t>
  </si>
  <si>
    <t>47</t>
  </si>
  <si>
    <t>997211611</t>
  </si>
  <si>
    <t>Nakládání suti na dopravní prostředky pro vodorovnou dopravu</t>
  </si>
  <si>
    <t>-729251758</t>
  </si>
  <si>
    <t>48</t>
  </si>
  <si>
    <t>997221855</t>
  </si>
  <si>
    <t>Poplatek za uložení odpadu z kameniva na skládce (skládkovné)</t>
  </si>
  <si>
    <t>-1737643931</t>
  </si>
  <si>
    <t>998</t>
  </si>
  <si>
    <t>Přesun hmot</t>
  </si>
  <si>
    <t>49</t>
  </si>
  <si>
    <t>998212111</t>
  </si>
  <si>
    <t>Přesun hmot pro mosty zděné, monolitické betonové nebo ocelové v do 20 m</t>
  </si>
  <si>
    <t>-696808857</t>
  </si>
  <si>
    <t>SO 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</si>
  <si>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</si>
  <si>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</si>
  <si>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</si>
  <si>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</si>
  <si>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</si>
  <si>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</si>
  <si>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</si>
  <si>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</si>
  <si>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</si>
  <si>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</si>
  <si>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</si>
  <si>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Kč</t>
  </si>
  <si>
    <t>1024</t>
  </si>
  <si>
    <t>1499963386</t>
  </si>
  <si>
    <t>013254000</t>
  </si>
  <si>
    <t>Dokumentace skutečného provedení stavby</t>
  </si>
  <si>
    <t>-1711531354</t>
  </si>
  <si>
    <t>VRN3</t>
  </si>
  <si>
    <t>Zařízení staveniště</t>
  </si>
  <si>
    <t>030001000</t>
  </si>
  <si>
    <t>2017549521</t>
  </si>
  <si>
    <t>031203000</t>
  </si>
  <si>
    <t>Terénní úpravy pro zařízení staveniště</t>
  </si>
  <si>
    <t>244093838</t>
  </si>
  <si>
    <t>039203000</t>
  </si>
  <si>
    <t>Úprava terénu po zrušení zařízení staveniště</t>
  </si>
  <si>
    <t>1112613501</t>
  </si>
  <si>
    <t>VRN4</t>
  </si>
  <si>
    <t>Inženýrská činnost</t>
  </si>
  <si>
    <t>041103000</t>
  </si>
  <si>
    <t>Autorský dozor projektanta</t>
  </si>
  <si>
    <t>-895587960</t>
  </si>
  <si>
    <t>VRN6</t>
  </si>
  <si>
    <t>Územní vlivy</t>
  </si>
  <si>
    <t>065002000</t>
  </si>
  <si>
    <t>Mimostaveništní doprava materiálů</t>
  </si>
  <si>
    <t>-1055131595</t>
  </si>
  <si>
    <t>VRN7</t>
  </si>
  <si>
    <t>Provozní vlivy</t>
  </si>
  <si>
    <t>074002000</t>
  </si>
  <si>
    <t>Železniční a městský kolejový provoz</t>
  </si>
  <si>
    <t>-253040600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</si>
</sst>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1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37</v>
      </c>
      <c r="E29" s="44"/>
      <c r="F29" s="30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D17029-04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Oprava mostu v km 168,145 na trati Retz - Kolín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24. 5. 2018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47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48</v>
      </c>
      <c r="D52" s="80"/>
      <c r="E52" s="80"/>
      <c r="F52" s="80"/>
      <c r="G52" s="80"/>
      <c r="H52" s="81"/>
      <c r="I52" s="82" t="s">
        <v>49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50</v>
      </c>
      <c r="AH52" s="80"/>
      <c r="AI52" s="80"/>
      <c r="AJ52" s="80"/>
      <c r="AK52" s="80"/>
      <c r="AL52" s="80"/>
      <c r="AM52" s="80"/>
      <c r="AN52" s="82" t="s">
        <v>51</v>
      </c>
      <c r="AO52" s="80"/>
      <c r="AP52" s="84"/>
      <c r="AQ52" s="85" t="s">
        <v>52</v>
      </c>
      <c r="AR52" s="41"/>
      <c r="AS52" s="86" t="s">
        <v>53</v>
      </c>
      <c r="AT52" s="87" t="s">
        <v>54</v>
      </c>
      <c r="AU52" s="87" t="s">
        <v>55</v>
      </c>
      <c r="AV52" s="87" t="s">
        <v>56</v>
      </c>
      <c r="AW52" s="87" t="s">
        <v>57</v>
      </c>
      <c r="AX52" s="87" t="s">
        <v>58</v>
      </c>
      <c r="AY52" s="87" t="s">
        <v>59</v>
      </c>
      <c r="AZ52" s="87" t="s">
        <v>60</v>
      </c>
      <c r="BA52" s="87" t="s">
        <v>61</v>
      </c>
      <c r="BB52" s="87" t="s">
        <v>62</v>
      </c>
      <c r="BC52" s="87" t="s">
        <v>63</v>
      </c>
      <c r="BD52" s="88" t="s">
        <v>64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S54" s="103" t="s">
        <v>66</v>
      </c>
      <c r="BT54" s="103" t="s">
        <v>67</v>
      </c>
      <c r="BU54" s="104" t="s">
        <v>68</v>
      </c>
      <c r="BV54" s="103" t="s">
        <v>69</v>
      </c>
      <c r="BW54" s="103" t="s">
        <v>5</v>
      </c>
      <c r="BX54" s="103" t="s">
        <v>70</v>
      </c>
      <c r="CL54" s="103" t="s">
        <v>1</v>
      </c>
    </row>
    <row r="55" s="5" customFormat="1" ht="16.5" customHeight="1">
      <c r="A55" s="105" t="s">
        <v>71</v>
      </c>
      <c r="B55" s="106"/>
      <c r="C55" s="107"/>
      <c r="D55" s="108" t="s">
        <v>72</v>
      </c>
      <c r="E55" s="108"/>
      <c r="F55" s="108"/>
      <c r="G55" s="108"/>
      <c r="H55" s="108"/>
      <c r="I55" s="109"/>
      <c r="J55" s="108" t="s">
        <v>73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 01 - Oprava mostu v km...'!J30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74</v>
      </c>
      <c r="AR55" s="112"/>
      <c r="AS55" s="113">
        <v>0</v>
      </c>
      <c r="AT55" s="114">
        <f>ROUND(SUM(AV55:AW55),2)</f>
        <v>0</v>
      </c>
      <c r="AU55" s="115">
        <f>'SO 01 - Oprava mostu v km...'!P87</f>
        <v>0</v>
      </c>
      <c r="AV55" s="114">
        <f>'SO 01 - Oprava mostu v km...'!J33</f>
        <v>0</v>
      </c>
      <c r="AW55" s="114">
        <f>'SO 01 - Oprava mostu v km...'!J34</f>
        <v>0</v>
      </c>
      <c r="AX55" s="114">
        <f>'SO 01 - Oprava mostu v km...'!J35</f>
        <v>0</v>
      </c>
      <c r="AY55" s="114">
        <f>'SO 01 - Oprava mostu v km...'!J36</f>
        <v>0</v>
      </c>
      <c r="AZ55" s="114">
        <f>'SO 01 - Oprava mostu v km...'!F33</f>
        <v>0</v>
      </c>
      <c r="BA55" s="114">
        <f>'SO 01 - Oprava mostu v km...'!F34</f>
        <v>0</v>
      </c>
      <c r="BB55" s="114">
        <f>'SO 01 - Oprava mostu v km...'!F35</f>
        <v>0</v>
      </c>
      <c r="BC55" s="114">
        <f>'SO 01 - Oprava mostu v km...'!F36</f>
        <v>0</v>
      </c>
      <c r="BD55" s="116">
        <f>'SO 01 - Oprava mostu v km...'!F37</f>
        <v>0</v>
      </c>
      <c r="BT55" s="117" t="s">
        <v>75</v>
      </c>
      <c r="BV55" s="117" t="s">
        <v>69</v>
      </c>
      <c r="BW55" s="117" t="s">
        <v>76</v>
      </c>
      <c r="BX55" s="117" t="s">
        <v>5</v>
      </c>
      <c r="CL55" s="117" t="s">
        <v>1</v>
      </c>
      <c r="CM55" s="117" t="s">
        <v>77</v>
      </c>
    </row>
    <row r="56" s="5" customFormat="1" ht="16.5" customHeight="1">
      <c r="A56" s="105" t="s">
        <v>71</v>
      </c>
      <c r="B56" s="106"/>
      <c r="C56" s="107"/>
      <c r="D56" s="108" t="s">
        <v>78</v>
      </c>
      <c r="E56" s="108"/>
      <c r="F56" s="108"/>
      <c r="G56" s="108"/>
      <c r="H56" s="108"/>
      <c r="I56" s="109"/>
      <c r="J56" s="108" t="s">
        <v>79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 02 - VRN'!J30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74</v>
      </c>
      <c r="AR56" s="112"/>
      <c r="AS56" s="118">
        <v>0</v>
      </c>
      <c r="AT56" s="119">
        <f>ROUND(SUM(AV56:AW56),2)</f>
        <v>0</v>
      </c>
      <c r="AU56" s="120">
        <f>'SO 02 - VRN'!P85</f>
        <v>0</v>
      </c>
      <c r="AV56" s="119">
        <f>'SO 02 - VRN'!J33</f>
        <v>0</v>
      </c>
      <c r="AW56" s="119">
        <f>'SO 02 - VRN'!J34</f>
        <v>0</v>
      </c>
      <c r="AX56" s="119">
        <f>'SO 02 - VRN'!J35</f>
        <v>0</v>
      </c>
      <c r="AY56" s="119">
        <f>'SO 02 - VRN'!J36</f>
        <v>0</v>
      </c>
      <c r="AZ56" s="119">
        <f>'SO 02 - VRN'!F33</f>
        <v>0</v>
      </c>
      <c r="BA56" s="119">
        <f>'SO 02 - VRN'!F34</f>
        <v>0</v>
      </c>
      <c r="BB56" s="119">
        <f>'SO 02 - VRN'!F35</f>
        <v>0</v>
      </c>
      <c r="BC56" s="119">
        <f>'SO 02 - VRN'!F36</f>
        <v>0</v>
      </c>
      <c r="BD56" s="121">
        <f>'SO 02 - VRN'!F37</f>
        <v>0</v>
      </c>
      <c r="BT56" s="117" t="s">
        <v>75</v>
      </c>
      <c r="BV56" s="117" t="s">
        <v>69</v>
      </c>
      <c r="BW56" s="117" t="s">
        <v>80</v>
      </c>
      <c r="BX56" s="117" t="s">
        <v>5</v>
      </c>
      <c r="CL56" s="117" t="s">
        <v>1</v>
      </c>
      <c r="CM56" s="117" t="s">
        <v>77</v>
      </c>
    </row>
    <row r="57" s="1" customFormat="1" ht="30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</row>
    <row r="58" s="1" customFormat="1" ht="6.96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1"/>
    </row>
  </sheetData>
  <sheetProtection sheet="1" formatColumns="0" formatRows="0" objects="1" scenarios="1" spinCount="100000" saltValue="UkOvyP46f3akU9SEXlv0bSQZpnvZU+e8zfhXFOKDcaup7GUTngG2UASPuCbjFigE4L+zfpNyhT1W8lENzPErCw==" hashValue="Qof7k2pkTZjy1jlzAu5InPYdI7vjkRaZrL9cGIsLlza8492E7PKwhhBFzQk8GAPjjpZp5Tf/AArhoQIB9PpjEA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 01 - Oprava mostu v km...'!C2" display="/"/>
    <hyperlink ref="A56" location="'SO 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</row>
    <row r="4" ht="24.96" customHeight="1">
      <c r="B4" s="18"/>
      <c r="D4" s="126" t="s">
        <v>81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Oprava mostu v km 168,145 na trati Retz - Kolín</v>
      </c>
      <c r="F7" s="127"/>
      <c r="G7" s="127"/>
      <c r="H7" s="127"/>
      <c r="L7" s="18"/>
    </row>
    <row r="8" s="1" customFormat="1" ht="12" customHeight="1">
      <c r="B8" s="41"/>
      <c r="D8" s="127" t="s">
        <v>82</v>
      </c>
      <c r="I8" s="129"/>
      <c r="L8" s="41"/>
    </row>
    <row r="9" s="1" customFormat="1" ht="36.96" customHeight="1">
      <c r="B9" s="41"/>
      <c r="E9" s="130" t="s">
        <v>83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24. 5. 2018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ROUND(J87,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ROUND((SUM(BE87:BE253)),  2)</f>
        <v>0</v>
      </c>
      <c r="I33" s="142">
        <v>0.20999999999999999</v>
      </c>
      <c r="J33" s="141">
        <f>ROUND(((SUM(BE87:BE253))*I33),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ROUND((SUM(BF87:BF253)),  2)</f>
        <v>0</v>
      </c>
      <c r="I34" s="142">
        <v>0.14999999999999999</v>
      </c>
      <c r="J34" s="141">
        <f>ROUND(((SUM(BF87:BF253))*I34),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ROUND((SUM(BG87:BG253)),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ROUND((SUM(BH87:BH253)),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ROUND((SUM(BI87:BI253)),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hidden="1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hidden="1" s="1" customFormat="1" ht="24.96" customHeight="1">
      <c r="B45" s="36"/>
      <c r="C45" s="21" t="s">
        <v>84</v>
      </c>
      <c r="D45" s="37"/>
      <c r="E45" s="37"/>
      <c r="F45" s="37"/>
      <c r="G45" s="37"/>
      <c r="H45" s="37"/>
      <c r="I45" s="129"/>
      <c r="J45" s="37"/>
      <c r="K45" s="37"/>
      <c r="L45" s="41"/>
    </row>
    <row r="46" hidden="1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hidden="1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hidden="1" s="1" customFormat="1" ht="16.5" customHeight="1">
      <c r="B48" s="36"/>
      <c r="C48" s="37"/>
      <c r="D48" s="37"/>
      <c r="E48" s="157" t="str">
        <f>E7</f>
        <v>Oprava mostu v km 168,145 na trati Retz - Kolín</v>
      </c>
      <c r="F48" s="30"/>
      <c r="G48" s="30"/>
      <c r="H48" s="30"/>
      <c r="I48" s="129"/>
      <c r="J48" s="37"/>
      <c r="K48" s="37"/>
      <c r="L48" s="41"/>
    </row>
    <row r="49" hidden="1" s="1" customFormat="1" ht="12" customHeight="1">
      <c r="B49" s="36"/>
      <c r="C49" s="30" t="s">
        <v>82</v>
      </c>
      <c r="D49" s="37"/>
      <c r="E49" s="37"/>
      <c r="F49" s="37"/>
      <c r="G49" s="37"/>
      <c r="H49" s="37"/>
      <c r="I49" s="129"/>
      <c r="J49" s="37"/>
      <c r="K49" s="37"/>
      <c r="L49" s="41"/>
    </row>
    <row r="50" hidden="1" s="1" customFormat="1" ht="16.5" customHeight="1">
      <c r="B50" s="36"/>
      <c r="C50" s="37"/>
      <c r="D50" s="37"/>
      <c r="E50" s="62" t="str">
        <f>E9</f>
        <v>SO 01 - Oprava mostu v km 168,145</v>
      </c>
      <c r="F50" s="37"/>
      <c r="G50" s="37"/>
      <c r="H50" s="37"/>
      <c r="I50" s="129"/>
      <c r="J50" s="37"/>
      <c r="K50" s="37"/>
      <c r="L50" s="41"/>
    </row>
    <row r="51" hidden="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hidden="1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24. 5. 2018</v>
      </c>
      <c r="K52" s="37"/>
      <c r="L52" s="41"/>
    </row>
    <row r="53" hidden="1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hidden="1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hidden="1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hidden="1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hidden="1" s="1" customFormat="1" ht="29.28" customHeight="1">
      <c r="B57" s="36"/>
      <c r="C57" s="158" t="s">
        <v>85</v>
      </c>
      <c r="D57" s="159"/>
      <c r="E57" s="159"/>
      <c r="F57" s="159"/>
      <c r="G57" s="159"/>
      <c r="H57" s="159"/>
      <c r="I57" s="160"/>
      <c r="J57" s="161" t="s">
        <v>86</v>
      </c>
      <c r="K57" s="159"/>
      <c r="L57" s="41"/>
    </row>
    <row r="58" hidden="1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hidden="1" s="1" customFormat="1" ht="22.8" customHeight="1">
      <c r="B59" s="36"/>
      <c r="C59" s="162" t="s">
        <v>87</v>
      </c>
      <c r="D59" s="37"/>
      <c r="E59" s="37"/>
      <c r="F59" s="37"/>
      <c r="G59" s="37"/>
      <c r="H59" s="37"/>
      <c r="I59" s="129"/>
      <c r="J59" s="96">
        <f>J87</f>
        <v>0</v>
      </c>
      <c r="K59" s="37"/>
      <c r="L59" s="41"/>
      <c r="AU59" s="15" t="s">
        <v>88</v>
      </c>
    </row>
    <row r="60" hidden="1" s="7" customFormat="1" ht="24.96" customHeight="1">
      <c r="B60" s="163"/>
      <c r="C60" s="164"/>
      <c r="D60" s="165" t="s">
        <v>89</v>
      </c>
      <c r="E60" s="166"/>
      <c r="F60" s="166"/>
      <c r="G60" s="166"/>
      <c r="H60" s="166"/>
      <c r="I60" s="167"/>
      <c r="J60" s="168">
        <f>J88</f>
        <v>0</v>
      </c>
      <c r="K60" s="164"/>
      <c r="L60" s="169"/>
    </row>
    <row r="61" hidden="1" s="7" customFormat="1" ht="24.96" customHeight="1">
      <c r="B61" s="163"/>
      <c r="C61" s="164"/>
      <c r="D61" s="165" t="s">
        <v>90</v>
      </c>
      <c r="E61" s="166"/>
      <c r="F61" s="166"/>
      <c r="G61" s="166"/>
      <c r="H61" s="166"/>
      <c r="I61" s="167"/>
      <c r="J61" s="168">
        <f>J142</f>
        <v>0</v>
      </c>
      <c r="K61" s="164"/>
      <c r="L61" s="169"/>
    </row>
    <row r="62" hidden="1" s="8" customFormat="1" ht="19.92" customHeight="1">
      <c r="B62" s="170"/>
      <c r="C62" s="171"/>
      <c r="D62" s="172" t="s">
        <v>91</v>
      </c>
      <c r="E62" s="173"/>
      <c r="F62" s="173"/>
      <c r="G62" s="173"/>
      <c r="H62" s="173"/>
      <c r="I62" s="174"/>
      <c r="J62" s="175">
        <f>J143</f>
        <v>0</v>
      </c>
      <c r="K62" s="171"/>
      <c r="L62" s="176"/>
    </row>
    <row r="63" hidden="1" s="8" customFormat="1" ht="19.92" customHeight="1">
      <c r="B63" s="170"/>
      <c r="C63" s="171"/>
      <c r="D63" s="172" t="s">
        <v>92</v>
      </c>
      <c r="E63" s="173"/>
      <c r="F63" s="173"/>
      <c r="G63" s="173"/>
      <c r="H63" s="173"/>
      <c r="I63" s="174"/>
      <c r="J63" s="175">
        <f>J168</f>
        <v>0</v>
      </c>
      <c r="K63" s="171"/>
      <c r="L63" s="176"/>
    </row>
    <row r="64" hidden="1" s="8" customFormat="1" ht="19.92" customHeight="1">
      <c r="B64" s="170"/>
      <c r="C64" s="171"/>
      <c r="D64" s="172" t="s">
        <v>93</v>
      </c>
      <c r="E64" s="173"/>
      <c r="F64" s="173"/>
      <c r="G64" s="173"/>
      <c r="H64" s="173"/>
      <c r="I64" s="174"/>
      <c r="J64" s="175">
        <f>J195</f>
        <v>0</v>
      </c>
      <c r="K64" s="171"/>
      <c r="L64" s="176"/>
    </row>
    <row r="65" hidden="1" s="8" customFormat="1" ht="19.92" customHeight="1">
      <c r="B65" s="170"/>
      <c r="C65" s="171"/>
      <c r="D65" s="172" t="s">
        <v>94</v>
      </c>
      <c r="E65" s="173"/>
      <c r="F65" s="173"/>
      <c r="G65" s="173"/>
      <c r="H65" s="173"/>
      <c r="I65" s="174"/>
      <c r="J65" s="175">
        <f>J230</f>
        <v>0</v>
      </c>
      <c r="K65" s="171"/>
      <c r="L65" s="176"/>
    </row>
    <row r="66" hidden="1" s="8" customFormat="1" ht="19.92" customHeight="1">
      <c r="B66" s="170"/>
      <c r="C66" s="171"/>
      <c r="D66" s="172" t="s">
        <v>95</v>
      </c>
      <c r="E66" s="173"/>
      <c r="F66" s="173"/>
      <c r="G66" s="173"/>
      <c r="H66" s="173"/>
      <c r="I66" s="174"/>
      <c r="J66" s="175">
        <f>J244</f>
        <v>0</v>
      </c>
      <c r="K66" s="171"/>
      <c r="L66" s="176"/>
    </row>
    <row r="67" hidden="1" s="8" customFormat="1" ht="19.92" customHeight="1">
      <c r="B67" s="170"/>
      <c r="C67" s="171"/>
      <c r="D67" s="172" t="s">
        <v>96</v>
      </c>
      <c r="E67" s="173"/>
      <c r="F67" s="173"/>
      <c r="G67" s="173"/>
      <c r="H67" s="173"/>
      <c r="I67" s="174"/>
      <c r="J67" s="175">
        <f>J252</f>
        <v>0</v>
      </c>
      <c r="K67" s="171"/>
      <c r="L67" s="176"/>
    </row>
    <row r="68" hidden="1" s="1" customFormat="1" ht="21.84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hidden="1" s="1" customFormat="1" ht="6.96" customHeight="1">
      <c r="B69" s="55"/>
      <c r="C69" s="56"/>
      <c r="D69" s="56"/>
      <c r="E69" s="56"/>
      <c r="F69" s="56"/>
      <c r="G69" s="56"/>
      <c r="H69" s="56"/>
      <c r="I69" s="153"/>
      <c r="J69" s="56"/>
      <c r="K69" s="56"/>
      <c r="L69" s="41"/>
    </row>
    <row r="70" hidden="1"/>
    <row r="71" hidden="1"/>
    <row r="72" hidden="1"/>
    <row r="73" s="1" customFormat="1" ht="6.96" customHeight="1">
      <c r="B73" s="57"/>
      <c r="C73" s="58"/>
      <c r="D73" s="58"/>
      <c r="E73" s="58"/>
      <c r="F73" s="58"/>
      <c r="G73" s="58"/>
      <c r="H73" s="58"/>
      <c r="I73" s="156"/>
      <c r="J73" s="58"/>
      <c r="K73" s="58"/>
      <c r="L73" s="41"/>
    </row>
    <row r="74" s="1" customFormat="1" ht="24.96" customHeight="1">
      <c r="B74" s="36"/>
      <c r="C74" s="21" t="s">
        <v>97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16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157" t="str">
        <f>E7</f>
        <v>Oprava mostu v km 168,145 na trati Retz - Kolín</v>
      </c>
      <c r="F77" s="30"/>
      <c r="G77" s="30"/>
      <c r="H77" s="30"/>
      <c r="I77" s="129"/>
      <c r="J77" s="37"/>
      <c r="K77" s="37"/>
      <c r="L77" s="41"/>
    </row>
    <row r="78" s="1" customFormat="1" ht="12" customHeight="1">
      <c r="B78" s="36"/>
      <c r="C78" s="30" t="s">
        <v>82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6.5" customHeight="1">
      <c r="B79" s="36"/>
      <c r="C79" s="37"/>
      <c r="D79" s="37"/>
      <c r="E79" s="62" t="str">
        <f>E9</f>
        <v>SO 01 - Oprava mostu v km 168,145</v>
      </c>
      <c r="F79" s="37"/>
      <c r="G79" s="37"/>
      <c r="H79" s="37"/>
      <c r="I79" s="129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2" customHeight="1">
      <c r="B81" s="36"/>
      <c r="C81" s="30" t="s">
        <v>20</v>
      </c>
      <c r="D81" s="37"/>
      <c r="E81" s="37"/>
      <c r="F81" s="25" t="str">
        <f>F12</f>
        <v xml:space="preserve"> </v>
      </c>
      <c r="G81" s="37"/>
      <c r="H81" s="37"/>
      <c r="I81" s="131" t="s">
        <v>22</v>
      </c>
      <c r="J81" s="65" t="str">
        <f>IF(J12="","",J12)</f>
        <v>24. 5. 2018</v>
      </c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3.65" customHeight="1">
      <c r="B83" s="36"/>
      <c r="C83" s="30" t="s">
        <v>24</v>
      </c>
      <c r="D83" s="37"/>
      <c r="E83" s="37"/>
      <c r="F83" s="25" t="str">
        <f>E15</f>
        <v xml:space="preserve"> </v>
      </c>
      <c r="G83" s="37"/>
      <c r="H83" s="37"/>
      <c r="I83" s="131" t="s">
        <v>29</v>
      </c>
      <c r="J83" s="34" t="str">
        <f>E21</f>
        <v xml:space="preserve"> </v>
      </c>
      <c r="K83" s="37"/>
      <c r="L83" s="41"/>
    </row>
    <row r="84" s="1" customFormat="1" ht="13.65" customHeight="1">
      <c r="B84" s="36"/>
      <c r="C84" s="30" t="s">
        <v>27</v>
      </c>
      <c r="D84" s="37"/>
      <c r="E84" s="37"/>
      <c r="F84" s="25" t="str">
        <f>IF(E18="","",E18)</f>
        <v>Vyplň údaj</v>
      </c>
      <c r="G84" s="37"/>
      <c r="H84" s="37"/>
      <c r="I84" s="131" t="s">
        <v>31</v>
      </c>
      <c r="J84" s="34" t="str">
        <f>E24</f>
        <v xml:space="preserve"> </v>
      </c>
      <c r="K84" s="37"/>
      <c r="L84" s="41"/>
    </row>
    <row r="85" s="1" customFormat="1" ht="10.32" customHeight="1"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41"/>
    </row>
    <row r="86" s="9" customFormat="1" ht="29.28" customHeight="1">
      <c r="B86" s="177"/>
      <c r="C86" s="178" t="s">
        <v>98</v>
      </c>
      <c r="D86" s="179" t="s">
        <v>52</v>
      </c>
      <c r="E86" s="179" t="s">
        <v>48</v>
      </c>
      <c r="F86" s="179" t="s">
        <v>49</v>
      </c>
      <c r="G86" s="179" t="s">
        <v>99</v>
      </c>
      <c r="H86" s="179" t="s">
        <v>100</v>
      </c>
      <c r="I86" s="180" t="s">
        <v>101</v>
      </c>
      <c r="J86" s="179" t="s">
        <v>86</v>
      </c>
      <c r="K86" s="181" t="s">
        <v>102</v>
      </c>
      <c r="L86" s="182"/>
      <c r="M86" s="86" t="s">
        <v>1</v>
      </c>
      <c r="N86" s="87" t="s">
        <v>37</v>
      </c>
      <c r="O86" s="87" t="s">
        <v>103</v>
      </c>
      <c r="P86" s="87" t="s">
        <v>104</v>
      </c>
      <c r="Q86" s="87" t="s">
        <v>105</v>
      </c>
      <c r="R86" s="87" t="s">
        <v>106</v>
      </c>
      <c r="S86" s="87" t="s">
        <v>107</v>
      </c>
      <c r="T86" s="88" t="s">
        <v>108</v>
      </c>
    </row>
    <row r="87" s="1" customFormat="1" ht="22.8" customHeight="1">
      <c r="B87" s="36"/>
      <c r="C87" s="93" t="s">
        <v>109</v>
      </c>
      <c r="D87" s="37"/>
      <c r="E87" s="37"/>
      <c r="F87" s="37"/>
      <c r="G87" s="37"/>
      <c r="H87" s="37"/>
      <c r="I87" s="129"/>
      <c r="J87" s="183">
        <f>BK87</f>
        <v>0</v>
      </c>
      <c r="K87" s="37"/>
      <c r="L87" s="41"/>
      <c r="M87" s="89"/>
      <c r="N87" s="90"/>
      <c r="O87" s="90"/>
      <c r="P87" s="184">
        <f>P88+P142</f>
        <v>0</v>
      </c>
      <c r="Q87" s="90"/>
      <c r="R87" s="184">
        <f>R88+R142</f>
        <v>648.44766056539993</v>
      </c>
      <c r="S87" s="90"/>
      <c r="T87" s="185">
        <f>T88+T142</f>
        <v>35.669490000000003</v>
      </c>
      <c r="AT87" s="15" t="s">
        <v>66</v>
      </c>
      <c r="AU87" s="15" t="s">
        <v>88</v>
      </c>
      <c r="BK87" s="186">
        <f>BK88+BK142</f>
        <v>0</v>
      </c>
    </row>
    <row r="88" s="10" customFormat="1" ht="25.92" customHeight="1">
      <c r="B88" s="187"/>
      <c r="C88" s="188"/>
      <c r="D88" s="189" t="s">
        <v>66</v>
      </c>
      <c r="E88" s="190" t="s">
        <v>75</v>
      </c>
      <c r="F88" s="190" t="s">
        <v>110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SUM(P89:P141)</f>
        <v>0</v>
      </c>
      <c r="Q88" s="195"/>
      <c r="R88" s="196">
        <f>SUM(R89:R141)</f>
        <v>458.13082740499999</v>
      </c>
      <c r="S88" s="195"/>
      <c r="T88" s="197">
        <f>SUM(T89:T141)</f>
        <v>0</v>
      </c>
      <c r="AR88" s="198" t="s">
        <v>75</v>
      </c>
      <c r="AT88" s="199" t="s">
        <v>66</v>
      </c>
      <c r="AU88" s="199" t="s">
        <v>67</v>
      </c>
      <c r="AY88" s="198" t="s">
        <v>111</v>
      </c>
      <c r="BK88" s="200">
        <f>SUM(BK89:BK141)</f>
        <v>0</v>
      </c>
    </row>
    <row r="89" s="1" customFormat="1" ht="16.5" customHeight="1">
      <c r="B89" s="36"/>
      <c r="C89" s="201" t="s">
        <v>75</v>
      </c>
      <c r="D89" s="201" t="s">
        <v>112</v>
      </c>
      <c r="E89" s="202" t="s">
        <v>113</v>
      </c>
      <c r="F89" s="203" t="s">
        <v>114</v>
      </c>
      <c r="G89" s="204" t="s">
        <v>115</v>
      </c>
      <c r="H89" s="205">
        <v>418</v>
      </c>
      <c r="I89" s="206"/>
      <c r="J89" s="207">
        <f>ROUND(I89*H89,2)</f>
        <v>0</v>
      </c>
      <c r="K89" s="203" t="s">
        <v>116</v>
      </c>
      <c r="L89" s="41"/>
      <c r="M89" s="208" t="s">
        <v>1</v>
      </c>
      <c r="N89" s="209" t="s">
        <v>38</v>
      </c>
      <c r="O89" s="77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15" t="s">
        <v>117</v>
      </c>
      <c r="AT89" s="15" t="s">
        <v>112</v>
      </c>
      <c r="AU89" s="15" t="s">
        <v>75</v>
      </c>
      <c r="AY89" s="15" t="s">
        <v>111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5" t="s">
        <v>75</v>
      </c>
      <c r="BK89" s="212">
        <f>ROUND(I89*H89,2)</f>
        <v>0</v>
      </c>
      <c r="BL89" s="15" t="s">
        <v>117</v>
      </c>
      <c r="BM89" s="15" t="s">
        <v>118</v>
      </c>
    </row>
    <row r="90" s="11" customFormat="1">
      <c r="B90" s="213"/>
      <c r="C90" s="214"/>
      <c r="D90" s="215" t="s">
        <v>119</v>
      </c>
      <c r="E90" s="216" t="s">
        <v>1</v>
      </c>
      <c r="F90" s="217" t="s">
        <v>120</v>
      </c>
      <c r="G90" s="214"/>
      <c r="H90" s="218">
        <v>176</v>
      </c>
      <c r="I90" s="219"/>
      <c r="J90" s="214"/>
      <c r="K90" s="214"/>
      <c r="L90" s="220"/>
      <c r="M90" s="221"/>
      <c r="N90" s="222"/>
      <c r="O90" s="222"/>
      <c r="P90" s="222"/>
      <c r="Q90" s="222"/>
      <c r="R90" s="222"/>
      <c r="S90" s="222"/>
      <c r="T90" s="223"/>
      <c r="AT90" s="224" t="s">
        <v>119</v>
      </c>
      <c r="AU90" s="224" t="s">
        <v>75</v>
      </c>
      <c r="AV90" s="11" t="s">
        <v>77</v>
      </c>
      <c r="AW90" s="11" t="s">
        <v>30</v>
      </c>
      <c r="AX90" s="11" t="s">
        <v>67</v>
      </c>
      <c r="AY90" s="224" t="s">
        <v>111</v>
      </c>
    </row>
    <row r="91" s="11" customFormat="1">
      <c r="B91" s="213"/>
      <c r="C91" s="214"/>
      <c r="D91" s="215" t="s">
        <v>119</v>
      </c>
      <c r="E91" s="216" t="s">
        <v>1</v>
      </c>
      <c r="F91" s="217" t="s">
        <v>121</v>
      </c>
      <c r="G91" s="214"/>
      <c r="H91" s="218">
        <v>242</v>
      </c>
      <c r="I91" s="219"/>
      <c r="J91" s="214"/>
      <c r="K91" s="214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119</v>
      </c>
      <c r="AU91" s="224" t="s">
        <v>75</v>
      </c>
      <c r="AV91" s="11" t="s">
        <v>77</v>
      </c>
      <c r="AW91" s="11" t="s">
        <v>30</v>
      </c>
      <c r="AX91" s="11" t="s">
        <v>67</v>
      </c>
      <c r="AY91" s="224" t="s">
        <v>111</v>
      </c>
    </row>
    <row r="92" s="12" customFormat="1">
      <c r="B92" s="225"/>
      <c r="C92" s="226"/>
      <c r="D92" s="215" t="s">
        <v>119</v>
      </c>
      <c r="E92" s="227" t="s">
        <v>1</v>
      </c>
      <c r="F92" s="228" t="s">
        <v>122</v>
      </c>
      <c r="G92" s="226"/>
      <c r="H92" s="229">
        <v>418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AT92" s="235" t="s">
        <v>119</v>
      </c>
      <c r="AU92" s="235" t="s">
        <v>75</v>
      </c>
      <c r="AV92" s="12" t="s">
        <v>117</v>
      </c>
      <c r="AW92" s="12" t="s">
        <v>30</v>
      </c>
      <c r="AX92" s="12" t="s">
        <v>75</v>
      </c>
      <c r="AY92" s="235" t="s">
        <v>111</v>
      </c>
    </row>
    <row r="93" s="1" customFormat="1" ht="16.5" customHeight="1">
      <c r="B93" s="36"/>
      <c r="C93" s="201" t="s">
        <v>77</v>
      </c>
      <c r="D93" s="201" t="s">
        <v>112</v>
      </c>
      <c r="E93" s="202" t="s">
        <v>123</v>
      </c>
      <c r="F93" s="203" t="s">
        <v>124</v>
      </c>
      <c r="G93" s="204" t="s">
        <v>115</v>
      </c>
      <c r="H93" s="205">
        <v>418</v>
      </c>
      <c r="I93" s="206"/>
      <c r="J93" s="207">
        <f>ROUND(I93*H93,2)</f>
        <v>0</v>
      </c>
      <c r="K93" s="203" t="s">
        <v>116</v>
      </c>
      <c r="L93" s="41"/>
      <c r="M93" s="208" t="s">
        <v>1</v>
      </c>
      <c r="N93" s="209" t="s">
        <v>38</v>
      </c>
      <c r="O93" s="77"/>
      <c r="P93" s="210">
        <f>O93*H93</f>
        <v>0</v>
      </c>
      <c r="Q93" s="210">
        <v>0.00018000000000000001</v>
      </c>
      <c r="R93" s="210">
        <f>Q93*H93</f>
        <v>0.075240000000000001</v>
      </c>
      <c r="S93" s="210">
        <v>0</v>
      </c>
      <c r="T93" s="211">
        <f>S93*H93</f>
        <v>0</v>
      </c>
      <c r="AR93" s="15" t="s">
        <v>117</v>
      </c>
      <c r="AT93" s="15" t="s">
        <v>112</v>
      </c>
      <c r="AU93" s="15" t="s">
        <v>75</v>
      </c>
      <c r="AY93" s="15" t="s">
        <v>111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5" t="s">
        <v>75</v>
      </c>
      <c r="BK93" s="212">
        <f>ROUND(I93*H93,2)</f>
        <v>0</v>
      </c>
      <c r="BL93" s="15" t="s">
        <v>117</v>
      </c>
      <c r="BM93" s="15" t="s">
        <v>125</v>
      </c>
    </row>
    <row r="94" s="11" customFormat="1">
      <c r="B94" s="213"/>
      <c r="C94" s="214"/>
      <c r="D94" s="215" t="s">
        <v>119</v>
      </c>
      <c r="E94" s="216" t="s">
        <v>1</v>
      </c>
      <c r="F94" s="217" t="s">
        <v>120</v>
      </c>
      <c r="G94" s="214"/>
      <c r="H94" s="218">
        <v>176</v>
      </c>
      <c r="I94" s="219"/>
      <c r="J94" s="214"/>
      <c r="K94" s="214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119</v>
      </c>
      <c r="AU94" s="224" t="s">
        <v>75</v>
      </c>
      <c r="AV94" s="11" t="s">
        <v>77</v>
      </c>
      <c r="AW94" s="11" t="s">
        <v>30</v>
      </c>
      <c r="AX94" s="11" t="s">
        <v>67</v>
      </c>
      <c r="AY94" s="224" t="s">
        <v>111</v>
      </c>
    </row>
    <row r="95" s="11" customFormat="1">
      <c r="B95" s="213"/>
      <c r="C95" s="214"/>
      <c r="D95" s="215" t="s">
        <v>119</v>
      </c>
      <c r="E95" s="216" t="s">
        <v>1</v>
      </c>
      <c r="F95" s="217" t="s">
        <v>121</v>
      </c>
      <c r="G95" s="214"/>
      <c r="H95" s="218">
        <v>242</v>
      </c>
      <c r="I95" s="219"/>
      <c r="J95" s="214"/>
      <c r="K95" s="214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119</v>
      </c>
      <c r="AU95" s="224" t="s">
        <v>75</v>
      </c>
      <c r="AV95" s="11" t="s">
        <v>77</v>
      </c>
      <c r="AW95" s="11" t="s">
        <v>30</v>
      </c>
      <c r="AX95" s="11" t="s">
        <v>67</v>
      </c>
      <c r="AY95" s="224" t="s">
        <v>111</v>
      </c>
    </row>
    <row r="96" s="12" customFormat="1">
      <c r="B96" s="225"/>
      <c r="C96" s="226"/>
      <c r="D96" s="215" t="s">
        <v>119</v>
      </c>
      <c r="E96" s="227" t="s">
        <v>1</v>
      </c>
      <c r="F96" s="228" t="s">
        <v>122</v>
      </c>
      <c r="G96" s="226"/>
      <c r="H96" s="229">
        <v>418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AT96" s="235" t="s">
        <v>119</v>
      </c>
      <c r="AU96" s="235" t="s">
        <v>75</v>
      </c>
      <c r="AV96" s="12" t="s">
        <v>117</v>
      </c>
      <c r="AW96" s="12" t="s">
        <v>30</v>
      </c>
      <c r="AX96" s="12" t="s">
        <v>75</v>
      </c>
      <c r="AY96" s="235" t="s">
        <v>111</v>
      </c>
    </row>
    <row r="97" s="1" customFormat="1" ht="16.5" customHeight="1">
      <c r="B97" s="36"/>
      <c r="C97" s="201" t="s">
        <v>126</v>
      </c>
      <c r="D97" s="201" t="s">
        <v>112</v>
      </c>
      <c r="E97" s="202" t="s">
        <v>127</v>
      </c>
      <c r="F97" s="203" t="s">
        <v>128</v>
      </c>
      <c r="G97" s="204" t="s">
        <v>129</v>
      </c>
      <c r="H97" s="205">
        <v>50</v>
      </c>
      <c r="I97" s="206"/>
      <c r="J97" s="207">
        <f>ROUND(I97*H97,2)</f>
        <v>0</v>
      </c>
      <c r="K97" s="203" t="s">
        <v>116</v>
      </c>
      <c r="L97" s="41"/>
      <c r="M97" s="208" t="s">
        <v>1</v>
      </c>
      <c r="N97" s="209" t="s">
        <v>38</v>
      </c>
      <c r="O97" s="77"/>
      <c r="P97" s="210">
        <f>O97*H97</f>
        <v>0</v>
      </c>
      <c r="Q97" s="210">
        <v>0.017971748100000001</v>
      </c>
      <c r="R97" s="210">
        <f>Q97*H97</f>
        <v>0.89858740500000001</v>
      </c>
      <c r="S97" s="210">
        <v>0</v>
      </c>
      <c r="T97" s="211">
        <f>S97*H97</f>
        <v>0</v>
      </c>
      <c r="AR97" s="15" t="s">
        <v>117</v>
      </c>
      <c r="AT97" s="15" t="s">
        <v>112</v>
      </c>
      <c r="AU97" s="15" t="s">
        <v>75</v>
      </c>
      <c r="AY97" s="15" t="s">
        <v>111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5" t="s">
        <v>75</v>
      </c>
      <c r="BK97" s="212">
        <f>ROUND(I97*H97,2)</f>
        <v>0</v>
      </c>
      <c r="BL97" s="15" t="s">
        <v>117</v>
      </c>
      <c r="BM97" s="15" t="s">
        <v>130</v>
      </c>
    </row>
    <row r="98" s="11" customFormat="1">
      <c r="B98" s="213"/>
      <c r="C98" s="214"/>
      <c r="D98" s="215" t="s">
        <v>119</v>
      </c>
      <c r="E98" s="216" t="s">
        <v>1</v>
      </c>
      <c r="F98" s="217" t="s">
        <v>131</v>
      </c>
      <c r="G98" s="214"/>
      <c r="H98" s="218">
        <v>50</v>
      </c>
      <c r="I98" s="219"/>
      <c r="J98" s="214"/>
      <c r="K98" s="214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119</v>
      </c>
      <c r="AU98" s="224" t="s">
        <v>75</v>
      </c>
      <c r="AV98" s="11" t="s">
        <v>77</v>
      </c>
      <c r="AW98" s="11" t="s">
        <v>30</v>
      </c>
      <c r="AX98" s="11" t="s">
        <v>75</v>
      </c>
      <c r="AY98" s="224" t="s">
        <v>111</v>
      </c>
    </row>
    <row r="99" s="1" customFormat="1" ht="16.5" customHeight="1">
      <c r="B99" s="36"/>
      <c r="C99" s="201" t="s">
        <v>117</v>
      </c>
      <c r="D99" s="201" t="s">
        <v>112</v>
      </c>
      <c r="E99" s="202" t="s">
        <v>132</v>
      </c>
      <c r="F99" s="203" t="s">
        <v>133</v>
      </c>
      <c r="G99" s="204" t="s">
        <v>134</v>
      </c>
      <c r="H99" s="205">
        <v>41.799999999999997</v>
      </c>
      <c r="I99" s="206"/>
      <c r="J99" s="207">
        <f>ROUND(I99*H99,2)</f>
        <v>0</v>
      </c>
      <c r="K99" s="203" t="s">
        <v>116</v>
      </c>
      <c r="L99" s="41"/>
      <c r="M99" s="208" t="s">
        <v>1</v>
      </c>
      <c r="N99" s="209" t="s">
        <v>38</v>
      </c>
      <c r="O99" s="77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15" t="s">
        <v>117</v>
      </c>
      <c r="AT99" s="15" t="s">
        <v>112</v>
      </c>
      <c r="AU99" s="15" t="s">
        <v>75</v>
      </c>
      <c r="AY99" s="15" t="s">
        <v>111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5" t="s">
        <v>75</v>
      </c>
      <c r="BK99" s="212">
        <f>ROUND(I99*H99,2)</f>
        <v>0</v>
      </c>
      <c r="BL99" s="15" t="s">
        <v>117</v>
      </c>
      <c r="BM99" s="15" t="s">
        <v>135</v>
      </c>
    </row>
    <row r="100" s="11" customFormat="1">
      <c r="B100" s="213"/>
      <c r="C100" s="214"/>
      <c r="D100" s="215" t="s">
        <v>119</v>
      </c>
      <c r="E100" s="216" t="s">
        <v>1</v>
      </c>
      <c r="F100" s="217" t="s">
        <v>136</v>
      </c>
      <c r="G100" s="214"/>
      <c r="H100" s="218">
        <v>17.600000000000001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119</v>
      </c>
      <c r="AU100" s="224" t="s">
        <v>75</v>
      </c>
      <c r="AV100" s="11" t="s">
        <v>77</v>
      </c>
      <c r="AW100" s="11" t="s">
        <v>30</v>
      </c>
      <c r="AX100" s="11" t="s">
        <v>67</v>
      </c>
      <c r="AY100" s="224" t="s">
        <v>111</v>
      </c>
    </row>
    <row r="101" s="11" customFormat="1">
      <c r="B101" s="213"/>
      <c r="C101" s="214"/>
      <c r="D101" s="215" t="s">
        <v>119</v>
      </c>
      <c r="E101" s="216" t="s">
        <v>1</v>
      </c>
      <c r="F101" s="217" t="s">
        <v>137</v>
      </c>
      <c r="G101" s="214"/>
      <c r="H101" s="218">
        <v>24.199999999999999</v>
      </c>
      <c r="I101" s="219"/>
      <c r="J101" s="214"/>
      <c r="K101" s="214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119</v>
      </c>
      <c r="AU101" s="224" t="s">
        <v>75</v>
      </c>
      <c r="AV101" s="11" t="s">
        <v>77</v>
      </c>
      <c r="AW101" s="11" t="s">
        <v>30</v>
      </c>
      <c r="AX101" s="11" t="s">
        <v>67</v>
      </c>
      <c r="AY101" s="224" t="s">
        <v>111</v>
      </c>
    </row>
    <row r="102" s="12" customFormat="1">
      <c r="B102" s="225"/>
      <c r="C102" s="226"/>
      <c r="D102" s="215" t="s">
        <v>119</v>
      </c>
      <c r="E102" s="227" t="s">
        <v>1</v>
      </c>
      <c r="F102" s="228" t="s">
        <v>122</v>
      </c>
      <c r="G102" s="226"/>
      <c r="H102" s="229">
        <v>41.799999999999997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119</v>
      </c>
      <c r="AU102" s="235" t="s">
        <v>75</v>
      </c>
      <c r="AV102" s="12" t="s">
        <v>117</v>
      </c>
      <c r="AW102" s="12" t="s">
        <v>30</v>
      </c>
      <c r="AX102" s="12" t="s">
        <v>75</v>
      </c>
      <c r="AY102" s="235" t="s">
        <v>111</v>
      </c>
    </row>
    <row r="103" s="1" customFormat="1" ht="16.5" customHeight="1">
      <c r="B103" s="36"/>
      <c r="C103" s="201" t="s">
        <v>138</v>
      </c>
      <c r="D103" s="201" t="s">
        <v>112</v>
      </c>
      <c r="E103" s="202" t="s">
        <v>139</v>
      </c>
      <c r="F103" s="203" t="s">
        <v>140</v>
      </c>
      <c r="G103" s="204" t="s">
        <v>134</v>
      </c>
      <c r="H103" s="205">
        <v>9.9649999999999999</v>
      </c>
      <c r="I103" s="206"/>
      <c r="J103" s="207">
        <f>ROUND(I103*H103,2)</f>
        <v>0</v>
      </c>
      <c r="K103" s="203" t="s">
        <v>116</v>
      </c>
      <c r="L103" s="41"/>
      <c r="M103" s="208" t="s">
        <v>1</v>
      </c>
      <c r="N103" s="209" t="s">
        <v>38</v>
      </c>
      <c r="O103" s="77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15" t="s">
        <v>117</v>
      </c>
      <c r="AT103" s="15" t="s">
        <v>112</v>
      </c>
      <c r="AU103" s="15" t="s">
        <v>75</v>
      </c>
      <c r="AY103" s="15" t="s">
        <v>111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5" t="s">
        <v>75</v>
      </c>
      <c r="BK103" s="212">
        <f>ROUND(I103*H103,2)</f>
        <v>0</v>
      </c>
      <c r="BL103" s="15" t="s">
        <v>117</v>
      </c>
      <c r="BM103" s="15" t="s">
        <v>141</v>
      </c>
    </row>
    <row r="104" s="13" customFormat="1">
      <c r="B104" s="236"/>
      <c r="C104" s="237"/>
      <c r="D104" s="215" t="s">
        <v>119</v>
      </c>
      <c r="E104" s="238" t="s">
        <v>1</v>
      </c>
      <c r="F104" s="239" t="s">
        <v>142</v>
      </c>
      <c r="G104" s="237"/>
      <c r="H104" s="238" t="s">
        <v>1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AT104" s="245" t="s">
        <v>119</v>
      </c>
      <c r="AU104" s="245" t="s">
        <v>75</v>
      </c>
      <c r="AV104" s="13" t="s">
        <v>75</v>
      </c>
      <c r="AW104" s="13" t="s">
        <v>30</v>
      </c>
      <c r="AX104" s="13" t="s">
        <v>67</v>
      </c>
      <c r="AY104" s="245" t="s">
        <v>111</v>
      </c>
    </row>
    <row r="105" s="11" customFormat="1">
      <c r="B105" s="213"/>
      <c r="C105" s="214"/>
      <c r="D105" s="215" t="s">
        <v>119</v>
      </c>
      <c r="E105" s="216" t="s">
        <v>1</v>
      </c>
      <c r="F105" s="217" t="s">
        <v>143</v>
      </c>
      <c r="G105" s="214"/>
      <c r="H105" s="218">
        <v>5.4450000000000003</v>
      </c>
      <c r="I105" s="219"/>
      <c r="J105" s="214"/>
      <c r="K105" s="214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119</v>
      </c>
      <c r="AU105" s="224" t="s">
        <v>75</v>
      </c>
      <c r="AV105" s="11" t="s">
        <v>77</v>
      </c>
      <c r="AW105" s="11" t="s">
        <v>30</v>
      </c>
      <c r="AX105" s="11" t="s">
        <v>67</v>
      </c>
      <c r="AY105" s="224" t="s">
        <v>111</v>
      </c>
    </row>
    <row r="106" s="13" customFormat="1">
      <c r="B106" s="236"/>
      <c r="C106" s="237"/>
      <c r="D106" s="215" t="s">
        <v>119</v>
      </c>
      <c r="E106" s="238" t="s">
        <v>1</v>
      </c>
      <c r="F106" s="239" t="s">
        <v>144</v>
      </c>
      <c r="G106" s="237"/>
      <c r="H106" s="238" t="s">
        <v>1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119</v>
      </c>
      <c r="AU106" s="245" t="s">
        <v>75</v>
      </c>
      <c r="AV106" s="13" t="s">
        <v>75</v>
      </c>
      <c r="AW106" s="13" t="s">
        <v>30</v>
      </c>
      <c r="AX106" s="13" t="s">
        <v>67</v>
      </c>
      <c r="AY106" s="245" t="s">
        <v>111</v>
      </c>
    </row>
    <row r="107" s="11" customFormat="1">
      <c r="B107" s="213"/>
      <c r="C107" s="214"/>
      <c r="D107" s="215" t="s">
        <v>119</v>
      </c>
      <c r="E107" s="216" t="s">
        <v>1</v>
      </c>
      <c r="F107" s="217" t="s">
        <v>145</v>
      </c>
      <c r="G107" s="214"/>
      <c r="H107" s="218">
        <v>4.5199999999999996</v>
      </c>
      <c r="I107" s="219"/>
      <c r="J107" s="214"/>
      <c r="K107" s="214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119</v>
      </c>
      <c r="AU107" s="224" t="s">
        <v>75</v>
      </c>
      <c r="AV107" s="11" t="s">
        <v>77</v>
      </c>
      <c r="AW107" s="11" t="s">
        <v>30</v>
      </c>
      <c r="AX107" s="11" t="s">
        <v>67</v>
      </c>
      <c r="AY107" s="224" t="s">
        <v>111</v>
      </c>
    </row>
    <row r="108" s="12" customFormat="1">
      <c r="B108" s="225"/>
      <c r="C108" s="226"/>
      <c r="D108" s="215" t="s">
        <v>119</v>
      </c>
      <c r="E108" s="227" t="s">
        <v>1</v>
      </c>
      <c r="F108" s="228" t="s">
        <v>122</v>
      </c>
      <c r="G108" s="226"/>
      <c r="H108" s="229">
        <v>9.9649999999999999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119</v>
      </c>
      <c r="AU108" s="235" t="s">
        <v>75</v>
      </c>
      <c r="AV108" s="12" t="s">
        <v>117</v>
      </c>
      <c r="AW108" s="12" t="s">
        <v>30</v>
      </c>
      <c r="AX108" s="12" t="s">
        <v>75</v>
      </c>
      <c r="AY108" s="235" t="s">
        <v>111</v>
      </c>
    </row>
    <row r="109" s="1" customFormat="1" ht="16.5" customHeight="1">
      <c r="B109" s="36"/>
      <c r="C109" s="201" t="s">
        <v>146</v>
      </c>
      <c r="D109" s="201" t="s">
        <v>112</v>
      </c>
      <c r="E109" s="202" t="s">
        <v>147</v>
      </c>
      <c r="F109" s="203" t="s">
        <v>148</v>
      </c>
      <c r="G109" s="204" t="s">
        <v>134</v>
      </c>
      <c r="H109" s="205">
        <v>9.9649999999999999</v>
      </c>
      <c r="I109" s="206"/>
      <c r="J109" s="207">
        <f>ROUND(I109*H109,2)</f>
        <v>0</v>
      </c>
      <c r="K109" s="203" t="s">
        <v>116</v>
      </c>
      <c r="L109" s="41"/>
      <c r="M109" s="208" t="s">
        <v>1</v>
      </c>
      <c r="N109" s="209" t="s">
        <v>38</v>
      </c>
      <c r="O109" s="77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15" t="s">
        <v>117</v>
      </c>
      <c r="AT109" s="15" t="s">
        <v>112</v>
      </c>
      <c r="AU109" s="15" t="s">
        <v>75</v>
      </c>
      <c r="AY109" s="15" t="s">
        <v>111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5" t="s">
        <v>75</v>
      </c>
      <c r="BK109" s="212">
        <f>ROUND(I109*H109,2)</f>
        <v>0</v>
      </c>
      <c r="BL109" s="15" t="s">
        <v>117</v>
      </c>
      <c r="BM109" s="15" t="s">
        <v>149</v>
      </c>
    </row>
    <row r="110" s="13" customFormat="1">
      <c r="B110" s="236"/>
      <c r="C110" s="237"/>
      <c r="D110" s="215" t="s">
        <v>119</v>
      </c>
      <c r="E110" s="238" t="s">
        <v>1</v>
      </c>
      <c r="F110" s="239" t="s">
        <v>142</v>
      </c>
      <c r="G110" s="237"/>
      <c r="H110" s="238" t="s">
        <v>1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119</v>
      </c>
      <c r="AU110" s="245" t="s">
        <v>75</v>
      </c>
      <c r="AV110" s="13" t="s">
        <v>75</v>
      </c>
      <c r="AW110" s="13" t="s">
        <v>30</v>
      </c>
      <c r="AX110" s="13" t="s">
        <v>67</v>
      </c>
      <c r="AY110" s="245" t="s">
        <v>111</v>
      </c>
    </row>
    <row r="111" s="11" customFormat="1">
      <c r="B111" s="213"/>
      <c r="C111" s="214"/>
      <c r="D111" s="215" t="s">
        <v>119</v>
      </c>
      <c r="E111" s="216" t="s">
        <v>1</v>
      </c>
      <c r="F111" s="217" t="s">
        <v>143</v>
      </c>
      <c r="G111" s="214"/>
      <c r="H111" s="218">
        <v>5.4450000000000003</v>
      </c>
      <c r="I111" s="219"/>
      <c r="J111" s="214"/>
      <c r="K111" s="214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119</v>
      </c>
      <c r="AU111" s="224" t="s">
        <v>75</v>
      </c>
      <c r="AV111" s="11" t="s">
        <v>77</v>
      </c>
      <c r="AW111" s="11" t="s">
        <v>30</v>
      </c>
      <c r="AX111" s="11" t="s">
        <v>67</v>
      </c>
      <c r="AY111" s="224" t="s">
        <v>111</v>
      </c>
    </row>
    <row r="112" s="13" customFormat="1">
      <c r="B112" s="236"/>
      <c r="C112" s="237"/>
      <c r="D112" s="215" t="s">
        <v>119</v>
      </c>
      <c r="E112" s="238" t="s">
        <v>1</v>
      </c>
      <c r="F112" s="239" t="s">
        <v>144</v>
      </c>
      <c r="G112" s="237"/>
      <c r="H112" s="238" t="s">
        <v>1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119</v>
      </c>
      <c r="AU112" s="245" t="s">
        <v>75</v>
      </c>
      <c r="AV112" s="13" t="s">
        <v>75</v>
      </c>
      <c r="AW112" s="13" t="s">
        <v>30</v>
      </c>
      <c r="AX112" s="13" t="s">
        <v>67</v>
      </c>
      <c r="AY112" s="245" t="s">
        <v>111</v>
      </c>
    </row>
    <row r="113" s="11" customFormat="1">
      <c r="B113" s="213"/>
      <c r="C113" s="214"/>
      <c r="D113" s="215" t="s">
        <v>119</v>
      </c>
      <c r="E113" s="216" t="s">
        <v>1</v>
      </c>
      <c r="F113" s="217" t="s">
        <v>145</v>
      </c>
      <c r="G113" s="214"/>
      <c r="H113" s="218">
        <v>4.5199999999999996</v>
      </c>
      <c r="I113" s="219"/>
      <c r="J113" s="214"/>
      <c r="K113" s="214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119</v>
      </c>
      <c r="AU113" s="224" t="s">
        <v>75</v>
      </c>
      <c r="AV113" s="11" t="s">
        <v>77</v>
      </c>
      <c r="AW113" s="11" t="s">
        <v>30</v>
      </c>
      <c r="AX113" s="11" t="s">
        <v>67</v>
      </c>
      <c r="AY113" s="224" t="s">
        <v>111</v>
      </c>
    </row>
    <row r="114" s="12" customFormat="1">
      <c r="B114" s="225"/>
      <c r="C114" s="226"/>
      <c r="D114" s="215" t="s">
        <v>119</v>
      </c>
      <c r="E114" s="227" t="s">
        <v>1</v>
      </c>
      <c r="F114" s="228" t="s">
        <v>122</v>
      </c>
      <c r="G114" s="226"/>
      <c r="H114" s="229">
        <v>9.9649999999999999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AT114" s="235" t="s">
        <v>119</v>
      </c>
      <c r="AU114" s="235" t="s">
        <v>75</v>
      </c>
      <c r="AV114" s="12" t="s">
        <v>117</v>
      </c>
      <c r="AW114" s="12" t="s">
        <v>30</v>
      </c>
      <c r="AX114" s="12" t="s">
        <v>75</v>
      </c>
      <c r="AY114" s="235" t="s">
        <v>111</v>
      </c>
    </row>
    <row r="115" s="1" customFormat="1" ht="16.5" customHeight="1">
      <c r="B115" s="36"/>
      <c r="C115" s="201" t="s">
        <v>150</v>
      </c>
      <c r="D115" s="201" t="s">
        <v>112</v>
      </c>
      <c r="E115" s="202" t="s">
        <v>151</v>
      </c>
      <c r="F115" s="203" t="s">
        <v>152</v>
      </c>
      <c r="G115" s="204" t="s">
        <v>134</v>
      </c>
      <c r="H115" s="205">
        <v>99.650000000000006</v>
      </c>
      <c r="I115" s="206"/>
      <c r="J115" s="207">
        <f>ROUND(I115*H115,2)</f>
        <v>0</v>
      </c>
      <c r="K115" s="203" t="s">
        <v>116</v>
      </c>
      <c r="L115" s="41"/>
      <c r="M115" s="208" t="s">
        <v>1</v>
      </c>
      <c r="N115" s="209" t="s">
        <v>38</v>
      </c>
      <c r="O115" s="77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5" t="s">
        <v>117</v>
      </c>
      <c r="AT115" s="15" t="s">
        <v>112</v>
      </c>
      <c r="AU115" s="15" t="s">
        <v>75</v>
      </c>
      <c r="AY115" s="15" t="s">
        <v>111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5" t="s">
        <v>75</v>
      </c>
      <c r="BK115" s="212">
        <f>ROUND(I115*H115,2)</f>
        <v>0</v>
      </c>
      <c r="BL115" s="15" t="s">
        <v>117</v>
      </c>
      <c r="BM115" s="15" t="s">
        <v>153</v>
      </c>
    </row>
    <row r="116" s="13" customFormat="1">
      <c r="B116" s="236"/>
      <c r="C116" s="237"/>
      <c r="D116" s="215" t="s">
        <v>119</v>
      </c>
      <c r="E116" s="238" t="s">
        <v>1</v>
      </c>
      <c r="F116" s="239" t="s">
        <v>142</v>
      </c>
      <c r="G116" s="237"/>
      <c r="H116" s="238" t="s">
        <v>1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119</v>
      </c>
      <c r="AU116" s="245" t="s">
        <v>75</v>
      </c>
      <c r="AV116" s="13" t="s">
        <v>75</v>
      </c>
      <c r="AW116" s="13" t="s">
        <v>30</v>
      </c>
      <c r="AX116" s="13" t="s">
        <v>67</v>
      </c>
      <c r="AY116" s="245" t="s">
        <v>111</v>
      </c>
    </row>
    <row r="117" s="11" customFormat="1">
      <c r="B117" s="213"/>
      <c r="C117" s="214"/>
      <c r="D117" s="215" t="s">
        <v>119</v>
      </c>
      <c r="E117" s="216" t="s">
        <v>1</v>
      </c>
      <c r="F117" s="217" t="s">
        <v>154</v>
      </c>
      <c r="G117" s="214"/>
      <c r="H117" s="218">
        <v>54.450000000000003</v>
      </c>
      <c r="I117" s="219"/>
      <c r="J117" s="214"/>
      <c r="K117" s="214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119</v>
      </c>
      <c r="AU117" s="224" t="s">
        <v>75</v>
      </c>
      <c r="AV117" s="11" t="s">
        <v>77</v>
      </c>
      <c r="AW117" s="11" t="s">
        <v>30</v>
      </c>
      <c r="AX117" s="11" t="s">
        <v>67</v>
      </c>
      <c r="AY117" s="224" t="s">
        <v>111</v>
      </c>
    </row>
    <row r="118" s="13" customFormat="1">
      <c r="B118" s="236"/>
      <c r="C118" s="237"/>
      <c r="D118" s="215" t="s">
        <v>119</v>
      </c>
      <c r="E118" s="238" t="s">
        <v>1</v>
      </c>
      <c r="F118" s="239" t="s">
        <v>144</v>
      </c>
      <c r="G118" s="237"/>
      <c r="H118" s="238" t="s">
        <v>1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119</v>
      </c>
      <c r="AU118" s="245" t="s">
        <v>75</v>
      </c>
      <c r="AV118" s="13" t="s">
        <v>75</v>
      </c>
      <c r="AW118" s="13" t="s">
        <v>30</v>
      </c>
      <c r="AX118" s="13" t="s">
        <v>67</v>
      </c>
      <c r="AY118" s="245" t="s">
        <v>111</v>
      </c>
    </row>
    <row r="119" s="11" customFormat="1">
      <c r="B119" s="213"/>
      <c r="C119" s="214"/>
      <c r="D119" s="215" t="s">
        <v>119</v>
      </c>
      <c r="E119" s="216" t="s">
        <v>1</v>
      </c>
      <c r="F119" s="217" t="s">
        <v>155</v>
      </c>
      <c r="G119" s="214"/>
      <c r="H119" s="218">
        <v>45.200000000000003</v>
      </c>
      <c r="I119" s="219"/>
      <c r="J119" s="214"/>
      <c r="K119" s="214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119</v>
      </c>
      <c r="AU119" s="224" t="s">
        <v>75</v>
      </c>
      <c r="AV119" s="11" t="s">
        <v>77</v>
      </c>
      <c r="AW119" s="11" t="s">
        <v>30</v>
      </c>
      <c r="AX119" s="11" t="s">
        <v>67</v>
      </c>
      <c r="AY119" s="224" t="s">
        <v>111</v>
      </c>
    </row>
    <row r="120" s="12" customFormat="1">
      <c r="B120" s="225"/>
      <c r="C120" s="226"/>
      <c r="D120" s="215" t="s">
        <v>119</v>
      </c>
      <c r="E120" s="227" t="s">
        <v>1</v>
      </c>
      <c r="F120" s="228" t="s">
        <v>122</v>
      </c>
      <c r="G120" s="226"/>
      <c r="H120" s="229">
        <v>99.650000000000006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AT120" s="235" t="s">
        <v>119</v>
      </c>
      <c r="AU120" s="235" t="s">
        <v>75</v>
      </c>
      <c r="AV120" s="12" t="s">
        <v>117</v>
      </c>
      <c r="AW120" s="12" t="s">
        <v>30</v>
      </c>
      <c r="AX120" s="12" t="s">
        <v>75</v>
      </c>
      <c r="AY120" s="235" t="s">
        <v>111</v>
      </c>
    </row>
    <row r="121" s="1" customFormat="1" ht="16.5" customHeight="1">
      <c r="B121" s="36"/>
      <c r="C121" s="246" t="s">
        <v>156</v>
      </c>
      <c r="D121" s="246" t="s">
        <v>157</v>
      </c>
      <c r="E121" s="247" t="s">
        <v>158</v>
      </c>
      <c r="F121" s="248" t="s">
        <v>159</v>
      </c>
      <c r="G121" s="249" t="s">
        <v>160</v>
      </c>
      <c r="H121" s="250">
        <v>457.15699999999998</v>
      </c>
      <c r="I121" s="251"/>
      <c r="J121" s="252">
        <f>ROUND(I121*H121,2)</f>
        <v>0</v>
      </c>
      <c r="K121" s="248" t="s">
        <v>116</v>
      </c>
      <c r="L121" s="253"/>
      <c r="M121" s="254" t="s">
        <v>1</v>
      </c>
      <c r="N121" s="255" t="s">
        <v>38</v>
      </c>
      <c r="O121" s="77"/>
      <c r="P121" s="210">
        <f>O121*H121</f>
        <v>0</v>
      </c>
      <c r="Q121" s="210">
        <v>1</v>
      </c>
      <c r="R121" s="210">
        <f>Q121*H121</f>
        <v>457.15699999999998</v>
      </c>
      <c r="S121" s="210">
        <v>0</v>
      </c>
      <c r="T121" s="211">
        <f>S121*H121</f>
        <v>0</v>
      </c>
      <c r="AR121" s="15" t="s">
        <v>156</v>
      </c>
      <c r="AT121" s="15" t="s">
        <v>157</v>
      </c>
      <c r="AU121" s="15" t="s">
        <v>75</v>
      </c>
      <c r="AY121" s="15" t="s">
        <v>111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5" t="s">
        <v>75</v>
      </c>
      <c r="BK121" s="212">
        <f>ROUND(I121*H121,2)</f>
        <v>0</v>
      </c>
      <c r="BL121" s="15" t="s">
        <v>117</v>
      </c>
      <c r="BM121" s="15" t="s">
        <v>161</v>
      </c>
    </row>
    <row r="122" s="13" customFormat="1">
      <c r="B122" s="236"/>
      <c r="C122" s="237"/>
      <c r="D122" s="215" t="s">
        <v>119</v>
      </c>
      <c r="E122" s="238" t="s">
        <v>1</v>
      </c>
      <c r="F122" s="239" t="s">
        <v>162</v>
      </c>
      <c r="G122" s="237"/>
      <c r="H122" s="238" t="s">
        <v>1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119</v>
      </c>
      <c r="AU122" s="245" t="s">
        <v>75</v>
      </c>
      <c r="AV122" s="13" t="s">
        <v>75</v>
      </c>
      <c r="AW122" s="13" t="s">
        <v>30</v>
      </c>
      <c r="AX122" s="13" t="s">
        <v>67</v>
      </c>
      <c r="AY122" s="245" t="s">
        <v>111</v>
      </c>
    </row>
    <row r="123" s="11" customFormat="1">
      <c r="B123" s="213"/>
      <c r="C123" s="214"/>
      <c r="D123" s="215" t="s">
        <v>119</v>
      </c>
      <c r="E123" s="216" t="s">
        <v>1</v>
      </c>
      <c r="F123" s="217" t="s">
        <v>163</v>
      </c>
      <c r="G123" s="214"/>
      <c r="H123" s="218">
        <v>179.852</v>
      </c>
      <c r="I123" s="219"/>
      <c r="J123" s="214"/>
      <c r="K123" s="214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119</v>
      </c>
      <c r="AU123" s="224" t="s">
        <v>75</v>
      </c>
      <c r="AV123" s="11" t="s">
        <v>77</v>
      </c>
      <c r="AW123" s="11" t="s">
        <v>30</v>
      </c>
      <c r="AX123" s="11" t="s">
        <v>67</v>
      </c>
      <c r="AY123" s="224" t="s">
        <v>111</v>
      </c>
    </row>
    <row r="124" s="11" customFormat="1">
      <c r="B124" s="213"/>
      <c r="C124" s="214"/>
      <c r="D124" s="215" t="s">
        <v>119</v>
      </c>
      <c r="E124" s="216" t="s">
        <v>1</v>
      </c>
      <c r="F124" s="217" t="s">
        <v>164</v>
      </c>
      <c r="G124" s="214"/>
      <c r="H124" s="218">
        <v>179.852</v>
      </c>
      <c r="I124" s="219"/>
      <c r="J124" s="214"/>
      <c r="K124" s="214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119</v>
      </c>
      <c r="AU124" s="224" t="s">
        <v>75</v>
      </c>
      <c r="AV124" s="11" t="s">
        <v>77</v>
      </c>
      <c r="AW124" s="11" t="s">
        <v>30</v>
      </c>
      <c r="AX124" s="11" t="s">
        <v>67</v>
      </c>
      <c r="AY124" s="224" t="s">
        <v>111</v>
      </c>
    </row>
    <row r="125" s="11" customFormat="1">
      <c r="B125" s="213"/>
      <c r="C125" s="214"/>
      <c r="D125" s="215" t="s">
        <v>119</v>
      </c>
      <c r="E125" s="216" t="s">
        <v>1</v>
      </c>
      <c r="F125" s="217" t="s">
        <v>165</v>
      </c>
      <c r="G125" s="214"/>
      <c r="H125" s="218">
        <v>97.453000000000003</v>
      </c>
      <c r="I125" s="219"/>
      <c r="J125" s="214"/>
      <c r="K125" s="214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119</v>
      </c>
      <c r="AU125" s="224" t="s">
        <v>75</v>
      </c>
      <c r="AV125" s="11" t="s">
        <v>77</v>
      </c>
      <c r="AW125" s="11" t="s">
        <v>30</v>
      </c>
      <c r="AX125" s="11" t="s">
        <v>67</v>
      </c>
      <c r="AY125" s="224" t="s">
        <v>111</v>
      </c>
    </row>
    <row r="126" s="12" customFormat="1">
      <c r="B126" s="225"/>
      <c r="C126" s="226"/>
      <c r="D126" s="215" t="s">
        <v>119</v>
      </c>
      <c r="E126" s="227" t="s">
        <v>1</v>
      </c>
      <c r="F126" s="228" t="s">
        <v>122</v>
      </c>
      <c r="G126" s="226"/>
      <c r="H126" s="229">
        <v>457.15700000000004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AT126" s="235" t="s">
        <v>119</v>
      </c>
      <c r="AU126" s="235" t="s">
        <v>75</v>
      </c>
      <c r="AV126" s="12" t="s">
        <v>117</v>
      </c>
      <c r="AW126" s="12" t="s">
        <v>30</v>
      </c>
      <c r="AX126" s="12" t="s">
        <v>75</v>
      </c>
      <c r="AY126" s="235" t="s">
        <v>111</v>
      </c>
    </row>
    <row r="127" s="1" customFormat="1" ht="16.5" customHeight="1">
      <c r="B127" s="36"/>
      <c r="C127" s="201" t="s">
        <v>166</v>
      </c>
      <c r="D127" s="201" t="s">
        <v>112</v>
      </c>
      <c r="E127" s="202" t="s">
        <v>167</v>
      </c>
      <c r="F127" s="203" t="s">
        <v>168</v>
      </c>
      <c r="G127" s="204" t="s">
        <v>160</v>
      </c>
      <c r="H127" s="205">
        <v>17.928000000000001</v>
      </c>
      <c r="I127" s="206"/>
      <c r="J127" s="207">
        <f>ROUND(I127*H127,2)</f>
        <v>0</v>
      </c>
      <c r="K127" s="203" t="s">
        <v>116</v>
      </c>
      <c r="L127" s="41"/>
      <c r="M127" s="208" t="s">
        <v>1</v>
      </c>
      <c r="N127" s="209" t="s">
        <v>38</v>
      </c>
      <c r="O127" s="77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15" t="s">
        <v>117</v>
      </c>
      <c r="AT127" s="15" t="s">
        <v>112</v>
      </c>
      <c r="AU127" s="15" t="s">
        <v>75</v>
      </c>
      <c r="AY127" s="15" t="s">
        <v>111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5" t="s">
        <v>75</v>
      </c>
      <c r="BK127" s="212">
        <f>ROUND(I127*H127,2)</f>
        <v>0</v>
      </c>
      <c r="BL127" s="15" t="s">
        <v>117</v>
      </c>
      <c r="BM127" s="15" t="s">
        <v>169</v>
      </c>
    </row>
    <row r="128" s="11" customFormat="1">
      <c r="B128" s="213"/>
      <c r="C128" s="214"/>
      <c r="D128" s="215" t="s">
        <v>119</v>
      </c>
      <c r="E128" s="216" t="s">
        <v>1</v>
      </c>
      <c r="F128" s="217" t="s">
        <v>170</v>
      </c>
      <c r="G128" s="214"/>
      <c r="H128" s="218">
        <v>17.928000000000001</v>
      </c>
      <c r="I128" s="219"/>
      <c r="J128" s="214"/>
      <c r="K128" s="214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119</v>
      </c>
      <c r="AU128" s="224" t="s">
        <v>75</v>
      </c>
      <c r="AV128" s="11" t="s">
        <v>77</v>
      </c>
      <c r="AW128" s="11" t="s">
        <v>30</v>
      </c>
      <c r="AX128" s="11" t="s">
        <v>75</v>
      </c>
      <c r="AY128" s="224" t="s">
        <v>111</v>
      </c>
    </row>
    <row r="129" s="1" customFormat="1" ht="16.5" customHeight="1">
      <c r="B129" s="36"/>
      <c r="C129" s="201" t="s">
        <v>171</v>
      </c>
      <c r="D129" s="201" t="s">
        <v>112</v>
      </c>
      <c r="E129" s="202" t="s">
        <v>172</v>
      </c>
      <c r="F129" s="203" t="s">
        <v>173</v>
      </c>
      <c r="G129" s="204" t="s">
        <v>134</v>
      </c>
      <c r="H129" s="205">
        <v>211.59</v>
      </c>
      <c r="I129" s="206"/>
      <c r="J129" s="207">
        <f>ROUND(I129*H129,2)</f>
        <v>0</v>
      </c>
      <c r="K129" s="203" t="s">
        <v>116</v>
      </c>
      <c r="L129" s="41"/>
      <c r="M129" s="208" t="s">
        <v>1</v>
      </c>
      <c r="N129" s="209" t="s">
        <v>38</v>
      </c>
      <c r="O129" s="77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15" t="s">
        <v>117</v>
      </c>
      <c r="AT129" s="15" t="s">
        <v>112</v>
      </c>
      <c r="AU129" s="15" t="s">
        <v>75</v>
      </c>
      <c r="AY129" s="15" t="s">
        <v>111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5" t="s">
        <v>75</v>
      </c>
      <c r="BK129" s="212">
        <f>ROUND(I129*H129,2)</f>
        <v>0</v>
      </c>
      <c r="BL129" s="15" t="s">
        <v>117</v>
      </c>
      <c r="BM129" s="15" t="s">
        <v>174</v>
      </c>
    </row>
    <row r="130" s="13" customFormat="1">
      <c r="B130" s="236"/>
      <c r="C130" s="237"/>
      <c r="D130" s="215" t="s">
        <v>119</v>
      </c>
      <c r="E130" s="238" t="s">
        <v>1</v>
      </c>
      <c r="F130" s="239" t="s">
        <v>162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119</v>
      </c>
      <c r="AU130" s="245" t="s">
        <v>75</v>
      </c>
      <c r="AV130" s="13" t="s">
        <v>75</v>
      </c>
      <c r="AW130" s="13" t="s">
        <v>30</v>
      </c>
      <c r="AX130" s="13" t="s">
        <v>67</v>
      </c>
      <c r="AY130" s="245" t="s">
        <v>111</v>
      </c>
    </row>
    <row r="131" s="11" customFormat="1">
      <c r="B131" s="213"/>
      <c r="C131" s="214"/>
      <c r="D131" s="215" t="s">
        <v>119</v>
      </c>
      <c r="E131" s="216" t="s">
        <v>1</v>
      </c>
      <c r="F131" s="217" t="s">
        <v>175</v>
      </c>
      <c r="G131" s="214"/>
      <c r="H131" s="218">
        <v>105.795</v>
      </c>
      <c r="I131" s="219"/>
      <c r="J131" s="214"/>
      <c r="K131" s="214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119</v>
      </c>
      <c r="AU131" s="224" t="s">
        <v>75</v>
      </c>
      <c r="AV131" s="11" t="s">
        <v>77</v>
      </c>
      <c r="AW131" s="11" t="s">
        <v>30</v>
      </c>
      <c r="AX131" s="11" t="s">
        <v>67</v>
      </c>
      <c r="AY131" s="224" t="s">
        <v>111</v>
      </c>
    </row>
    <row r="132" s="11" customFormat="1">
      <c r="B132" s="213"/>
      <c r="C132" s="214"/>
      <c r="D132" s="215" t="s">
        <v>119</v>
      </c>
      <c r="E132" s="216" t="s">
        <v>1</v>
      </c>
      <c r="F132" s="217" t="s">
        <v>176</v>
      </c>
      <c r="G132" s="214"/>
      <c r="H132" s="218">
        <v>105.795</v>
      </c>
      <c r="I132" s="219"/>
      <c r="J132" s="214"/>
      <c r="K132" s="214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119</v>
      </c>
      <c r="AU132" s="224" t="s">
        <v>75</v>
      </c>
      <c r="AV132" s="11" t="s">
        <v>77</v>
      </c>
      <c r="AW132" s="11" t="s">
        <v>30</v>
      </c>
      <c r="AX132" s="11" t="s">
        <v>67</v>
      </c>
      <c r="AY132" s="224" t="s">
        <v>111</v>
      </c>
    </row>
    <row r="133" s="12" customFormat="1">
      <c r="B133" s="225"/>
      <c r="C133" s="226"/>
      <c r="D133" s="215" t="s">
        <v>119</v>
      </c>
      <c r="E133" s="227" t="s">
        <v>1</v>
      </c>
      <c r="F133" s="228" t="s">
        <v>122</v>
      </c>
      <c r="G133" s="226"/>
      <c r="H133" s="229">
        <v>211.59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119</v>
      </c>
      <c r="AU133" s="235" t="s">
        <v>75</v>
      </c>
      <c r="AV133" s="12" t="s">
        <v>117</v>
      </c>
      <c r="AW133" s="12" t="s">
        <v>30</v>
      </c>
      <c r="AX133" s="12" t="s">
        <v>75</v>
      </c>
      <c r="AY133" s="235" t="s">
        <v>111</v>
      </c>
    </row>
    <row r="134" s="1" customFormat="1" ht="16.5" customHeight="1">
      <c r="B134" s="36"/>
      <c r="C134" s="201" t="s">
        <v>177</v>
      </c>
      <c r="D134" s="201" t="s">
        <v>112</v>
      </c>
      <c r="E134" s="202" t="s">
        <v>178</v>
      </c>
      <c r="F134" s="203" t="s">
        <v>179</v>
      </c>
      <c r="G134" s="204" t="s">
        <v>115</v>
      </c>
      <c r="H134" s="205">
        <v>418</v>
      </c>
      <c r="I134" s="206"/>
      <c r="J134" s="207">
        <f>ROUND(I134*H134,2)</f>
        <v>0</v>
      </c>
      <c r="K134" s="203" t="s">
        <v>116</v>
      </c>
      <c r="L134" s="41"/>
      <c r="M134" s="208" t="s">
        <v>1</v>
      </c>
      <c r="N134" s="209" t="s">
        <v>38</v>
      </c>
      <c r="O134" s="77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15" t="s">
        <v>117</v>
      </c>
      <c r="AT134" s="15" t="s">
        <v>112</v>
      </c>
      <c r="AU134" s="15" t="s">
        <v>75</v>
      </c>
      <c r="AY134" s="15" t="s">
        <v>111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5" t="s">
        <v>75</v>
      </c>
      <c r="BK134" s="212">
        <f>ROUND(I134*H134,2)</f>
        <v>0</v>
      </c>
      <c r="BL134" s="15" t="s">
        <v>117</v>
      </c>
      <c r="BM134" s="15" t="s">
        <v>180</v>
      </c>
    </row>
    <row r="135" s="11" customFormat="1">
      <c r="B135" s="213"/>
      <c r="C135" s="214"/>
      <c r="D135" s="215" t="s">
        <v>119</v>
      </c>
      <c r="E135" s="216" t="s">
        <v>1</v>
      </c>
      <c r="F135" s="217" t="s">
        <v>120</v>
      </c>
      <c r="G135" s="214"/>
      <c r="H135" s="218">
        <v>176</v>
      </c>
      <c r="I135" s="219"/>
      <c r="J135" s="214"/>
      <c r="K135" s="214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119</v>
      </c>
      <c r="AU135" s="224" t="s">
        <v>75</v>
      </c>
      <c r="AV135" s="11" t="s">
        <v>77</v>
      </c>
      <c r="AW135" s="11" t="s">
        <v>30</v>
      </c>
      <c r="AX135" s="11" t="s">
        <v>67</v>
      </c>
      <c r="AY135" s="224" t="s">
        <v>111</v>
      </c>
    </row>
    <row r="136" s="11" customFormat="1">
      <c r="B136" s="213"/>
      <c r="C136" s="214"/>
      <c r="D136" s="215" t="s">
        <v>119</v>
      </c>
      <c r="E136" s="216" t="s">
        <v>1</v>
      </c>
      <c r="F136" s="217" t="s">
        <v>121</v>
      </c>
      <c r="G136" s="214"/>
      <c r="H136" s="218">
        <v>242</v>
      </c>
      <c r="I136" s="219"/>
      <c r="J136" s="214"/>
      <c r="K136" s="214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119</v>
      </c>
      <c r="AU136" s="224" t="s">
        <v>75</v>
      </c>
      <c r="AV136" s="11" t="s">
        <v>77</v>
      </c>
      <c r="AW136" s="11" t="s">
        <v>30</v>
      </c>
      <c r="AX136" s="11" t="s">
        <v>67</v>
      </c>
      <c r="AY136" s="224" t="s">
        <v>111</v>
      </c>
    </row>
    <row r="137" s="12" customFormat="1">
      <c r="B137" s="225"/>
      <c r="C137" s="226"/>
      <c r="D137" s="215" t="s">
        <v>119</v>
      </c>
      <c r="E137" s="227" t="s">
        <v>1</v>
      </c>
      <c r="F137" s="228" t="s">
        <v>122</v>
      </c>
      <c r="G137" s="226"/>
      <c r="H137" s="229">
        <v>418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119</v>
      </c>
      <c r="AU137" s="235" t="s">
        <v>75</v>
      </c>
      <c r="AV137" s="12" t="s">
        <v>117</v>
      </c>
      <c r="AW137" s="12" t="s">
        <v>30</v>
      </c>
      <c r="AX137" s="12" t="s">
        <v>75</v>
      </c>
      <c r="AY137" s="235" t="s">
        <v>111</v>
      </c>
    </row>
    <row r="138" s="1" customFormat="1" ht="16.5" customHeight="1">
      <c r="B138" s="36"/>
      <c r="C138" s="201" t="s">
        <v>181</v>
      </c>
      <c r="D138" s="201" t="s">
        <v>112</v>
      </c>
      <c r="E138" s="202" t="s">
        <v>182</v>
      </c>
      <c r="F138" s="203" t="s">
        <v>183</v>
      </c>
      <c r="G138" s="204" t="s">
        <v>115</v>
      </c>
      <c r="H138" s="205">
        <v>418</v>
      </c>
      <c r="I138" s="206"/>
      <c r="J138" s="207">
        <f>ROUND(I138*H138,2)</f>
        <v>0</v>
      </c>
      <c r="K138" s="203" t="s">
        <v>116</v>
      </c>
      <c r="L138" s="41"/>
      <c r="M138" s="208" t="s">
        <v>1</v>
      </c>
      <c r="N138" s="209" t="s">
        <v>38</v>
      </c>
      <c r="O138" s="77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AR138" s="15" t="s">
        <v>117</v>
      </c>
      <c r="AT138" s="15" t="s">
        <v>112</v>
      </c>
      <c r="AU138" s="15" t="s">
        <v>75</v>
      </c>
      <c r="AY138" s="15" t="s">
        <v>111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5" t="s">
        <v>75</v>
      </c>
      <c r="BK138" s="212">
        <f>ROUND(I138*H138,2)</f>
        <v>0</v>
      </c>
      <c r="BL138" s="15" t="s">
        <v>117</v>
      </c>
      <c r="BM138" s="15" t="s">
        <v>184</v>
      </c>
    </row>
    <row r="139" s="11" customFormat="1">
      <c r="B139" s="213"/>
      <c r="C139" s="214"/>
      <c r="D139" s="215" t="s">
        <v>119</v>
      </c>
      <c r="E139" s="216" t="s">
        <v>1</v>
      </c>
      <c r="F139" s="217" t="s">
        <v>120</v>
      </c>
      <c r="G139" s="214"/>
      <c r="H139" s="218">
        <v>176</v>
      </c>
      <c r="I139" s="219"/>
      <c r="J139" s="214"/>
      <c r="K139" s="214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119</v>
      </c>
      <c r="AU139" s="224" t="s">
        <v>75</v>
      </c>
      <c r="AV139" s="11" t="s">
        <v>77</v>
      </c>
      <c r="AW139" s="11" t="s">
        <v>30</v>
      </c>
      <c r="AX139" s="11" t="s">
        <v>67</v>
      </c>
      <c r="AY139" s="224" t="s">
        <v>111</v>
      </c>
    </row>
    <row r="140" s="11" customFormat="1">
      <c r="B140" s="213"/>
      <c r="C140" s="214"/>
      <c r="D140" s="215" t="s">
        <v>119</v>
      </c>
      <c r="E140" s="216" t="s">
        <v>1</v>
      </c>
      <c r="F140" s="217" t="s">
        <v>121</v>
      </c>
      <c r="G140" s="214"/>
      <c r="H140" s="218">
        <v>242</v>
      </c>
      <c r="I140" s="219"/>
      <c r="J140" s="214"/>
      <c r="K140" s="214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119</v>
      </c>
      <c r="AU140" s="224" t="s">
        <v>75</v>
      </c>
      <c r="AV140" s="11" t="s">
        <v>77</v>
      </c>
      <c r="AW140" s="11" t="s">
        <v>30</v>
      </c>
      <c r="AX140" s="11" t="s">
        <v>67</v>
      </c>
      <c r="AY140" s="224" t="s">
        <v>111</v>
      </c>
    </row>
    <row r="141" s="12" customFormat="1">
      <c r="B141" s="225"/>
      <c r="C141" s="226"/>
      <c r="D141" s="215" t="s">
        <v>119</v>
      </c>
      <c r="E141" s="227" t="s">
        <v>1</v>
      </c>
      <c r="F141" s="228" t="s">
        <v>122</v>
      </c>
      <c r="G141" s="226"/>
      <c r="H141" s="229">
        <v>418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119</v>
      </c>
      <c r="AU141" s="235" t="s">
        <v>75</v>
      </c>
      <c r="AV141" s="12" t="s">
        <v>117</v>
      </c>
      <c r="AW141" s="12" t="s">
        <v>30</v>
      </c>
      <c r="AX141" s="12" t="s">
        <v>75</v>
      </c>
      <c r="AY141" s="235" t="s">
        <v>111</v>
      </c>
    </row>
    <row r="142" s="10" customFormat="1" ht="25.92" customHeight="1">
      <c r="B142" s="187"/>
      <c r="C142" s="188"/>
      <c r="D142" s="189" t="s">
        <v>66</v>
      </c>
      <c r="E142" s="190" t="s">
        <v>185</v>
      </c>
      <c r="F142" s="190" t="s">
        <v>186</v>
      </c>
      <c r="G142" s="188"/>
      <c r="H142" s="188"/>
      <c r="I142" s="191"/>
      <c r="J142" s="192">
        <f>BK142</f>
        <v>0</v>
      </c>
      <c r="K142" s="188"/>
      <c r="L142" s="193"/>
      <c r="M142" s="194"/>
      <c r="N142" s="195"/>
      <c r="O142" s="195"/>
      <c r="P142" s="196">
        <f>P143+P168+P195+P230+P244+P252</f>
        <v>0</v>
      </c>
      <c r="Q142" s="195"/>
      <c r="R142" s="196">
        <f>R143+R168+R195+R230+R244+R252</f>
        <v>190.3168331604</v>
      </c>
      <c r="S142" s="195"/>
      <c r="T142" s="197">
        <f>T143+T168+T195+T230+T244+T252</f>
        <v>35.669490000000003</v>
      </c>
      <c r="AR142" s="198" t="s">
        <v>75</v>
      </c>
      <c r="AT142" s="199" t="s">
        <v>66</v>
      </c>
      <c r="AU142" s="199" t="s">
        <v>67</v>
      </c>
      <c r="AY142" s="198" t="s">
        <v>111</v>
      </c>
      <c r="BK142" s="200">
        <f>BK143+BK168+BK195+BK230+BK244+BK252</f>
        <v>0</v>
      </c>
    </row>
    <row r="143" s="10" customFormat="1" ht="22.8" customHeight="1">
      <c r="B143" s="187"/>
      <c r="C143" s="188"/>
      <c r="D143" s="189" t="s">
        <v>66</v>
      </c>
      <c r="E143" s="256" t="s">
        <v>77</v>
      </c>
      <c r="F143" s="256" t="s">
        <v>187</v>
      </c>
      <c r="G143" s="188"/>
      <c r="H143" s="188"/>
      <c r="I143" s="191"/>
      <c r="J143" s="257">
        <f>BK143</f>
        <v>0</v>
      </c>
      <c r="K143" s="188"/>
      <c r="L143" s="193"/>
      <c r="M143" s="194"/>
      <c r="N143" s="195"/>
      <c r="O143" s="195"/>
      <c r="P143" s="196">
        <f>SUM(P144:P167)</f>
        <v>0</v>
      </c>
      <c r="Q143" s="195"/>
      <c r="R143" s="196">
        <f>SUM(R144:R167)</f>
        <v>0.078412176</v>
      </c>
      <c r="S143" s="195"/>
      <c r="T143" s="197">
        <f>SUM(T144:T167)</f>
        <v>0</v>
      </c>
      <c r="AR143" s="198" t="s">
        <v>75</v>
      </c>
      <c r="AT143" s="199" t="s">
        <v>66</v>
      </c>
      <c r="AU143" s="199" t="s">
        <v>75</v>
      </c>
      <c r="AY143" s="198" t="s">
        <v>111</v>
      </c>
      <c r="BK143" s="200">
        <f>SUM(BK144:BK167)</f>
        <v>0</v>
      </c>
    </row>
    <row r="144" s="1" customFormat="1" ht="16.5" customHeight="1">
      <c r="B144" s="36"/>
      <c r="C144" s="201" t="s">
        <v>188</v>
      </c>
      <c r="D144" s="201" t="s">
        <v>112</v>
      </c>
      <c r="E144" s="202" t="s">
        <v>189</v>
      </c>
      <c r="F144" s="203" t="s">
        <v>190</v>
      </c>
      <c r="G144" s="204" t="s">
        <v>134</v>
      </c>
      <c r="H144" s="205">
        <v>9.5039999999999996</v>
      </c>
      <c r="I144" s="206"/>
      <c r="J144" s="207">
        <f>ROUND(I144*H144,2)</f>
        <v>0</v>
      </c>
      <c r="K144" s="203" t="s">
        <v>116</v>
      </c>
      <c r="L144" s="41"/>
      <c r="M144" s="208" t="s">
        <v>1</v>
      </c>
      <c r="N144" s="209" t="s">
        <v>38</v>
      </c>
      <c r="O144" s="77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15" t="s">
        <v>117</v>
      </c>
      <c r="AT144" s="15" t="s">
        <v>112</v>
      </c>
      <c r="AU144" s="15" t="s">
        <v>77</v>
      </c>
      <c r="AY144" s="15" t="s">
        <v>111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5" t="s">
        <v>75</v>
      </c>
      <c r="BK144" s="212">
        <f>ROUND(I144*H144,2)</f>
        <v>0</v>
      </c>
      <c r="BL144" s="15" t="s">
        <v>117</v>
      </c>
      <c r="BM144" s="15" t="s">
        <v>191</v>
      </c>
    </row>
    <row r="145" s="11" customFormat="1">
      <c r="B145" s="213"/>
      <c r="C145" s="214"/>
      <c r="D145" s="215" t="s">
        <v>119</v>
      </c>
      <c r="E145" s="216" t="s">
        <v>1</v>
      </c>
      <c r="F145" s="217" t="s">
        <v>192</v>
      </c>
      <c r="G145" s="214"/>
      <c r="H145" s="218">
        <v>4.984</v>
      </c>
      <c r="I145" s="219"/>
      <c r="J145" s="214"/>
      <c r="K145" s="214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119</v>
      </c>
      <c r="AU145" s="224" t="s">
        <v>77</v>
      </c>
      <c r="AV145" s="11" t="s">
        <v>77</v>
      </c>
      <c r="AW145" s="11" t="s">
        <v>30</v>
      </c>
      <c r="AX145" s="11" t="s">
        <v>67</v>
      </c>
      <c r="AY145" s="224" t="s">
        <v>111</v>
      </c>
    </row>
    <row r="146" s="11" customFormat="1">
      <c r="B146" s="213"/>
      <c r="C146" s="214"/>
      <c r="D146" s="215" t="s">
        <v>119</v>
      </c>
      <c r="E146" s="216" t="s">
        <v>1</v>
      </c>
      <c r="F146" s="217" t="s">
        <v>193</v>
      </c>
      <c r="G146" s="214"/>
      <c r="H146" s="218">
        <v>4.5199999999999996</v>
      </c>
      <c r="I146" s="219"/>
      <c r="J146" s="214"/>
      <c r="K146" s="214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119</v>
      </c>
      <c r="AU146" s="224" t="s">
        <v>77</v>
      </c>
      <c r="AV146" s="11" t="s">
        <v>77</v>
      </c>
      <c r="AW146" s="11" t="s">
        <v>30</v>
      </c>
      <c r="AX146" s="11" t="s">
        <v>67</v>
      </c>
      <c r="AY146" s="224" t="s">
        <v>111</v>
      </c>
    </row>
    <row r="147" s="12" customFormat="1">
      <c r="B147" s="225"/>
      <c r="C147" s="226"/>
      <c r="D147" s="215" t="s">
        <v>119</v>
      </c>
      <c r="E147" s="227" t="s">
        <v>1</v>
      </c>
      <c r="F147" s="228" t="s">
        <v>122</v>
      </c>
      <c r="G147" s="226"/>
      <c r="H147" s="229">
        <v>9.5039999999999996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119</v>
      </c>
      <c r="AU147" s="235" t="s">
        <v>77</v>
      </c>
      <c r="AV147" s="12" t="s">
        <v>117</v>
      </c>
      <c r="AW147" s="12" t="s">
        <v>30</v>
      </c>
      <c r="AX147" s="12" t="s">
        <v>75</v>
      </c>
      <c r="AY147" s="235" t="s">
        <v>111</v>
      </c>
    </row>
    <row r="148" s="1" customFormat="1" ht="16.5" customHeight="1">
      <c r="B148" s="36"/>
      <c r="C148" s="201" t="s">
        <v>194</v>
      </c>
      <c r="D148" s="201" t="s">
        <v>112</v>
      </c>
      <c r="E148" s="202" t="s">
        <v>195</v>
      </c>
      <c r="F148" s="203" t="s">
        <v>196</v>
      </c>
      <c r="G148" s="204" t="s">
        <v>115</v>
      </c>
      <c r="H148" s="205">
        <v>33.119999999999997</v>
      </c>
      <c r="I148" s="206"/>
      <c r="J148" s="207">
        <f>ROUND(I148*H148,2)</f>
        <v>0</v>
      </c>
      <c r="K148" s="203" t="s">
        <v>116</v>
      </c>
      <c r="L148" s="41"/>
      <c r="M148" s="208" t="s">
        <v>1</v>
      </c>
      <c r="N148" s="209" t="s">
        <v>38</v>
      </c>
      <c r="O148" s="77"/>
      <c r="P148" s="210">
        <f>O148*H148</f>
        <v>0</v>
      </c>
      <c r="Q148" s="210">
        <v>0.0014357</v>
      </c>
      <c r="R148" s="210">
        <f>Q148*H148</f>
        <v>0.047550384000000001</v>
      </c>
      <c r="S148" s="210">
        <v>0</v>
      </c>
      <c r="T148" s="211">
        <f>S148*H148</f>
        <v>0</v>
      </c>
      <c r="AR148" s="15" t="s">
        <v>117</v>
      </c>
      <c r="AT148" s="15" t="s">
        <v>112</v>
      </c>
      <c r="AU148" s="15" t="s">
        <v>77</v>
      </c>
      <c r="AY148" s="15" t="s">
        <v>111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5" t="s">
        <v>75</v>
      </c>
      <c r="BK148" s="212">
        <f>ROUND(I148*H148,2)</f>
        <v>0</v>
      </c>
      <c r="BL148" s="15" t="s">
        <v>117</v>
      </c>
      <c r="BM148" s="15" t="s">
        <v>197</v>
      </c>
    </row>
    <row r="149" s="11" customFormat="1">
      <c r="B149" s="213"/>
      <c r="C149" s="214"/>
      <c r="D149" s="215" t="s">
        <v>119</v>
      </c>
      <c r="E149" s="216" t="s">
        <v>1</v>
      </c>
      <c r="F149" s="217" t="s">
        <v>198</v>
      </c>
      <c r="G149" s="214"/>
      <c r="H149" s="218">
        <v>17.390000000000001</v>
      </c>
      <c r="I149" s="219"/>
      <c r="J149" s="214"/>
      <c r="K149" s="214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119</v>
      </c>
      <c r="AU149" s="224" t="s">
        <v>77</v>
      </c>
      <c r="AV149" s="11" t="s">
        <v>77</v>
      </c>
      <c r="AW149" s="11" t="s">
        <v>30</v>
      </c>
      <c r="AX149" s="11" t="s">
        <v>67</v>
      </c>
      <c r="AY149" s="224" t="s">
        <v>111</v>
      </c>
    </row>
    <row r="150" s="11" customFormat="1">
      <c r="B150" s="213"/>
      <c r="C150" s="214"/>
      <c r="D150" s="215" t="s">
        <v>119</v>
      </c>
      <c r="E150" s="216" t="s">
        <v>1</v>
      </c>
      <c r="F150" s="217" t="s">
        <v>199</v>
      </c>
      <c r="G150" s="214"/>
      <c r="H150" s="218">
        <v>15.73</v>
      </c>
      <c r="I150" s="219"/>
      <c r="J150" s="214"/>
      <c r="K150" s="214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119</v>
      </c>
      <c r="AU150" s="224" t="s">
        <v>77</v>
      </c>
      <c r="AV150" s="11" t="s">
        <v>77</v>
      </c>
      <c r="AW150" s="11" t="s">
        <v>30</v>
      </c>
      <c r="AX150" s="11" t="s">
        <v>67</v>
      </c>
      <c r="AY150" s="224" t="s">
        <v>111</v>
      </c>
    </row>
    <row r="151" s="12" customFormat="1">
      <c r="B151" s="225"/>
      <c r="C151" s="226"/>
      <c r="D151" s="215" t="s">
        <v>119</v>
      </c>
      <c r="E151" s="227" t="s">
        <v>1</v>
      </c>
      <c r="F151" s="228" t="s">
        <v>122</v>
      </c>
      <c r="G151" s="226"/>
      <c r="H151" s="229">
        <v>33.120000000000005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119</v>
      </c>
      <c r="AU151" s="235" t="s">
        <v>77</v>
      </c>
      <c r="AV151" s="12" t="s">
        <v>117</v>
      </c>
      <c r="AW151" s="12" t="s">
        <v>30</v>
      </c>
      <c r="AX151" s="12" t="s">
        <v>75</v>
      </c>
      <c r="AY151" s="235" t="s">
        <v>111</v>
      </c>
    </row>
    <row r="152" s="1" customFormat="1" ht="16.5" customHeight="1">
      <c r="B152" s="36"/>
      <c r="C152" s="201" t="s">
        <v>8</v>
      </c>
      <c r="D152" s="201" t="s">
        <v>112</v>
      </c>
      <c r="E152" s="202" t="s">
        <v>200</v>
      </c>
      <c r="F152" s="203" t="s">
        <v>201</v>
      </c>
      <c r="G152" s="204" t="s">
        <v>115</v>
      </c>
      <c r="H152" s="205">
        <v>33.119999999999997</v>
      </c>
      <c r="I152" s="206"/>
      <c r="J152" s="207">
        <f>ROUND(I152*H152,2)</f>
        <v>0</v>
      </c>
      <c r="K152" s="203" t="s">
        <v>116</v>
      </c>
      <c r="L152" s="41"/>
      <c r="M152" s="208" t="s">
        <v>1</v>
      </c>
      <c r="N152" s="209" t="s">
        <v>38</v>
      </c>
      <c r="O152" s="77"/>
      <c r="P152" s="210">
        <f>O152*H152</f>
        <v>0</v>
      </c>
      <c r="Q152" s="210">
        <v>3.6000000000000001E-05</v>
      </c>
      <c r="R152" s="210">
        <f>Q152*H152</f>
        <v>0.00119232</v>
      </c>
      <c r="S152" s="210">
        <v>0</v>
      </c>
      <c r="T152" s="211">
        <f>S152*H152</f>
        <v>0</v>
      </c>
      <c r="AR152" s="15" t="s">
        <v>117</v>
      </c>
      <c r="AT152" s="15" t="s">
        <v>112</v>
      </c>
      <c r="AU152" s="15" t="s">
        <v>77</v>
      </c>
      <c r="AY152" s="15" t="s">
        <v>111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5" t="s">
        <v>75</v>
      </c>
      <c r="BK152" s="212">
        <f>ROUND(I152*H152,2)</f>
        <v>0</v>
      </c>
      <c r="BL152" s="15" t="s">
        <v>117</v>
      </c>
      <c r="BM152" s="15" t="s">
        <v>202</v>
      </c>
    </row>
    <row r="153" s="11" customFormat="1">
      <c r="B153" s="213"/>
      <c r="C153" s="214"/>
      <c r="D153" s="215" t="s">
        <v>119</v>
      </c>
      <c r="E153" s="216" t="s">
        <v>1</v>
      </c>
      <c r="F153" s="217" t="s">
        <v>198</v>
      </c>
      <c r="G153" s="214"/>
      <c r="H153" s="218">
        <v>17.390000000000001</v>
      </c>
      <c r="I153" s="219"/>
      <c r="J153" s="214"/>
      <c r="K153" s="214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119</v>
      </c>
      <c r="AU153" s="224" t="s">
        <v>77</v>
      </c>
      <c r="AV153" s="11" t="s">
        <v>77</v>
      </c>
      <c r="AW153" s="11" t="s">
        <v>30</v>
      </c>
      <c r="AX153" s="11" t="s">
        <v>67</v>
      </c>
      <c r="AY153" s="224" t="s">
        <v>111</v>
      </c>
    </row>
    <row r="154" s="11" customFormat="1">
      <c r="B154" s="213"/>
      <c r="C154" s="214"/>
      <c r="D154" s="215" t="s">
        <v>119</v>
      </c>
      <c r="E154" s="216" t="s">
        <v>1</v>
      </c>
      <c r="F154" s="217" t="s">
        <v>199</v>
      </c>
      <c r="G154" s="214"/>
      <c r="H154" s="218">
        <v>15.73</v>
      </c>
      <c r="I154" s="219"/>
      <c r="J154" s="214"/>
      <c r="K154" s="214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119</v>
      </c>
      <c r="AU154" s="224" t="s">
        <v>77</v>
      </c>
      <c r="AV154" s="11" t="s">
        <v>77</v>
      </c>
      <c r="AW154" s="11" t="s">
        <v>30</v>
      </c>
      <c r="AX154" s="11" t="s">
        <v>67</v>
      </c>
      <c r="AY154" s="224" t="s">
        <v>111</v>
      </c>
    </row>
    <row r="155" s="12" customFormat="1">
      <c r="B155" s="225"/>
      <c r="C155" s="226"/>
      <c r="D155" s="215" t="s">
        <v>119</v>
      </c>
      <c r="E155" s="227" t="s">
        <v>1</v>
      </c>
      <c r="F155" s="228" t="s">
        <v>122</v>
      </c>
      <c r="G155" s="226"/>
      <c r="H155" s="229">
        <v>33.120000000000005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119</v>
      </c>
      <c r="AU155" s="235" t="s">
        <v>77</v>
      </c>
      <c r="AV155" s="12" t="s">
        <v>117</v>
      </c>
      <c r="AW155" s="12" t="s">
        <v>30</v>
      </c>
      <c r="AX155" s="12" t="s">
        <v>75</v>
      </c>
      <c r="AY155" s="235" t="s">
        <v>111</v>
      </c>
    </row>
    <row r="156" s="1" customFormat="1" ht="16.5" customHeight="1">
      <c r="B156" s="36"/>
      <c r="C156" s="201" t="s">
        <v>203</v>
      </c>
      <c r="D156" s="201" t="s">
        <v>112</v>
      </c>
      <c r="E156" s="202" t="s">
        <v>204</v>
      </c>
      <c r="F156" s="203" t="s">
        <v>205</v>
      </c>
      <c r="G156" s="204" t="s">
        <v>134</v>
      </c>
      <c r="H156" s="205">
        <v>1.6659999999999999</v>
      </c>
      <c r="I156" s="206"/>
      <c r="J156" s="207">
        <f>ROUND(I156*H156,2)</f>
        <v>0</v>
      </c>
      <c r="K156" s="203" t="s">
        <v>116</v>
      </c>
      <c r="L156" s="41"/>
      <c r="M156" s="208" t="s">
        <v>1</v>
      </c>
      <c r="N156" s="209" t="s">
        <v>38</v>
      </c>
      <c r="O156" s="77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AR156" s="15" t="s">
        <v>117</v>
      </c>
      <c r="AT156" s="15" t="s">
        <v>112</v>
      </c>
      <c r="AU156" s="15" t="s">
        <v>77</v>
      </c>
      <c r="AY156" s="15" t="s">
        <v>111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5" t="s">
        <v>75</v>
      </c>
      <c r="BK156" s="212">
        <f>ROUND(I156*H156,2)</f>
        <v>0</v>
      </c>
      <c r="BL156" s="15" t="s">
        <v>117</v>
      </c>
      <c r="BM156" s="15" t="s">
        <v>206</v>
      </c>
    </row>
    <row r="157" s="13" customFormat="1">
      <c r="B157" s="236"/>
      <c r="C157" s="237"/>
      <c r="D157" s="215" t="s">
        <v>119</v>
      </c>
      <c r="E157" s="238" t="s">
        <v>1</v>
      </c>
      <c r="F157" s="239" t="s">
        <v>207</v>
      </c>
      <c r="G157" s="237"/>
      <c r="H157" s="238" t="s">
        <v>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119</v>
      </c>
      <c r="AU157" s="245" t="s">
        <v>77</v>
      </c>
      <c r="AV157" s="13" t="s">
        <v>75</v>
      </c>
      <c r="AW157" s="13" t="s">
        <v>30</v>
      </c>
      <c r="AX157" s="13" t="s">
        <v>67</v>
      </c>
      <c r="AY157" s="245" t="s">
        <v>111</v>
      </c>
    </row>
    <row r="158" s="11" customFormat="1">
      <c r="B158" s="213"/>
      <c r="C158" s="214"/>
      <c r="D158" s="215" t="s">
        <v>119</v>
      </c>
      <c r="E158" s="216" t="s">
        <v>1</v>
      </c>
      <c r="F158" s="217" t="s">
        <v>208</v>
      </c>
      <c r="G158" s="214"/>
      <c r="H158" s="218">
        <v>1.6659999999999999</v>
      </c>
      <c r="I158" s="219"/>
      <c r="J158" s="214"/>
      <c r="K158" s="214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119</v>
      </c>
      <c r="AU158" s="224" t="s">
        <v>77</v>
      </c>
      <c r="AV158" s="11" t="s">
        <v>77</v>
      </c>
      <c r="AW158" s="11" t="s">
        <v>30</v>
      </c>
      <c r="AX158" s="11" t="s">
        <v>67</v>
      </c>
      <c r="AY158" s="224" t="s">
        <v>111</v>
      </c>
    </row>
    <row r="159" s="12" customFormat="1">
      <c r="B159" s="225"/>
      <c r="C159" s="226"/>
      <c r="D159" s="215" t="s">
        <v>119</v>
      </c>
      <c r="E159" s="227" t="s">
        <v>1</v>
      </c>
      <c r="F159" s="228" t="s">
        <v>122</v>
      </c>
      <c r="G159" s="226"/>
      <c r="H159" s="229">
        <v>1.6659999999999999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119</v>
      </c>
      <c r="AU159" s="235" t="s">
        <v>77</v>
      </c>
      <c r="AV159" s="12" t="s">
        <v>117</v>
      </c>
      <c r="AW159" s="12" t="s">
        <v>30</v>
      </c>
      <c r="AX159" s="12" t="s">
        <v>75</v>
      </c>
      <c r="AY159" s="235" t="s">
        <v>111</v>
      </c>
    </row>
    <row r="160" s="1" customFormat="1" ht="16.5" customHeight="1">
      <c r="B160" s="36"/>
      <c r="C160" s="201" t="s">
        <v>209</v>
      </c>
      <c r="D160" s="201" t="s">
        <v>112</v>
      </c>
      <c r="E160" s="202" t="s">
        <v>210</v>
      </c>
      <c r="F160" s="203" t="s">
        <v>211</v>
      </c>
      <c r="G160" s="204" t="s">
        <v>115</v>
      </c>
      <c r="H160" s="205">
        <v>20.16</v>
      </c>
      <c r="I160" s="206"/>
      <c r="J160" s="207">
        <f>ROUND(I160*H160,2)</f>
        <v>0</v>
      </c>
      <c r="K160" s="203" t="s">
        <v>116</v>
      </c>
      <c r="L160" s="41"/>
      <c r="M160" s="208" t="s">
        <v>1</v>
      </c>
      <c r="N160" s="209" t="s">
        <v>38</v>
      </c>
      <c r="O160" s="77"/>
      <c r="P160" s="210">
        <f>O160*H160</f>
        <v>0</v>
      </c>
      <c r="Q160" s="210">
        <v>0.0014357</v>
      </c>
      <c r="R160" s="210">
        <f>Q160*H160</f>
        <v>0.028943712</v>
      </c>
      <c r="S160" s="210">
        <v>0</v>
      </c>
      <c r="T160" s="211">
        <f>S160*H160</f>
        <v>0</v>
      </c>
      <c r="AR160" s="15" t="s">
        <v>117</v>
      </c>
      <c r="AT160" s="15" t="s">
        <v>112</v>
      </c>
      <c r="AU160" s="15" t="s">
        <v>77</v>
      </c>
      <c r="AY160" s="15" t="s">
        <v>111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5" t="s">
        <v>75</v>
      </c>
      <c r="BK160" s="212">
        <f>ROUND(I160*H160,2)</f>
        <v>0</v>
      </c>
      <c r="BL160" s="15" t="s">
        <v>117</v>
      </c>
      <c r="BM160" s="15" t="s">
        <v>212</v>
      </c>
    </row>
    <row r="161" s="13" customFormat="1">
      <c r="B161" s="236"/>
      <c r="C161" s="237"/>
      <c r="D161" s="215" t="s">
        <v>119</v>
      </c>
      <c r="E161" s="238" t="s">
        <v>1</v>
      </c>
      <c r="F161" s="239" t="s">
        <v>213</v>
      </c>
      <c r="G161" s="237"/>
      <c r="H161" s="238" t="s">
        <v>1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119</v>
      </c>
      <c r="AU161" s="245" t="s">
        <v>77</v>
      </c>
      <c r="AV161" s="13" t="s">
        <v>75</v>
      </c>
      <c r="AW161" s="13" t="s">
        <v>30</v>
      </c>
      <c r="AX161" s="13" t="s">
        <v>67</v>
      </c>
      <c r="AY161" s="245" t="s">
        <v>111</v>
      </c>
    </row>
    <row r="162" s="11" customFormat="1">
      <c r="B162" s="213"/>
      <c r="C162" s="214"/>
      <c r="D162" s="215" t="s">
        <v>119</v>
      </c>
      <c r="E162" s="216" t="s">
        <v>1</v>
      </c>
      <c r="F162" s="217" t="s">
        <v>214</v>
      </c>
      <c r="G162" s="214"/>
      <c r="H162" s="218">
        <v>20.16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119</v>
      </c>
      <c r="AU162" s="224" t="s">
        <v>77</v>
      </c>
      <c r="AV162" s="11" t="s">
        <v>77</v>
      </c>
      <c r="AW162" s="11" t="s">
        <v>30</v>
      </c>
      <c r="AX162" s="11" t="s">
        <v>67</v>
      </c>
      <c r="AY162" s="224" t="s">
        <v>111</v>
      </c>
    </row>
    <row r="163" s="12" customFormat="1">
      <c r="B163" s="225"/>
      <c r="C163" s="226"/>
      <c r="D163" s="215" t="s">
        <v>119</v>
      </c>
      <c r="E163" s="227" t="s">
        <v>1</v>
      </c>
      <c r="F163" s="228" t="s">
        <v>122</v>
      </c>
      <c r="G163" s="226"/>
      <c r="H163" s="229">
        <v>20.16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119</v>
      </c>
      <c r="AU163" s="235" t="s">
        <v>77</v>
      </c>
      <c r="AV163" s="12" t="s">
        <v>117</v>
      </c>
      <c r="AW163" s="12" t="s">
        <v>30</v>
      </c>
      <c r="AX163" s="12" t="s">
        <v>75</v>
      </c>
      <c r="AY163" s="235" t="s">
        <v>111</v>
      </c>
    </row>
    <row r="164" s="1" customFormat="1" ht="16.5" customHeight="1">
      <c r="B164" s="36"/>
      <c r="C164" s="201" t="s">
        <v>215</v>
      </c>
      <c r="D164" s="201" t="s">
        <v>112</v>
      </c>
      <c r="E164" s="202" t="s">
        <v>216</v>
      </c>
      <c r="F164" s="203" t="s">
        <v>217</v>
      </c>
      <c r="G164" s="204" t="s">
        <v>115</v>
      </c>
      <c r="H164" s="205">
        <v>20.16</v>
      </c>
      <c r="I164" s="206"/>
      <c r="J164" s="207">
        <f>ROUND(I164*H164,2)</f>
        <v>0</v>
      </c>
      <c r="K164" s="203" t="s">
        <v>116</v>
      </c>
      <c r="L164" s="41"/>
      <c r="M164" s="208" t="s">
        <v>1</v>
      </c>
      <c r="N164" s="209" t="s">
        <v>38</v>
      </c>
      <c r="O164" s="77"/>
      <c r="P164" s="210">
        <f>O164*H164</f>
        <v>0</v>
      </c>
      <c r="Q164" s="210">
        <v>3.6000000000000001E-05</v>
      </c>
      <c r="R164" s="210">
        <f>Q164*H164</f>
        <v>0.00072575999999999999</v>
      </c>
      <c r="S164" s="210">
        <v>0</v>
      </c>
      <c r="T164" s="211">
        <f>S164*H164</f>
        <v>0</v>
      </c>
      <c r="AR164" s="15" t="s">
        <v>117</v>
      </c>
      <c r="AT164" s="15" t="s">
        <v>112</v>
      </c>
      <c r="AU164" s="15" t="s">
        <v>77</v>
      </c>
      <c r="AY164" s="15" t="s">
        <v>111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5" t="s">
        <v>75</v>
      </c>
      <c r="BK164" s="212">
        <f>ROUND(I164*H164,2)</f>
        <v>0</v>
      </c>
      <c r="BL164" s="15" t="s">
        <v>117</v>
      </c>
      <c r="BM164" s="15" t="s">
        <v>218</v>
      </c>
    </row>
    <row r="165" s="13" customFormat="1">
      <c r="B165" s="236"/>
      <c r="C165" s="237"/>
      <c r="D165" s="215" t="s">
        <v>119</v>
      </c>
      <c r="E165" s="238" t="s">
        <v>1</v>
      </c>
      <c r="F165" s="239" t="s">
        <v>219</v>
      </c>
      <c r="G165" s="237"/>
      <c r="H165" s="238" t="s">
        <v>1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119</v>
      </c>
      <c r="AU165" s="245" t="s">
        <v>77</v>
      </c>
      <c r="AV165" s="13" t="s">
        <v>75</v>
      </c>
      <c r="AW165" s="13" t="s">
        <v>30</v>
      </c>
      <c r="AX165" s="13" t="s">
        <v>67</v>
      </c>
      <c r="AY165" s="245" t="s">
        <v>111</v>
      </c>
    </row>
    <row r="166" s="11" customFormat="1">
      <c r="B166" s="213"/>
      <c r="C166" s="214"/>
      <c r="D166" s="215" t="s">
        <v>119</v>
      </c>
      <c r="E166" s="216" t="s">
        <v>1</v>
      </c>
      <c r="F166" s="217" t="s">
        <v>214</v>
      </c>
      <c r="G166" s="214"/>
      <c r="H166" s="218">
        <v>20.16</v>
      </c>
      <c r="I166" s="219"/>
      <c r="J166" s="214"/>
      <c r="K166" s="214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119</v>
      </c>
      <c r="AU166" s="224" t="s">
        <v>77</v>
      </c>
      <c r="AV166" s="11" t="s">
        <v>77</v>
      </c>
      <c r="AW166" s="11" t="s">
        <v>30</v>
      </c>
      <c r="AX166" s="11" t="s">
        <v>67</v>
      </c>
      <c r="AY166" s="224" t="s">
        <v>111</v>
      </c>
    </row>
    <row r="167" s="12" customFormat="1">
      <c r="B167" s="225"/>
      <c r="C167" s="226"/>
      <c r="D167" s="215" t="s">
        <v>119</v>
      </c>
      <c r="E167" s="227" t="s">
        <v>1</v>
      </c>
      <c r="F167" s="228" t="s">
        <v>122</v>
      </c>
      <c r="G167" s="226"/>
      <c r="H167" s="229">
        <v>20.16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119</v>
      </c>
      <c r="AU167" s="235" t="s">
        <v>77</v>
      </c>
      <c r="AV167" s="12" t="s">
        <v>117</v>
      </c>
      <c r="AW167" s="12" t="s">
        <v>30</v>
      </c>
      <c r="AX167" s="12" t="s">
        <v>75</v>
      </c>
      <c r="AY167" s="235" t="s">
        <v>111</v>
      </c>
    </row>
    <row r="168" s="10" customFormat="1" ht="22.8" customHeight="1">
      <c r="B168" s="187"/>
      <c r="C168" s="188"/>
      <c r="D168" s="189" t="s">
        <v>66</v>
      </c>
      <c r="E168" s="256" t="s">
        <v>126</v>
      </c>
      <c r="F168" s="256" t="s">
        <v>220</v>
      </c>
      <c r="G168" s="188"/>
      <c r="H168" s="188"/>
      <c r="I168" s="191"/>
      <c r="J168" s="257">
        <f>BK168</f>
        <v>0</v>
      </c>
      <c r="K168" s="188"/>
      <c r="L168" s="193"/>
      <c r="M168" s="194"/>
      <c r="N168" s="195"/>
      <c r="O168" s="195"/>
      <c r="P168" s="196">
        <f>SUM(P169:P194)</f>
        <v>0</v>
      </c>
      <c r="Q168" s="195"/>
      <c r="R168" s="196">
        <f>SUM(R169:R194)</f>
        <v>2.3743278141999999</v>
      </c>
      <c r="S168" s="195"/>
      <c r="T168" s="197">
        <f>SUM(T169:T194)</f>
        <v>0</v>
      </c>
      <c r="AR168" s="198" t="s">
        <v>75</v>
      </c>
      <c r="AT168" s="199" t="s">
        <v>66</v>
      </c>
      <c r="AU168" s="199" t="s">
        <v>75</v>
      </c>
      <c r="AY168" s="198" t="s">
        <v>111</v>
      </c>
      <c r="BK168" s="200">
        <f>SUM(BK169:BK194)</f>
        <v>0</v>
      </c>
    </row>
    <row r="169" s="1" customFormat="1" ht="16.5" customHeight="1">
      <c r="B169" s="36"/>
      <c r="C169" s="201" t="s">
        <v>221</v>
      </c>
      <c r="D169" s="201" t="s">
        <v>112</v>
      </c>
      <c r="E169" s="202" t="s">
        <v>222</v>
      </c>
      <c r="F169" s="203" t="s">
        <v>223</v>
      </c>
      <c r="G169" s="204" t="s">
        <v>134</v>
      </c>
      <c r="H169" s="205">
        <v>3.218</v>
      </c>
      <c r="I169" s="206"/>
      <c r="J169" s="207">
        <f>ROUND(I169*H169,2)</f>
        <v>0</v>
      </c>
      <c r="K169" s="203" t="s">
        <v>116</v>
      </c>
      <c r="L169" s="41"/>
      <c r="M169" s="208" t="s">
        <v>1</v>
      </c>
      <c r="N169" s="209" t="s">
        <v>38</v>
      </c>
      <c r="O169" s="77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AR169" s="15" t="s">
        <v>117</v>
      </c>
      <c r="AT169" s="15" t="s">
        <v>112</v>
      </c>
      <c r="AU169" s="15" t="s">
        <v>77</v>
      </c>
      <c r="AY169" s="15" t="s">
        <v>111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5" t="s">
        <v>75</v>
      </c>
      <c r="BK169" s="212">
        <f>ROUND(I169*H169,2)</f>
        <v>0</v>
      </c>
      <c r="BL169" s="15" t="s">
        <v>117</v>
      </c>
      <c r="BM169" s="15" t="s">
        <v>224</v>
      </c>
    </row>
    <row r="170" s="11" customFormat="1">
      <c r="B170" s="213"/>
      <c r="C170" s="214"/>
      <c r="D170" s="215" t="s">
        <v>119</v>
      </c>
      <c r="E170" s="216" t="s">
        <v>1</v>
      </c>
      <c r="F170" s="217" t="s">
        <v>225</v>
      </c>
      <c r="G170" s="214"/>
      <c r="H170" s="218">
        <v>1.609</v>
      </c>
      <c r="I170" s="219"/>
      <c r="J170" s="214"/>
      <c r="K170" s="214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119</v>
      </c>
      <c r="AU170" s="224" t="s">
        <v>77</v>
      </c>
      <c r="AV170" s="11" t="s">
        <v>77</v>
      </c>
      <c r="AW170" s="11" t="s">
        <v>30</v>
      </c>
      <c r="AX170" s="11" t="s">
        <v>67</v>
      </c>
      <c r="AY170" s="224" t="s">
        <v>111</v>
      </c>
    </row>
    <row r="171" s="11" customFormat="1">
      <c r="B171" s="213"/>
      <c r="C171" s="214"/>
      <c r="D171" s="215" t="s">
        <v>119</v>
      </c>
      <c r="E171" s="216" t="s">
        <v>1</v>
      </c>
      <c r="F171" s="217" t="s">
        <v>226</v>
      </c>
      <c r="G171" s="214"/>
      <c r="H171" s="218">
        <v>1.609</v>
      </c>
      <c r="I171" s="219"/>
      <c r="J171" s="214"/>
      <c r="K171" s="214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119</v>
      </c>
      <c r="AU171" s="224" t="s">
        <v>77</v>
      </c>
      <c r="AV171" s="11" t="s">
        <v>77</v>
      </c>
      <c r="AW171" s="11" t="s">
        <v>30</v>
      </c>
      <c r="AX171" s="11" t="s">
        <v>67</v>
      </c>
      <c r="AY171" s="224" t="s">
        <v>111</v>
      </c>
    </row>
    <row r="172" s="12" customFormat="1">
      <c r="B172" s="225"/>
      <c r="C172" s="226"/>
      <c r="D172" s="215" t="s">
        <v>119</v>
      </c>
      <c r="E172" s="227" t="s">
        <v>1</v>
      </c>
      <c r="F172" s="228" t="s">
        <v>122</v>
      </c>
      <c r="G172" s="226"/>
      <c r="H172" s="229">
        <v>3.218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119</v>
      </c>
      <c r="AU172" s="235" t="s">
        <v>77</v>
      </c>
      <c r="AV172" s="12" t="s">
        <v>117</v>
      </c>
      <c r="AW172" s="12" t="s">
        <v>30</v>
      </c>
      <c r="AX172" s="12" t="s">
        <v>75</v>
      </c>
      <c r="AY172" s="235" t="s">
        <v>111</v>
      </c>
    </row>
    <row r="173" s="1" customFormat="1" ht="16.5" customHeight="1">
      <c r="B173" s="36"/>
      <c r="C173" s="201" t="s">
        <v>227</v>
      </c>
      <c r="D173" s="201" t="s">
        <v>112</v>
      </c>
      <c r="E173" s="202" t="s">
        <v>228</v>
      </c>
      <c r="F173" s="203" t="s">
        <v>229</v>
      </c>
      <c r="G173" s="204" t="s">
        <v>115</v>
      </c>
      <c r="H173" s="205">
        <v>15.4</v>
      </c>
      <c r="I173" s="206"/>
      <c r="J173" s="207">
        <f>ROUND(I173*H173,2)</f>
        <v>0</v>
      </c>
      <c r="K173" s="203" t="s">
        <v>116</v>
      </c>
      <c r="L173" s="41"/>
      <c r="M173" s="208" t="s">
        <v>1</v>
      </c>
      <c r="N173" s="209" t="s">
        <v>38</v>
      </c>
      <c r="O173" s="77"/>
      <c r="P173" s="210">
        <f>O173*H173</f>
        <v>0</v>
      </c>
      <c r="Q173" s="210">
        <v>0.041744200000000002</v>
      </c>
      <c r="R173" s="210">
        <f>Q173*H173</f>
        <v>0.64286068000000007</v>
      </c>
      <c r="S173" s="210">
        <v>0</v>
      </c>
      <c r="T173" s="211">
        <f>S173*H173</f>
        <v>0</v>
      </c>
      <c r="AR173" s="15" t="s">
        <v>117</v>
      </c>
      <c r="AT173" s="15" t="s">
        <v>112</v>
      </c>
      <c r="AU173" s="15" t="s">
        <v>77</v>
      </c>
      <c r="AY173" s="15" t="s">
        <v>111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5" t="s">
        <v>75</v>
      </c>
      <c r="BK173" s="212">
        <f>ROUND(I173*H173,2)</f>
        <v>0</v>
      </c>
      <c r="BL173" s="15" t="s">
        <v>117</v>
      </c>
      <c r="BM173" s="15" t="s">
        <v>230</v>
      </c>
    </row>
    <row r="174" s="11" customFormat="1">
      <c r="B174" s="213"/>
      <c r="C174" s="214"/>
      <c r="D174" s="215" t="s">
        <v>119</v>
      </c>
      <c r="E174" s="216" t="s">
        <v>1</v>
      </c>
      <c r="F174" s="217" t="s">
        <v>231</v>
      </c>
      <c r="G174" s="214"/>
      <c r="H174" s="218">
        <v>7.7000000000000002</v>
      </c>
      <c r="I174" s="219"/>
      <c r="J174" s="214"/>
      <c r="K174" s="214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119</v>
      </c>
      <c r="AU174" s="224" t="s">
        <v>77</v>
      </c>
      <c r="AV174" s="11" t="s">
        <v>77</v>
      </c>
      <c r="AW174" s="11" t="s">
        <v>30</v>
      </c>
      <c r="AX174" s="11" t="s">
        <v>67</v>
      </c>
      <c r="AY174" s="224" t="s">
        <v>111</v>
      </c>
    </row>
    <row r="175" s="11" customFormat="1">
      <c r="B175" s="213"/>
      <c r="C175" s="214"/>
      <c r="D175" s="215" t="s">
        <v>119</v>
      </c>
      <c r="E175" s="216" t="s">
        <v>1</v>
      </c>
      <c r="F175" s="217" t="s">
        <v>232</v>
      </c>
      <c r="G175" s="214"/>
      <c r="H175" s="218">
        <v>7.7000000000000002</v>
      </c>
      <c r="I175" s="219"/>
      <c r="J175" s="214"/>
      <c r="K175" s="214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119</v>
      </c>
      <c r="AU175" s="224" t="s">
        <v>77</v>
      </c>
      <c r="AV175" s="11" t="s">
        <v>77</v>
      </c>
      <c r="AW175" s="11" t="s">
        <v>30</v>
      </c>
      <c r="AX175" s="11" t="s">
        <v>67</v>
      </c>
      <c r="AY175" s="224" t="s">
        <v>111</v>
      </c>
    </row>
    <row r="176" s="12" customFormat="1">
      <c r="B176" s="225"/>
      <c r="C176" s="226"/>
      <c r="D176" s="215" t="s">
        <v>119</v>
      </c>
      <c r="E176" s="227" t="s">
        <v>1</v>
      </c>
      <c r="F176" s="228" t="s">
        <v>122</v>
      </c>
      <c r="G176" s="226"/>
      <c r="H176" s="229">
        <v>15.4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119</v>
      </c>
      <c r="AU176" s="235" t="s">
        <v>77</v>
      </c>
      <c r="AV176" s="12" t="s">
        <v>117</v>
      </c>
      <c r="AW176" s="12" t="s">
        <v>30</v>
      </c>
      <c r="AX176" s="12" t="s">
        <v>75</v>
      </c>
      <c r="AY176" s="235" t="s">
        <v>111</v>
      </c>
    </row>
    <row r="177" s="1" customFormat="1" ht="16.5" customHeight="1">
      <c r="B177" s="36"/>
      <c r="C177" s="201" t="s">
        <v>7</v>
      </c>
      <c r="D177" s="201" t="s">
        <v>112</v>
      </c>
      <c r="E177" s="202" t="s">
        <v>233</v>
      </c>
      <c r="F177" s="203" t="s">
        <v>234</v>
      </c>
      <c r="G177" s="204" t="s">
        <v>115</v>
      </c>
      <c r="H177" s="205">
        <v>15.4</v>
      </c>
      <c r="I177" s="206"/>
      <c r="J177" s="207">
        <f>ROUND(I177*H177,2)</f>
        <v>0</v>
      </c>
      <c r="K177" s="203" t="s">
        <v>116</v>
      </c>
      <c r="L177" s="41"/>
      <c r="M177" s="208" t="s">
        <v>1</v>
      </c>
      <c r="N177" s="209" t="s">
        <v>38</v>
      </c>
      <c r="O177" s="77"/>
      <c r="P177" s="210">
        <f>O177*H177</f>
        <v>0</v>
      </c>
      <c r="Q177" s="210">
        <v>0.00056980900000000001</v>
      </c>
      <c r="R177" s="210">
        <f>Q177*H177</f>
        <v>0.0087750585999999998</v>
      </c>
      <c r="S177" s="210">
        <v>0</v>
      </c>
      <c r="T177" s="211">
        <f>S177*H177</f>
        <v>0</v>
      </c>
      <c r="AR177" s="15" t="s">
        <v>117</v>
      </c>
      <c r="AT177" s="15" t="s">
        <v>112</v>
      </c>
      <c r="AU177" s="15" t="s">
        <v>77</v>
      </c>
      <c r="AY177" s="15" t="s">
        <v>111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5" t="s">
        <v>75</v>
      </c>
      <c r="BK177" s="212">
        <f>ROUND(I177*H177,2)</f>
        <v>0</v>
      </c>
      <c r="BL177" s="15" t="s">
        <v>117</v>
      </c>
      <c r="BM177" s="15" t="s">
        <v>235</v>
      </c>
    </row>
    <row r="178" s="11" customFormat="1">
      <c r="B178" s="213"/>
      <c r="C178" s="214"/>
      <c r="D178" s="215" t="s">
        <v>119</v>
      </c>
      <c r="E178" s="216" t="s">
        <v>1</v>
      </c>
      <c r="F178" s="217" t="s">
        <v>231</v>
      </c>
      <c r="G178" s="214"/>
      <c r="H178" s="218">
        <v>7.7000000000000002</v>
      </c>
      <c r="I178" s="219"/>
      <c r="J178" s="214"/>
      <c r="K178" s="214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119</v>
      </c>
      <c r="AU178" s="224" t="s">
        <v>77</v>
      </c>
      <c r="AV178" s="11" t="s">
        <v>77</v>
      </c>
      <c r="AW178" s="11" t="s">
        <v>30</v>
      </c>
      <c r="AX178" s="11" t="s">
        <v>67</v>
      </c>
      <c r="AY178" s="224" t="s">
        <v>111</v>
      </c>
    </row>
    <row r="179" s="11" customFormat="1">
      <c r="B179" s="213"/>
      <c r="C179" s="214"/>
      <c r="D179" s="215" t="s">
        <v>119</v>
      </c>
      <c r="E179" s="216" t="s">
        <v>1</v>
      </c>
      <c r="F179" s="217" t="s">
        <v>232</v>
      </c>
      <c r="G179" s="214"/>
      <c r="H179" s="218">
        <v>7.7000000000000002</v>
      </c>
      <c r="I179" s="219"/>
      <c r="J179" s="214"/>
      <c r="K179" s="214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119</v>
      </c>
      <c r="AU179" s="224" t="s">
        <v>77</v>
      </c>
      <c r="AV179" s="11" t="s">
        <v>77</v>
      </c>
      <c r="AW179" s="11" t="s">
        <v>30</v>
      </c>
      <c r="AX179" s="11" t="s">
        <v>67</v>
      </c>
      <c r="AY179" s="224" t="s">
        <v>111</v>
      </c>
    </row>
    <row r="180" s="12" customFormat="1">
      <c r="B180" s="225"/>
      <c r="C180" s="226"/>
      <c r="D180" s="215" t="s">
        <v>119</v>
      </c>
      <c r="E180" s="227" t="s">
        <v>1</v>
      </c>
      <c r="F180" s="228" t="s">
        <v>122</v>
      </c>
      <c r="G180" s="226"/>
      <c r="H180" s="229">
        <v>15.4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119</v>
      </c>
      <c r="AU180" s="235" t="s">
        <v>77</v>
      </c>
      <c r="AV180" s="12" t="s">
        <v>117</v>
      </c>
      <c r="AW180" s="12" t="s">
        <v>30</v>
      </c>
      <c r="AX180" s="12" t="s">
        <v>75</v>
      </c>
      <c r="AY180" s="235" t="s">
        <v>111</v>
      </c>
    </row>
    <row r="181" s="1" customFormat="1" ht="16.5" customHeight="1">
      <c r="B181" s="36"/>
      <c r="C181" s="201" t="s">
        <v>236</v>
      </c>
      <c r="D181" s="201" t="s">
        <v>112</v>
      </c>
      <c r="E181" s="202" t="s">
        <v>237</v>
      </c>
      <c r="F181" s="203" t="s">
        <v>238</v>
      </c>
      <c r="G181" s="204" t="s">
        <v>115</v>
      </c>
      <c r="H181" s="205">
        <v>15.4</v>
      </c>
      <c r="I181" s="206"/>
      <c r="J181" s="207">
        <f>ROUND(I181*H181,2)</f>
        <v>0</v>
      </c>
      <c r="K181" s="203" t="s">
        <v>116</v>
      </c>
      <c r="L181" s="41"/>
      <c r="M181" s="208" t="s">
        <v>1</v>
      </c>
      <c r="N181" s="209" t="s">
        <v>38</v>
      </c>
      <c r="O181" s="77"/>
      <c r="P181" s="210">
        <f>O181*H181</f>
        <v>0</v>
      </c>
      <c r="Q181" s="210">
        <v>1.5E-05</v>
      </c>
      <c r="R181" s="210">
        <f>Q181*H181</f>
        <v>0.000231</v>
      </c>
      <c r="S181" s="210">
        <v>0</v>
      </c>
      <c r="T181" s="211">
        <f>S181*H181</f>
        <v>0</v>
      </c>
      <c r="AR181" s="15" t="s">
        <v>117</v>
      </c>
      <c r="AT181" s="15" t="s">
        <v>112</v>
      </c>
      <c r="AU181" s="15" t="s">
        <v>77</v>
      </c>
      <c r="AY181" s="15" t="s">
        <v>111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5" t="s">
        <v>75</v>
      </c>
      <c r="BK181" s="212">
        <f>ROUND(I181*H181,2)</f>
        <v>0</v>
      </c>
      <c r="BL181" s="15" t="s">
        <v>117</v>
      </c>
      <c r="BM181" s="15" t="s">
        <v>239</v>
      </c>
    </row>
    <row r="182" s="11" customFormat="1">
      <c r="B182" s="213"/>
      <c r="C182" s="214"/>
      <c r="D182" s="215" t="s">
        <v>119</v>
      </c>
      <c r="E182" s="216" t="s">
        <v>1</v>
      </c>
      <c r="F182" s="217" t="s">
        <v>231</v>
      </c>
      <c r="G182" s="214"/>
      <c r="H182" s="218">
        <v>7.7000000000000002</v>
      </c>
      <c r="I182" s="219"/>
      <c r="J182" s="214"/>
      <c r="K182" s="214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119</v>
      </c>
      <c r="AU182" s="224" t="s">
        <v>77</v>
      </c>
      <c r="AV182" s="11" t="s">
        <v>77</v>
      </c>
      <c r="AW182" s="11" t="s">
        <v>30</v>
      </c>
      <c r="AX182" s="11" t="s">
        <v>67</v>
      </c>
      <c r="AY182" s="224" t="s">
        <v>111</v>
      </c>
    </row>
    <row r="183" s="11" customFormat="1">
      <c r="B183" s="213"/>
      <c r="C183" s="214"/>
      <c r="D183" s="215" t="s">
        <v>119</v>
      </c>
      <c r="E183" s="216" t="s">
        <v>1</v>
      </c>
      <c r="F183" s="217" t="s">
        <v>232</v>
      </c>
      <c r="G183" s="214"/>
      <c r="H183" s="218">
        <v>7.7000000000000002</v>
      </c>
      <c r="I183" s="219"/>
      <c r="J183" s="214"/>
      <c r="K183" s="214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119</v>
      </c>
      <c r="AU183" s="224" t="s">
        <v>77</v>
      </c>
      <c r="AV183" s="11" t="s">
        <v>77</v>
      </c>
      <c r="AW183" s="11" t="s">
        <v>30</v>
      </c>
      <c r="AX183" s="11" t="s">
        <v>67</v>
      </c>
      <c r="AY183" s="224" t="s">
        <v>111</v>
      </c>
    </row>
    <row r="184" s="12" customFormat="1">
      <c r="B184" s="225"/>
      <c r="C184" s="226"/>
      <c r="D184" s="215" t="s">
        <v>119</v>
      </c>
      <c r="E184" s="227" t="s">
        <v>1</v>
      </c>
      <c r="F184" s="228" t="s">
        <v>122</v>
      </c>
      <c r="G184" s="226"/>
      <c r="H184" s="229">
        <v>15.4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119</v>
      </c>
      <c r="AU184" s="235" t="s">
        <v>77</v>
      </c>
      <c r="AV184" s="12" t="s">
        <v>117</v>
      </c>
      <c r="AW184" s="12" t="s">
        <v>30</v>
      </c>
      <c r="AX184" s="12" t="s">
        <v>75</v>
      </c>
      <c r="AY184" s="235" t="s">
        <v>111</v>
      </c>
    </row>
    <row r="185" s="1" customFormat="1" ht="16.5" customHeight="1">
      <c r="B185" s="36"/>
      <c r="C185" s="201" t="s">
        <v>240</v>
      </c>
      <c r="D185" s="201" t="s">
        <v>112</v>
      </c>
      <c r="E185" s="202" t="s">
        <v>241</v>
      </c>
      <c r="F185" s="203" t="s">
        <v>242</v>
      </c>
      <c r="G185" s="204" t="s">
        <v>160</v>
      </c>
      <c r="H185" s="205">
        <v>0.153</v>
      </c>
      <c r="I185" s="206"/>
      <c r="J185" s="207">
        <f>ROUND(I185*H185,2)</f>
        <v>0</v>
      </c>
      <c r="K185" s="203" t="s">
        <v>116</v>
      </c>
      <c r="L185" s="41"/>
      <c r="M185" s="208" t="s">
        <v>1</v>
      </c>
      <c r="N185" s="209" t="s">
        <v>38</v>
      </c>
      <c r="O185" s="77"/>
      <c r="P185" s="210">
        <f>O185*H185</f>
        <v>0</v>
      </c>
      <c r="Q185" s="210">
        <v>1.0487652000000001</v>
      </c>
      <c r="R185" s="210">
        <f>Q185*H185</f>
        <v>0.1604610756</v>
      </c>
      <c r="S185" s="210">
        <v>0</v>
      </c>
      <c r="T185" s="211">
        <f>S185*H185</f>
        <v>0</v>
      </c>
      <c r="AR185" s="15" t="s">
        <v>117</v>
      </c>
      <c r="AT185" s="15" t="s">
        <v>112</v>
      </c>
      <c r="AU185" s="15" t="s">
        <v>77</v>
      </c>
      <c r="AY185" s="15" t="s">
        <v>111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5" t="s">
        <v>75</v>
      </c>
      <c r="BK185" s="212">
        <f>ROUND(I185*H185,2)</f>
        <v>0</v>
      </c>
      <c r="BL185" s="15" t="s">
        <v>117</v>
      </c>
      <c r="BM185" s="15" t="s">
        <v>243</v>
      </c>
    </row>
    <row r="186" s="11" customFormat="1">
      <c r="B186" s="213"/>
      <c r="C186" s="214"/>
      <c r="D186" s="215" t="s">
        <v>119</v>
      </c>
      <c r="E186" s="216" t="s">
        <v>1</v>
      </c>
      <c r="F186" s="217" t="s">
        <v>244</v>
      </c>
      <c r="G186" s="214"/>
      <c r="H186" s="218">
        <v>0.033000000000000002</v>
      </c>
      <c r="I186" s="219"/>
      <c r="J186" s="214"/>
      <c r="K186" s="214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119</v>
      </c>
      <c r="AU186" s="224" t="s">
        <v>77</v>
      </c>
      <c r="AV186" s="11" t="s">
        <v>77</v>
      </c>
      <c r="AW186" s="11" t="s">
        <v>30</v>
      </c>
      <c r="AX186" s="11" t="s">
        <v>67</v>
      </c>
      <c r="AY186" s="224" t="s">
        <v>111</v>
      </c>
    </row>
    <row r="187" s="11" customFormat="1">
      <c r="B187" s="213"/>
      <c r="C187" s="214"/>
      <c r="D187" s="215" t="s">
        <v>119</v>
      </c>
      <c r="E187" s="216" t="s">
        <v>1</v>
      </c>
      <c r="F187" s="217" t="s">
        <v>245</v>
      </c>
      <c r="G187" s="214"/>
      <c r="H187" s="218">
        <v>0.095000000000000001</v>
      </c>
      <c r="I187" s="219"/>
      <c r="J187" s="214"/>
      <c r="K187" s="214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119</v>
      </c>
      <c r="AU187" s="224" t="s">
        <v>77</v>
      </c>
      <c r="AV187" s="11" t="s">
        <v>77</v>
      </c>
      <c r="AW187" s="11" t="s">
        <v>30</v>
      </c>
      <c r="AX187" s="11" t="s">
        <v>67</v>
      </c>
      <c r="AY187" s="224" t="s">
        <v>111</v>
      </c>
    </row>
    <row r="188" s="11" customFormat="1">
      <c r="B188" s="213"/>
      <c r="C188" s="214"/>
      <c r="D188" s="215" t="s">
        <v>119</v>
      </c>
      <c r="E188" s="216" t="s">
        <v>1</v>
      </c>
      <c r="F188" s="217" t="s">
        <v>246</v>
      </c>
      <c r="G188" s="214"/>
      <c r="H188" s="218">
        <v>0.025000000000000001</v>
      </c>
      <c r="I188" s="219"/>
      <c r="J188" s="214"/>
      <c r="K188" s="214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119</v>
      </c>
      <c r="AU188" s="224" t="s">
        <v>77</v>
      </c>
      <c r="AV188" s="11" t="s">
        <v>77</v>
      </c>
      <c r="AW188" s="11" t="s">
        <v>30</v>
      </c>
      <c r="AX188" s="11" t="s">
        <v>67</v>
      </c>
      <c r="AY188" s="224" t="s">
        <v>111</v>
      </c>
    </row>
    <row r="189" s="12" customFormat="1">
      <c r="B189" s="225"/>
      <c r="C189" s="226"/>
      <c r="D189" s="215" t="s">
        <v>119</v>
      </c>
      <c r="E189" s="227" t="s">
        <v>1</v>
      </c>
      <c r="F189" s="228" t="s">
        <v>122</v>
      </c>
      <c r="G189" s="226"/>
      <c r="H189" s="229">
        <v>0.153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119</v>
      </c>
      <c r="AU189" s="235" t="s">
        <v>77</v>
      </c>
      <c r="AV189" s="12" t="s">
        <v>117</v>
      </c>
      <c r="AW189" s="12" t="s">
        <v>30</v>
      </c>
      <c r="AX189" s="12" t="s">
        <v>75</v>
      </c>
      <c r="AY189" s="235" t="s">
        <v>111</v>
      </c>
    </row>
    <row r="190" s="1" customFormat="1" ht="16.5" customHeight="1">
      <c r="B190" s="36"/>
      <c r="C190" s="246" t="s">
        <v>247</v>
      </c>
      <c r="D190" s="246" t="s">
        <v>157</v>
      </c>
      <c r="E190" s="247" t="s">
        <v>248</v>
      </c>
      <c r="F190" s="248" t="s">
        <v>249</v>
      </c>
      <c r="G190" s="249" t="s">
        <v>129</v>
      </c>
      <c r="H190" s="250">
        <v>22</v>
      </c>
      <c r="I190" s="251"/>
      <c r="J190" s="252">
        <f>ROUND(I190*H190,2)</f>
        <v>0</v>
      </c>
      <c r="K190" s="248" t="s">
        <v>1</v>
      </c>
      <c r="L190" s="253"/>
      <c r="M190" s="254" t="s">
        <v>1</v>
      </c>
      <c r="N190" s="255" t="s">
        <v>38</v>
      </c>
      <c r="O190" s="77"/>
      <c r="P190" s="210">
        <f>O190*H190</f>
        <v>0</v>
      </c>
      <c r="Q190" s="210">
        <v>0.070999999999999994</v>
      </c>
      <c r="R190" s="210">
        <f>Q190*H190</f>
        <v>1.5619999999999998</v>
      </c>
      <c r="S190" s="210">
        <v>0</v>
      </c>
      <c r="T190" s="211">
        <f>S190*H190</f>
        <v>0</v>
      </c>
      <c r="AR190" s="15" t="s">
        <v>156</v>
      </c>
      <c r="AT190" s="15" t="s">
        <v>157</v>
      </c>
      <c r="AU190" s="15" t="s">
        <v>77</v>
      </c>
      <c r="AY190" s="15" t="s">
        <v>111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5" t="s">
        <v>75</v>
      </c>
      <c r="BK190" s="212">
        <f>ROUND(I190*H190,2)</f>
        <v>0</v>
      </c>
      <c r="BL190" s="15" t="s">
        <v>117</v>
      </c>
      <c r="BM190" s="15" t="s">
        <v>250</v>
      </c>
    </row>
    <row r="191" s="13" customFormat="1">
      <c r="B191" s="236"/>
      <c r="C191" s="237"/>
      <c r="D191" s="215" t="s">
        <v>119</v>
      </c>
      <c r="E191" s="238" t="s">
        <v>1</v>
      </c>
      <c r="F191" s="239" t="s">
        <v>251</v>
      </c>
      <c r="G191" s="237"/>
      <c r="H191" s="238" t="s">
        <v>1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119</v>
      </c>
      <c r="AU191" s="245" t="s">
        <v>77</v>
      </c>
      <c r="AV191" s="13" t="s">
        <v>75</v>
      </c>
      <c r="AW191" s="13" t="s">
        <v>30</v>
      </c>
      <c r="AX191" s="13" t="s">
        <v>67</v>
      </c>
      <c r="AY191" s="245" t="s">
        <v>111</v>
      </c>
    </row>
    <row r="192" s="11" customFormat="1">
      <c r="B192" s="213"/>
      <c r="C192" s="214"/>
      <c r="D192" s="215" t="s">
        <v>119</v>
      </c>
      <c r="E192" s="216" t="s">
        <v>1</v>
      </c>
      <c r="F192" s="217" t="s">
        <v>252</v>
      </c>
      <c r="G192" s="214"/>
      <c r="H192" s="218">
        <v>22</v>
      </c>
      <c r="I192" s="219"/>
      <c r="J192" s="214"/>
      <c r="K192" s="214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119</v>
      </c>
      <c r="AU192" s="224" t="s">
        <v>77</v>
      </c>
      <c r="AV192" s="11" t="s">
        <v>77</v>
      </c>
      <c r="AW192" s="11" t="s">
        <v>30</v>
      </c>
      <c r="AX192" s="11" t="s">
        <v>75</v>
      </c>
      <c r="AY192" s="224" t="s">
        <v>111</v>
      </c>
    </row>
    <row r="193" s="1" customFormat="1" ht="16.5" customHeight="1">
      <c r="B193" s="36"/>
      <c r="C193" s="201" t="s">
        <v>253</v>
      </c>
      <c r="D193" s="201" t="s">
        <v>112</v>
      </c>
      <c r="E193" s="202" t="s">
        <v>254</v>
      </c>
      <c r="F193" s="203" t="s">
        <v>255</v>
      </c>
      <c r="G193" s="204" t="s">
        <v>134</v>
      </c>
      <c r="H193" s="205">
        <v>59.536999999999999</v>
      </c>
      <c r="I193" s="206"/>
      <c r="J193" s="207">
        <f>ROUND(I193*H193,2)</f>
        <v>0</v>
      </c>
      <c r="K193" s="203" t="s">
        <v>116</v>
      </c>
      <c r="L193" s="41"/>
      <c r="M193" s="208" t="s">
        <v>1</v>
      </c>
      <c r="N193" s="209" t="s">
        <v>38</v>
      </c>
      <c r="O193" s="77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AR193" s="15" t="s">
        <v>117</v>
      </c>
      <c r="AT193" s="15" t="s">
        <v>112</v>
      </c>
      <c r="AU193" s="15" t="s">
        <v>77</v>
      </c>
      <c r="AY193" s="15" t="s">
        <v>111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5" t="s">
        <v>75</v>
      </c>
      <c r="BK193" s="212">
        <f>ROUND(I193*H193,2)</f>
        <v>0</v>
      </c>
      <c r="BL193" s="15" t="s">
        <v>117</v>
      </c>
      <c r="BM193" s="15" t="s">
        <v>256</v>
      </c>
    </row>
    <row r="194" s="11" customFormat="1">
      <c r="B194" s="213"/>
      <c r="C194" s="214"/>
      <c r="D194" s="215" t="s">
        <v>119</v>
      </c>
      <c r="E194" s="216" t="s">
        <v>1</v>
      </c>
      <c r="F194" s="217" t="s">
        <v>257</v>
      </c>
      <c r="G194" s="214"/>
      <c r="H194" s="218">
        <v>59.536999999999999</v>
      </c>
      <c r="I194" s="219"/>
      <c r="J194" s="214"/>
      <c r="K194" s="214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119</v>
      </c>
      <c r="AU194" s="224" t="s">
        <v>77</v>
      </c>
      <c r="AV194" s="11" t="s">
        <v>77</v>
      </c>
      <c r="AW194" s="11" t="s">
        <v>30</v>
      </c>
      <c r="AX194" s="11" t="s">
        <v>75</v>
      </c>
      <c r="AY194" s="224" t="s">
        <v>111</v>
      </c>
    </row>
    <row r="195" s="10" customFormat="1" ht="22.8" customHeight="1">
      <c r="B195" s="187"/>
      <c r="C195" s="188"/>
      <c r="D195" s="189" t="s">
        <v>66</v>
      </c>
      <c r="E195" s="256" t="s">
        <v>117</v>
      </c>
      <c r="F195" s="256" t="s">
        <v>258</v>
      </c>
      <c r="G195" s="188"/>
      <c r="H195" s="188"/>
      <c r="I195" s="191"/>
      <c r="J195" s="257">
        <f>BK195</f>
        <v>0</v>
      </c>
      <c r="K195" s="188"/>
      <c r="L195" s="193"/>
      <c r="M195" s="194"/>
      <c r="N195" s="195"/>
      <c r="O195" s="195"/>
      <c r="P195" s="196">
        <f>SUM(P196:P229)</f>
        <v>0</v>
      </c>
      <c r="Q195" s="195"/>
      <c r="R195" s="196">
        <f>SUM(R196:R229)</f>
        <v>186.84152868699999</v>
      </c>
      <c r="S195" s="195"/>
      <c r="T195" s="197">
        <f>SUM(T196:T229)</f>
        <v>0</v>
      </c>
      <c r="AR195" s="198" t="s">
        <v>75</v>
      </c>
      <c r="AT195" s="199" t="s">
        <v>66</v>
      </c>
      <c r="AU195" s="199" t="s">
        <v>75</v>
      </c>
      <c r="AY195" s="198" t="s">
        <v>111</v>
      </c>
      <c r="BK195" s="200">
        <f>SUM(BK196:BK229)</f>
        <v>0</v>
      </c>
    </row>
    <row r="196" s="1" customFormat="1" ht="16.5" customHeight="1">
      <c r="B196" s="36"/>
      <c r="C196" s="201" t="s">
        <v>259</v>
      </c>
      <c r="D196" s="201" t="s">
        <v>112</v>
      </c>
      <c r="E196" s="202" t="s">
        <v>260</v>
      </c>
      <c r="F196" s="203" t="s">
        <v>261</v>
      </c>
      <c r="G196" s="204" t="s">
        <v>129</v>
      </c>
      <c r="H196" s="205">
        <v>22.484999999999999</v>
      </c>
      <c r="I196" s="206"/>
      <c r="J196" s="207">
        <f>ROUND(I196*H196,2)</f>
        <v>0</v>
      </c>
      <c r="K196" s="203" t="s">
        <v>1</v>
      </c>
      <c r="L196" s="41"/>
      <c r="M196" s="208" t="s">
        <v>1</v>
      </c>
      <c r="N196" s="209" t="s">
        <v>38</v>
      </c>
      <c r="O196" s="77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AR196" s="15" t="s">
        <v>117</v>
      </c>
      <c r="AT196" s="15" t="s">
        <v>112</v>
      </c>
      <c r="AU196" s="15" t="s">
        <v>77</v>
      </c>
      <c r="AY196" s="15" t="s">
        <v>111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5" t="s">
        <v>75</v>
      </c>
      <c r="BK196" s="212">
        <f>ROUND(I196*H196,2)</f>
        <v>0</v>
      </c>
      <c r="BL196" s="15" t="s">
        <v>117</v>
      </c>
      <c r="BM196" s="15" t="s">
        <v>262</v>
      </c>
    </row>
    <row r="197" s="11" customFormat="1">
      <c r="B197" s="213"/>
      <c r="C197" s="214"/>
      <c r="D197" s="215" t="s">
        <v>119</v>
      </c>
      <c r="E197" s="216" t="s">
        <v>1</v>
      </c>
      <c r="F197" s="217" t="s">
        <v>263</v>
      </c>
      <c r="G197" s="214"/>
      <c r="H197" s="218">
        <v>22.484999999999999</v>
      </c>
      <c r="I197" s="219"/>
      <c r="J197" s="214"/>
      <c r="K197" s="214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119</v>
      </c>
      <c r="AU197" s="224" t="s">
        <v>77</v>
      </c>
      <c r="AV197" s="11" t="s">
        <v>77</v>
      </c>
      <c r="AW197" s="11" t="s">
        <v>30</v>
      </c>
      <c r="AX197" s="11" t="s">
        <v>75</v>
      </c>
      <c r="AY197" s="224" t="s">
        <v>111</v>
      </c>
    </row>
    <row r="198" s="1" customFormat="1" ht="16.5" customHeight="1">
      <c r="B198" s="36"/>
      <c r="C198" s="201" t="s">
        <v>264</v>
      </c>
      <c r="D198" s="201" t="s">
        <v>112</v>
      </c>
      <c r="E198" s="202" t="s">
        <v>265</v>
      </c>
      <c r="F198" s="203" t="s">
        <v>266</v>
      </c>
      <c r="G198" s="204" t="s">
        <v>129</v>
      </c>
      <c r="H198" s="205">
        <v>22.484999999999999</v>
      </c>
      <c r="I198" s="206"/>
      <c r="J198" s="207">
        <f>ROUND(I198*H198,2)</f>
        <v>0</v>
      </c>
      <c r="K198" s="203" t="s">
        <v>116</v>
      </c>
      <c r="L198" s="41"/>
      <c r="M198" s="208" t="s">
        <v>1</v>
      </c>
      <c r="N198" s="209" t="s">
        <v>38</v>
      </c>
      <c r="O198" s="77"/>
      <c r="P198" s="210">
        <f>O198*H198</f>
        <v>0</v>
      </c>
      <c r="Q198" s="210">
        <v>0</v>
      </c>
      <c r="R198" s="210">
        <f>Q198*H198</f>
        <v>0</v>
      </c>
      <c r="S198" s="210">
        <v>0</v>
      </c>
      <c r="T198" s="211">
        <f>S198*H198</f>
        <v>0</v>
      </c>
      <c r="AR198" s="15" t="s">
        <v>117</v>
      </c>
      <c r="AT198" s="15" t="s">
        <v>112</v>
      </c>
      <c r="AU198" s="15" t="s">
        <v>77</v>
      </c>
      <c r="AY198" s="15" t="s">
        <v>111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5" t="s">
        <v>75</v>
      </c>
      <c r="BK198" s="212">
        <f>ROUND(I198*H198,2)</f>
        <v>0</v>
      </c>
      <c r="BL198" s="15" t="s">
        <v>117</v>
      </c>
      <c r="BM198" s="15" t="s">
        <v>267</v>
      </c>
    </row>
    <row r="199" s="11" customFormat="1">
      <c r="B199" s="213"/>
      <c r="C199" s="214"/>
      <c r="D199" s="215" t="s">
        <v>119</v>
      </c>
      <c r="E199" s="216" t="s">
        <v>1</v>
      </c>
      <c r="F199" s="217" t="s">
        <v>263</v>
      </c>
      <c r="G199" s="214"/>
      <c r="H199" s="218">
        <v>22.484999999999999</v>
      </c>
      <c r="I199" s="219"/>
      <c r="J199" s="214"/>
      <c r="K199" s="214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119</v>
      </c>
      <c r="AU199" s="224" t="s">
        <v>77</v>
      </c>
      <c r="AV199" s="11" t="s">
        <v>77</v>
      </c>
      <c r="AW199" s="11" t="s">
        <v>30</v>
      </c>
      <c r="AX199" s="11" t="s">
        <v>75</v>
      </c>
      <c r="AY199" s="224" t="s">
        <v>111</v>
      </c>
    </row>
    <row r="200" s="1" customFormat="1" ht="16.5" customHeight="1">
      <c r="B200" s="36"/>
      <c r="C200" s="246" t="s">
        <v>268</v>
      </c>
      <c r="D200" s="246" t="s">
        <v>157</v>
      </c>
      <c r="E200" s="247" t="s">
        <v>269</v>
      </c>
      <c r="F200" s="248" t="s">
        <v>270</v>
      </c>
      <c r="G200" s="249" t="s">
        <v>129</v>
      </c>
      <c r="H200" s="250">
        <v>22.484999999999999</v>
      </c>
      <c r="I200" s="251"/>
      <c r="J200" s="252">
        <f>ROUND(I200*H200,2)</f>
        <v>0</v>
      </c>
      <c r="K200" s="248" t="s">
        <v>116</v>
      </c>
      <c r="L200" s="253"/>
      <c r="M200" s="254" t="s">
        <v>1</v>
      </c>
      <c r="N200" s="255" t="s">
        <v>38</v>
      </c>
      <c r="O200" s="77"/>
      <c r="P200" s="210">
        <f>O200*H200</f>
        <v>0</v>
      </c>
      <c r="Q200" s="210">
        <v>0.60499999999999998</v>
      </c>
      <c r="R200" s="210">
        <f>Q200*H200</f>
        <v>13.603425</v>
      </c>
      <c r="S200" s="210">
        <v>0</v>
      </c>
      <c r="T200" s="211">
        <f>S200*H200</f>
        <v>0</v>
      </c>
      <c r="AR200" s="15" t="s">
        <v>156</v>
      </c>
      <c r="AT200" s="15" t="s">
        <v>157</v>
      </c>
      <c r="AU200" s="15" t="s">
        <v>77</v>
      </c>
      <c r="AY200" s="15" t="s">
        <v>111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5" t="s">
        <v>75</v>
      </c>
      <c r="BK200" s="212">
        <f>ROUND(I200*H200,2)</f>
        <v>0</v>
      </c>
      <c r="BL200" s="15" t="s">
        <v>117</v>
      </c>
      <c r="BM200" s="15" t="s">
        <v>271</v>
      </c>
    </row>
    <row r="201" s="11" customFormat="1">
      <c r="B201" s="213"/>
      <c r="C201" s="214"/>
      <c r="D201" s="215" t="s">
        <v>119</v>
      </c>
      <c r="E201" s="216" t="s">
        <v>1</v>
      </c>
      <c r="F201" s="217" t="s">
        <v>263</v>
      </c>
      <c r="G201" s="214"/>
      <c r="H201" s="218">
        <v>22.484999999999999</v>
      </c>
      <c r="I201" s="219"/>
      <c r="J201" s="214"/>
      <c r="K201" s="214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119</v>
      </c>
      <c r="AU201" s="224" t="s">
        <v>77</v>
      </c>
      <c r="AV201" s="11" t="s">
        <v>77</v>
      </c>
      <c r="AW201" s="11" t="s">
        <v>30</v>
      </c>
      <c r="AX201" s="11" t="s">
        <v>75</v>
      </c>
      <c r="AY201" s="224" t="s">
        <v>111</v>
      </c>
    </row>
    <row r="202" s="1" customFormat="1" ht="16.5" customHeight="1">
      <c r="B202" s="36"/>
      <c r="C202" s="246" t="s">
        <v>272</v>
      </c>
      <c r="D202" s="246" t="s">
        <v>157</v>
      </c>
      <c r="E202" s="247" t="s">
        <v>273</v>
      </c>
      <c r="F202" s="248" t="s">
        <v>274</v>
      </c>
      <c r="G202" s="249" t="s">
        <v>115</v>
      </c>
      <c r="H202" s="250">
        <v>55.200000000000003</v>
      </c>
      <c r="I202" s="251"/>
      <c r="J202" s="252">
        <f>ROUND(I202*H202,2)</f>
        <v>0</v>
      </c>
      <c r="K202" s="248" t="s">
        <v>116</v>
      </c>
      <c r="L202" s="253"/>
      <c r="M202" s="254" t="s">
        <v>1</v>
      </c>
      <c r="N202" s="255" t="s">
        <v>38</v>
      </c>
      <c r="O202" s="77"/>
      <c r="P202" s="210">
        <f>O202*H202</f>
        <v>0</v>
      </c>
      <c r="Q202" s="210">
        <v>0.00198</v>
      </c>
      <c r="R202" s="210">
        <f>Q202*H202</f>
        <v>0.109296</v>
      </c>
      <c r="S202" s="210">
        <v>0</v>
      </c>
      <c r="T202" s="211">
        <f>S202*H202</f>
        <v>0</v>
      </c>
      <c r="AR202" s="15" t="s">
        <v>156</v>
      </c>
      <c r="AT202" s="15" t="s">
        <v>157</v>
      </c>
      <c r="AU202" s="15" t="s">
        <v>77</v>
      </c>
      <c r="AY202" s="15" t="s">
        <v>111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5" t="s">
        <v>75</v>
      </c>
      <c r="BK202" s="212">
        <f>ROUND(I202*H202,2)</f>
        <v>0</v>
      </c>
      <c r="BL202" s="15" t="s">
        <v>117</v>
      </c>
      <c r="BM202" s="15" t="s">
        <v>275</v>
      </c>
    </row>
    <row r="203" s="11" customFormat="1">
      <c r="B203" s="213"/>
      <c r="C203" s="214"/>
      <c r="D203" s="215" t="s">
        <v>119</v>
      </c>
      <c r="E203" s="216" t="s">
        <v>1</v>
      </c>
      <c r="F203" s="217" t="s">
        <v>276</v>
      </c>
      <c r="G203" s="214"/>
      <c r="H203" s="218">
        <v>55.200000000000003</v>
      </c>
      <c r="I203" s="219"/>
      <c r="J203" s="214"/>
      <c r="K203" s="214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119</v>
      </c>
      <c r="AU203" s="224" t="s">
        <v>77</v>
      </c>
      <c r="AV203" s="11" t="s">
        <v>77</v>
      </c>
      <c r="AW203" s="11" t="s">
        <v>30</v>
      </c>
      <c r="AX203" s="11" t="s">
        <v>75</v>
      </c>
      <c r="AY203" s="224" t="s">
        <v>111</v>
      </c>
    </row>
    <row r="204" s="1" customFormat="1" ht="16.5" customHeight="1">
      <c r="B204" s="36"/>
      <c r="C204" s="246" t="s">
        <v>277</v>
      </c>
      <c r="D204" s="246" t="s">
        <v>157</v>
      </c>
      <c r="E204" s="247" t="s">
        <v>278</v>
      </c>
      <c r="F204" s="248" t="s">
        <v>279</v>
      </c>
      <c r="G204" s="249" t="s">
        <v>134</v>
      </c>
      <c r="H204" s="250">
        <v>1.8660000000000001</v>
      </c>
      <c r="I204" s="251"/>
      <c r="J204" s="252">
        <f>ROUND(I204*H204,2)</f>
        <v>0</v>
      </c>
      <c r="K204" s="248" t="s">
        <v>116</v>
      </c>
      <c r="L204" s="253"/>
      <c r="M204" s="254" t="s">
        <v>1</v>
      </c>
      <c r="N204" s="255" t="s">
        <v>38</v>
      </c>
      <c r="O204" s="77"/>
      <c r="P204" s="210">
        <f>O204*H204</f>
        <v>0</v>
      </c>
      <c r="Q204" s="210">
        <v>0.55000000000000004</v>
      </c>
      <c r="R204" s="210">
        <f>Q204*H204</f>
        <v>1.0263000000000002</v>
      </c>
      <c r="S204" s="210">
        <v>0</v>
      </c>
      <c r="T204" s="211">
        <f>S204*H204</f>
        <v>0</v>
      </c>
      <c r="AR204" s="15" t="s">
        <v>156</v>
      </c>
      <c r="AT204" s="15" t="s">
        <v>157</v>
      </c>
      <c r="AU204" s="15" t="s">
        <v>77</v>
      </c>
      <c r="AY204" s="15" t="s">
        <v>111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5" t="s">
        <v>75</v>
      </c>
      <c r="BK204" s="212">
        <f>ROUND(I204*H204,2)</f>
        <v>0</v>
      </c>
      <c r="BL204" s="15" t="s">
        <v>117</v>
      </c>
      <c r="BM204" s="15" t="s">
        <v>280</v>
      </c>
    </row>
    <row r="205" s="11" customFormat="1">
      <c r="B205" s="213"/>
      <c r="C205" s="214"/>
      <c r="D205" s="215" t="s">
        <v>119</v>
      </c>
      <c r="E205" s="216" t="s">
        <v>1</v>
      </c>
      <c r="F205" s="217" t="s">
        <v>281</v>
      </c>
      <c r="G205" s="214"/>
      <c r="H205" s="218">
        <v>1.8660000000000001</v>
      </c>
      <c r="I205" s="219"/>
      <c r="J205" s="214"/>
      <c r="K205" s="214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119</v>
      </c>
      <c r="AU205" s="224" t="s">
        <v>77</v>
      </c>
      <c r="AV205" s="11" t="s">
        <v>77</v>
      </c>
      <c r="AW205" s="11" t="s">
        <v>30</v>
      </c>
      <c r="AX205" s="11" t="s">
        <v>75</v>
      </c>
      <c r="AY205" s="224" t="s">
        <v>111</v>
      </c>
    </row>
    <row r="206" s="1" customFormat="1" ht="16.5" customHeight="1">
      <c r="B206" s="36"/>
      <c r="C206" s="246" t="s">
        <v>282</v>
      </c>
      <c r="D206" s="246" t="s">
        <v>157</v>
      </c>
      <c r="E206" s="247" t="s">
        <v>283</v>
      </c>
      <c r="F206" s="248" t="s">
        <v>284</v>
      </c>
      <c r="G206" s="249" t="s">
        <v>134</v>
      </c>
      <c r="H206" s="250">
        <v>3</v>
      </c>
      <c r="I206" s="251"/>
      <c r="J206" s="252">
        <f>ROUND(I206*H206,2)</f>
        <v>0</v>
      </c>
      <c r="K206" s="248" t="s">
        <v>116</v>
      </c>
      <c r="L206" s="253"/>
      <c r="M206" s="254" t="s">
        <v>1</v>
      </c>
      <c r="N206" s="255" t="s">
        <v>38</v>
      </c>
      <c r="O206" s="77"/>
      <c r="P206" s="210">
        <f>O206*H206</f>
        <v>0</v>
      </c>
      <c r="Q206" s="210">
        <v>0.55000000000000004</v>
      </c>
      <c r="R206" s="210">
        <f>Q206*H206</f>
        <v>1.6500000000000001</v>
      </c>
      <c r="S206" s="210">
        <v>0</v>
      </c>
      <c r="T206" s="211">
        <f>S206*H206</f>
        <v>0</v>
      </c>
      <c r="AR206" s="15" t="s">
        <v>156</v>
      </c>
      <c r="AT206" s="15" t="s">
        <v>157</v>
      </c>
      <c r="AU206" s="15" t="s">
        <v>77</v>
      </c>
      <c r="AY206" s="15" t="s">
        <v>111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5" t="s">
        <v>75</v>
      </c>
      <c r="BK206" s="212">
        <f>ROUND(I206*H206,2)</f>
        <v>0</v>
      </c>
      <c r="BL206" s="15" t="s">
        <v>117</v>
      </c>
      <c r="BM206" s="15" t="s">
        <v>285</v>
      </c>
    </row>
    <row r="207" s="11" customFormat="1">
      <c r="B207" s="213"/>
      <c r="C207" s="214"/>
      <c r="D207" s="215" t="s">
        <v>119</v>
      </c>
      <c r="E207" s="216" t="s">
        <v>1</v>
      </c>
      <c r="F207" s="217" t="s">
        <v>286</v>
      </c>
      <c r="G207" s="214"/>
      <c r="H207" s="218">
        <v>3</v>
      </c>
      <c r="I207" s="219"/>
      <c r="J207" s="214"/>
      <c r="K207" s="214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119</v>
      </c>
      <c r="AU207" s="224" t="s">
        <v>77</v>
      </c>
      <c r="AV207" s="11" t="s">
        <v>77</v>
      </c>
      <c r="AW207" s="11" t="s">
        <v>30</v>
      </c>
      <c r="AX207" s="11" t="s">
        <v>75</v>
      </c>
      <c r="AY207" s="224" t="s">
        <v>111</v>
      </c>
    </row>
    <row r="208" s="1" customFormat="1" ht="16.5" customHeight="1">
      <c r="B208" s="36"/>
      <c r="C208" s="201" t="s">
        <v>287</v>
      </c>
      <c r="D208" s="201" t="s">
        <v>112</v>
      </c>
      <c r="E208" s="202" t="s">
        <v>288</v>
      </c>
      <c r="F208" s="203" t="s">
        <v>289</v>
      </c>
      <c r="G208" s="204" t="s">
        <v>115</v>
      </c>
      <c r="H208" s="205">
        <v>81.706000000000003</v>
      </c>
      <c r="I208" s="206"/>
      <c r="J208" s="207">
        <f>ROUND(I208*H208,2)</f>
        <v>0</v>
      </c>
      <c r="K208" s="203" t="s">
        <v>116</v>
      </c>
      <c r="L208" s="41"/>
      <c r="M208" s="208" t="s">
        <v>1</v>
      </c>
      <c r="N208" s="209" t="s">
        <v>38</v>
      </c>
      <c r="O208" s="77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AR208" s="15" t="s">
        <v>117</v>
      </c>
      <c r="AT208" s="15" t="s">
        <v>112</v>
      </c>
      <c r="AU208" s="15" t="s">
        <v>77</v>
      </c>
      <c r="AY208" s="15" t="s">
        <v>111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5" t="s">
        <v>75</v>
      </c>
      <c r="BK208" s="212">
        <f>ROUND(I208*H208,2)</f>
        <v>0</v>
      </c>
      <c r="BL208" s="15" t="s">
        <v>117</v>
      </c>
      <c r="BM208" s="15" t="s">
        <v>290</v>
      </c>
    </row>
    <row r="209" s="11" customFormat="1">
      <c r="B209" s="213"/>
      <c r="C209" s="214"/>
      <c r="D209" s="215" t="s">
        <v>119</v>
      </c>
      <c r="E209" s="216" t="s">
        <v>1</v>
      </c>
      <c r="F209" s="217" t="s">
        <v>291</v>
      </c>
      <c r="G209" s="214"/>
      <c r="H209" s="218">
        <v>24</v>
      </c>
      <c r="I209" s="219"/>
      <c r="J209" s="214"/>
      <c r="K209" s="214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119</v>
      </c>
      <c r="AU209" s="224" t="s">
        <v>77</v>
      </c>
      <c r="AV209" s="11" t="s">
        <v>77</v>
      </c>
      <c r="AW209" s="11" t="s">
        <v>30</v>
      </c>
      <c r="AX209" s="11" t="s">
        <v>67</v>
      </c>
      <c r="AY209" s="224" t="s">
        <v>111</v>
      </c>
    </row>
    <row r="210" s="11" customFormat="1">
      <c r="B210" s="213"/>
      <c r="C210" s="214"/>
      <c r="D210" s="215" t="s">
        <v>119</v>
      </c>
      <c r="E210" s="216" t="s">
        <v>1</v>
      </c>
      <c r="F210" s="217" t="s">
        <v>292</v>
      </c>
      <c r="G210" s="214"/>
      <c r="H210" s="218">
        <v>22.175000000000001</v>
      </c>
      <c r="I210" s="219"/>
      <c r="J210" s="214"/>
      <c r="K210" s="214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119</v>
      </c>
      <c r="AU210" s="224" t="s">
        <v>77</v>
      </c>
      <c r="AV210" s="11" t="s">
        <v>77</v>
      </c>
      <c r="AW210" s="11" t="s">
        <v>30</v>
      </c>
      <c r="AX210" s="11" t="s">
        <v>67</v>
      </c>
      <c r="AY210" s="224" t="s">
        <v>111</v>
      </c>
    </row>
    <row r="211" s="11" customFormat="1">
      <c r="B211" s="213"/>
      <c r="C211" s="214"/>
      <c r="D211" s="215" t="s">
        <v>119</v>
      </c>
      <c r="E211" s="216" t="s">
        <v>1</v>
      </c>
      <c r="F211" s="217" t="s">
        <v>293</v>
      </c>
      <c r="G211" s="214"/>
      <c r="H211" s="218">
        <v>24</v>
      </c>
      <c r="I211" s="219"/>
      <c r="J211" s="214"/>
      <c r="K211" s="214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119</v>
      </c>
      <c r="AU211" s="224" t="s">
        <v>77</v>
      </c>
      <c r="AV211" s="11" t="s">
        <v>77</v>
      </c>
      <c r="AW211" s="11" t="s">
        <v>30</v>
      </c>
      <c r="AX211" s="11" t="s">
        <v>67</v>
      </c>
      <c r="AY211" s="224" t="s">
        <v>111</v>
      </c>
    </row>
    <row r="212" s="11" customFormat="1">
      <c r="B212" s="213"/>
      <c r="C212" s="214"/>
      <c r="D212" s="215" t="s">
        <v>119</v>
      </c>
      <c r="E212" s="216" t="s">
        <v>1</v>
      </c>
      <c r="F212" s="217" t="s">
        <v>294</v>
      </c>
      <c r="G212" s="214"/>
      <c r="H212" s="218">
        <v>11.531000000000001</v>
      </c>
      <c r="I212" s="219"/>
      <c r="J212" s="214"/>
      <c r="K212" s="214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119</v>
      </c>
      <c r="AU212" s="224" t="s">
        <v>77</v>
      </c>
      <c r="AV212" s="11" t="s">
        <v>77</v>
      </c>
      <c r="AW212" s="11" t="s">
        <v>30</v>
      </c>
      <c r="AX212" s="11" t="s">
        <v>67</v>
      </c>
      <c r="AY212" s="224" t="s">
        <v>111</v>
      </c>
    </row>
    <row r="213" s="12" customFormat="1">
      <c r="B213" s="225"/>
      <c r="C213" s="226"/>
      <c r="D213" s="215" t="s">
        <v>119</v>
      </c>
      <c r="E213" s="227" t="s">
        <v>1</v>
      </c>
      <c r="F213" s="228" t="s">
        <v>122</v>
      </c>
      <c r="G213" s="226"/>
      <c r="H213" s="229">
        <v>81.706000000000003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119</v>
      </c>
      <c r="AU213" s="235" t="s">
        <v>77</v>
      </c>
      <c r="AV213" s="12" t="s">
        <v>117</v>
      </c>
      <c r="AW213" s="12" t="s">
        <v>30</v>
      </c>
      <c r="AX213" s="12" t="s">
        <v>75</v>
      </c>
      <c r="AY213" s="235" t="s">
        <v>111</v>
      </c>
    </row>
    <row r="214" s="1" customFormat="1" ht="16.5" customHeight="1">
      <c r="B214" s="36"/>
      <c r="C214" s="201" t="s">
        <v>295</v>
      </c>
      <c r="D214" s="201" t="s">
        <v>112</v>
      </c>
      <c r="E214" s="202" t="s">
        <v>296</v>
      </c>
      <c r="F214" s="203" t="s">
        <v>297</v>
      </c>
      <c r="G214" s="204" t="s">
        <v>115</v>
      </c>
      <c r="H214" s="205">
        <v>91.963999999999999</v>
      </c>
      <c r="I214" s="206"/>
      <c r="J214" s="207">
        <f>ROUND(I214*H214,2)</f>
        <v>0</v>
      </c>
      <c r="K214" s="203" t="s">
        <v>116</v>
      </c>
      <c r="L214" s="41"/>
      <c r="M214" s="208" t="s">
        <v>1</v>
      </c>
      <c r="N214" s="209" t="s">
        <v>38</v>
      </c>
      <c r="O214" s="77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AR214" s="15" t="s">
        <v>117</v>
      </c>
      <c r="AT214" s="15" t="s">
        <v>112</v>
      </c>
      <c r="AU214" s="15" t="s">
        <v>77</v>
      </c>
      <c r="AY214" s="15" t="s">
        <v>111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5" t="s">
        <v>75</v>
      </c>
      <c r="BK214" s="212">
        <f>ROUND(I214*H214,2)</f>
        <v>0</v>
      </c>
      <c r="BL214" s="15" t="s">
        <v>117</v>
      </c>
      <c r="BM214" s="15" t="s">
        <v>298</v>
      </c>
    </row>
    <row r="215" s="11" customFormat="1">
      <c r="B215" s="213"/>
      <c r="C215" s="214"/>
      <c r="D215" s="215" t="s">
        <v>119</v>
      </c>
      <c r="E215" s="216" t="s">
        <v>1</v>
      </c>
      <c r="F215" s="217" t="s">
        <v>299</v>
      </c>
      <c r="G215" s="214"/>
      <c r="H215" s="218">
        <v>91.963999999999999</v>
      </c>
      <c r="I215" s="219"/>
      <c r="J215" s="214"/>
      <c r="K215" s="214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119</v>
      </c>
      <c r="AU215" s="224" t="s">
        <v>77</v>
      </c>
      <c r="AV215" s="11" t="s">
        <v>77</v>
      </c>
      <c r="AW215" s="11" t="s">
        <v>30</v>
      </c>
      <c r="AX215" s="11" t="s">
        <v>75</v>
      </c>
      <c r="AY215" s="224" t="s">
        <v>111</v>
      </c>
    </row>
    <row r="216" s="1" customFormat="1" ht="16.5" customHeight="1">
      <c r="B216" s="36"/>
      <c r="C216" s="201" t="s">
        <v>300</v>
      </c>
      <c r="D216" s="201" t="s">
        <v>112</v>
      </c>
      <c r="E216" s="202" t="s">
        <v>301</v>
      </c>
      <c r="F216" s="203" t="s">
        <v>302</v>
      </c>
      <c r="G216" s="204" t="s">
        <v>115</v>
      </c>
      <c r="H216" s="205">
        <v>15.675000000000001</v>
      </c>
      <c r="I216" s="206"/>
      <c r="J216" s="207">
        <f>ROUND(I216*H216,2)</f>
        <v>0</v>
      </c>
      <c r="K216" s="203" t="s">
        <v>116</v>
      </c>
      <c r="L216" s="41"/>
      <c r="M216" s="208" t="s">
        <v>1</v>
      </c>
      <c r="N216" s="209" t="s">
        <v>38</v>
      </c>
      <c r="O216" s="77"/>
      <c r="P216" s="210">
        <f>O216*H216</f>
        <v>0</v>
      </c>
      <c r="Q216" s="210">
        <v>0.18729699999999999</v>
      </c>
      <c r="R216" s="210">
        <f>Q216*H216</f>
        <v>2.9358804749999998</v>
      </c>
      <c r="S216" s="210">
        <v>0</v>
      </c>
      <c r="T216" s="211">
        <f>S216*H216</f>
        <v>0</v>
      </c>
      <c r="AR216" s="15" t="s">
        <v>117</v>
      </c>
      <c r="AT216" s="15" t="s">
        <v>112</v>
      </c>
      <c r="AU216" s="15" t="s">
        <v>77</v>
      </c>
      <c r="AY216" s="15" t="s">
        <v>111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5" t="s">
        <v>75</v>
      </c>
      <c r="BK216" s="212">
        <f>ROUND(I216*H216,2)</f>
        <v>0</v>
      </c>
      <c r="BL216" s="15" t="s">
        <v>117</v>
      </c>
      <c r="BM216" s="15" t="s">
        <v>303</v>
      </c>
    </row>
    <row r="217" s="11" customFormat="1">
      <c r="B217" s="213"/>
      <c r="C217" s="214"/>
      <c r="D217" s="215" t="s">
        <v>119</v>
      </c>
      <c r="E217" s="216" t="s">
        <v>1</v>
      </c>
      <c r="F217" s="217" t="s">
        <v>304</v>
      </c>
      <c r="G217" s="214"/>
      <c r="H217" s="218">
        <v>15.675000000000001</v>
      </c>
      <c r="I217" s="219"/>
      <c r="J217" s="214"/>
      <c r="K217" s="214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119</v>
      </c>
      <c r="AU217" s="224" t="s">
        <v>77</v>
      </c>
      <c r="AV217" s="11" t="s">
        <v>77</v>
      </c>
      <c r="AW217" s="11" t="s">
        <v>30</v>
      </c>
      <c r="AX217" s="11" t="s">
        <v>67</v>
      </c>
      <c r="AY217" s="224" t="s">
        <v>111</v>
      </c>
    </row>
    <row r="218" s="12" customFormat="1">
      <c r="B218" s="225"/>
      <c r="C218" s="226"/>
      <c r="D218" s="215" t="s">
        <v>119</v>
      </c>
      <c r="E218" s="227" t="s">
        <v>1</v>
      </c>
      <c r="F218" s="228" t="s">
        <v>122</v>
      </c>
      <c r="G218" s="226"/>
      <c r="H218" s="229">
        <v>15.675000000000001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119</v>
      </c>
      <c r="AU218" s="235" t="s">
        <v>77</v>
      </c>
      <c r="AV218" s="12" t="s">
        <v>117</v>
      </c>
      <c r="AW218" s="12" t="s">
        <v>30</v>
      </c>
      <c r="AX218" s="12" t="s">
        <v>75</v>
      </c>
      <c r="AY218" s="235" t="s">
        <v>111</v>
      </c>
    </row>
    <row r="219" s="1" customFormat="1" ht="16.5" customHeight="1">
      <c r="B219" s="36"/>
      <c r="C219" s="201" t="s">
        <v>305</v>
      </c>
      <c r="D219" s="201" t="s">
        <v>112</v>
      </c>
      <c r="E219" s="202" t="s">
        <v>306</v>
      </c>
      <c r="F219" s="203" t="s">
        <v>307</v>
      </c>
      <c r="G219" s="204" t="s">
        <v>115</v>
      </c>
      <c r="H219" s="205">
        <v>57.325000000000003</v>
      </c>
      <c r="I219" s="206"/>
      <c r="J219" s="207">
        <f>ROUND(I219*H219,2)</f>
        <v>0</v>
      </c>
      <c r="K219" s="203" t="s">
        <v>116</v>
      </c>
      <c r="L219" s="41"/>
      <c r="M219" s="208" t="s">
        <v>1</v>
      </c>
      <c r="N219" s="209" t="s">
        <v>38</v>
      </c>
      <c r="O219" s="77"/>
      <c r="P219" s="210">
        <f>O219*H219</f>
        <v>0</v>
      </c>
      <c r="Q219" s="210">
        <v>0.35510000000000003</v>
      </c>
      <c r="R219" s="210">
        <f>Q219*H219</f>
        <v>20.356107500000004</v>
      </c>
      <c r="S219" s="210">
        <v>0</v>
      </c>
      <c r="T219" s="211">
        <f>S219*H219</f>
        <v>0</v>
      </c>
      <c r="AR219" s="15" t="s">
        <v>117</v>
      </c>
      <c r="AT219" s="15" t="s">
        <v>112</v>
      </c>
      <c r="AU219" s="15" t="s">
        <v>77</v>
      </c>
      <c r="AY219" s="15" t="s">
        <v>111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5" t="s">
        <v>75</v>
      </c>
      <c r="BK219" s="212">
        <f>ROUND(I219*H219,2)</f>
        <v>0</v>
      </c>
      <c r="BL219" s="15" t="s">
        <v>117</v>
      </c>
      <c r="BM219" s="15" t="s">
        <v>308</v>
      </c>
    </row>
    <row r="220" s="11" customFormat="1">
      <c r="B220" s="213"/>
      <c r="C220" s="214"/>
      <c r="D220" s="215" t="s">
        <v>119</v>
      </c>
      <c r="E220" s="216" t="s">
        <v>1</v>
      </c>
      <c r="F220" s="217" t="s">
        <v>309</v>
      </c>
      <c r="G220" s="214"/>
      <c r="H220" s="218">
        <v>57.325000000000003</v>
      </c>
      <c r="I220" s="219"/>
      <c r="J220" s="214"/>
      <c r="K220" s="214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119</v>
      </c>
      <c r="AU220" s="224" t="s">
        <v>77</v>
      </c>
      <c r="AV220" s="11" t="s">
        <v>77</v>
      </c>
      <c r="AW220" s="11" t="s">
        <v>30</v>
      </c>
      <c r="AX220" s="11" t="s">
        <v>75</v>
      </c>
      <c r="AY220" s="224" t="s">
        <v>111</v>
      </c>
    </row>
    <row r="221" s="1" customFormat="1" ht="16.5" customHeight="1">
      <c r="B221" s="36"/>
      <c r="C221" s="201" t="s">
        <v>310</v>
      </c>
      <c r="D221" s="201" t="s">
        <v>112</v>
      </c>
      <c r="E221" s="202" t="s">
        <v>311</v>
      </c>
      <c r="F221" s="203" t="s">
        <v>312</v>
      </c>
      <c r="G221" s="204" t="s">
        <v>115</v>
      </c>
      <c r="H221" s="205">
        <v>131.39599999999999</v>
      </c>
      <c r="I221" s="206"/>
      <c r="J221" s="207">
        <f>ROUND(I221*H221,2)</f>
        <v>0</v>
      </c>
      <c r="K221" s="203" t="s">
        <v>116</v>
      </c>
      <c r="L221" s="41"/>
      <c r="M221" s="208" t="s">
        <v>1</v>
      </c>
      <c r="N221" s="209" t="s">
        <v>38</v>
      </c>
      <c r="O221" s="77"/>
      <c r="P221" s="210">
        <f>O221*H221</f>
        <v>0</v>
      </c>
      <c r="Q221" s="210">
        <v>0.74327200000000004</v>
      </c>
      <c r="R221" s="210">
        <f>Q221*H221</f>
        <v>97.662967711999997</v>
      </c>
      <c r="S221" s="210">
        <v>0</v>
      </c>
      <c r="T221" s="211">
        <f>S221*H221</f>
        <v>0</v>
      </c>
      <c r="AR221" s="15" t="s">
        <v>117</v>
      </c>
      <c r="AT221" s="15" t="s">
        <v>112</v>
      </c>
      <c r="AU221" s="15" t="s">
        <v>77</v>
      </c>
      <c r="AY221" s="15" t="s">
        <v>111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5" t="s">
        <v>75</v>
      </c>
      <c r="BK221" s="212">
        <f>ROUND(I221*H221,2)</f>
        <v>0</v>
      </c>
      <c r="BL221" s="15" t="s">
        <v>117</v>
      </c>
      <c r="BM221" s="15" t="s">
        <v>313</v>
      </c>
    </row>
    <row r="222" s="11" customFormat="1">
      <c r="B222" s="213"/>
      <c r="C222" s="214"/>
      <c r="D222" s="215" t="s">
        <v>119</v>
      </c>
      <c r="E222" s="216" t="s">
        <v>1</v>
      </c>
      <c r="F222" s="217" t="s">
        <v>292</v>
      </c>
      <c r="G222" s="214"/>
      <c r="H222" s="218">
        <v>22.175000000000001</v>
      </c>
      <c r="I222" s="219"/>
      <c r="J222" s="214"/>
      <c r="K222" s="214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119</v>
      </c>
      <c r="AU222" s="224" t="s">
        <v>77</v>
      </c>
      <c r="AV222" s="11" t="s">
        <v>77</v>
      </c>
      <c r="AW222" s="11" t="s">
        <v>30</v>
      </c>
      <c r="AX222" s="11" t="s">
        <v>67</v>
      </c>
      <c r="AY222" s="224" t="s">
        <v>111</v>
      </c>
    </row>
    <row r="223" s="11" customFormat="1">
      <c r="B223" s="213"/>
      <c r="C223" s="214"/>
      <c r="D223" s="215" t="s">
        <v>119</v>
      </c>
      <c r="E223" s="216" t="s">
        <v>1</v>
      </c>
      <c r="F223" s="217" t="s">
        <v>314</v>
      </c>
      <c r="G223" s="214"/>
      <c r="H223" s="218">
        <v>97.689999999999998</v>
      </c>
      <c r="I223" s="219"/>
      <c r="J223" s="214"/>
      <c r="K223" s="214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119</v>
      </c>
      <c r="AU223" s="224" t="s">
        <v>77</v>
      </c>
      <c r="AV223" s="11" t="s">
        <v>77</v>
      </c>
      <c r="AW223" s="11" t="s">
        <v>30</v>
      </c>
      <c r="AX223" s="11" t="s">
        <v>67</v>
      </c>
      <c r="AY223" s="224" t="s">
        <v>111</v>
      </c>
    </row>
    <row r="224" s="11" customFormat="1">
      <c r="B224" s="213"/>
      <c r="C224" s="214"/>
      <c r="D224" s="215" t="s">
        <v>119</v>
      </c>
      <c r="E224" s="216" t="s">
        <v>1</v>
      </c>
      <c r="F224" s="217" t="s">
        <v>294</v>
      </c>
      <c r="G224" s="214"/>
      <c r="H224" s="218">
        <v>11.531000000000001</v>
      </c>
      <c r="I224" s="219"/>
      <c r="J224" s="214"/>
      <c r="K224" s="214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119</v>
      </c>
      <c r="AU224" s="224" t="s">
        <v>77</v>
      </c>
      <c r="AV224" s="11" t="s">
        <v>77</v>
      </c>
      <c r="AW224" s="11" t="s">
        <v>30</v>
      </c>
      <c r="AX224" s="11" t="s">
        <v>67</v>
      </c>
      <c r="AY224" s="224" t="s">
        <v>111</v>
      </c>
    </row>
    <row r="225" s="12" customFormat="1">
      <c r="B225" s="225"/>
      <c r="C225" s="226"/>
      <c r="D225" s="215" t="s">
        <v>119</v>
      </c>
      <c r="E225" s="227" t="s">
        <v>1</v>
      </c>
      <c r="F225" s="228" t="s">
        <v>122</v>
      </c>
      <c r="G225" s="226"/>
      <c r="H225" s="229">
        <v>131.39599999999999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119</v>
      </c>
      <c r="AU225" s="235" t="s">
        <v>77</v>
      </c>
      <c r="AV225" s="12" t="s">
        <v>117</v>
      </c>
      <c r="AW225" s="12" t="s">
        <v>30</v>
      </c>
      <c r="AX225" s="12" t="s">
        <v>75</v>
      </c>
      <c r="AY225" s="235" t="s">
        <v>111</v>
      </c>
    </row>
    <row r="226" s="1" customFormat="1" ht="16.5" customHeight="1">
      <c r="B226" s="36"/>
      <c r="C226" s="201" t="s">
        <v>315</v>
      </c>
      <c r="D226" s="201" t="s">
        <v>112</v>
      </c>
      <c r="E226" s="202" t="s">
        <v>316</v>
      </c>
      <c r="F226" s="203" t="s">
        <v>317</v>
      </c>
      <c r="G226" s="204" t="s">
        <v>115</v>
      </c>
      <c r="H226" s="205">
        <v>48</v>
      </c>
      <c r="I226" s="206"/>
      <c r="J226" s="207">
        <f>ROUND(I226*H226,2)</f>
        <v>0</v>
      </c>
      <c r="K226" s="203" t="s">
        <v>116</v>
      </c>
      <c r="L226" s="41"/>
      <c r="M226" s="208" t="s">
        <v>1</v>
      </c>
      <c r="N226" s="209" t="s">
        <v>38</v>
      </c>
      <c r="O226" s="77"/>
      <c r="P226" s="210">
        <f>O226*H226</f>
        <v>0</v>
      </c>
      <c r="Q226" s="210">
        <v>1.031199</v>
      </c>
      <c r="R226" s="210">
        <f>Q226*H226</f>
        <v>49.497551999999999</v>
      </c>
      <c r="S226" s="210">
        <v>0</v>
      </c>
      <c r="T226" s="211">
        <f>S226*H226</f>
        <v>0</v>
      </c>
      <c r="AR226" s="15" t="s">
        <v>117</v>
      </c>
      <c r="AT226" s="15" t="s">
        <v>112</v>
      </c>
      <c r="AU226" s="15" t="s">
        <v>77</v>
      </c>
      <c r="AY226" s="15" t="s">
        <v>111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5" t="s">
        <v>75</v>
      </c>
      <c r="BK226" s="212">
        <f>ROUND(I226*H226,2)</f>
        <v>0</v>
      </c>
      <c r="BL226" s="15" t="s">
        <v>117</v>
      </c>
      <c r="BM226" s="15" t="s">
        <v>318</v>
      </c>
    </row>
    <row r="227" s="11" customFormat="1">
      <c r="B227" s="213"/>
      <c r="C227" s="214"/>
      <c r="D227" s="215" t="s">
        <v>119</v>
      </c>
      <c r="E227" s="216" t="s">
        <v>1</v>
      </c>
      <c r="F227" s="217" t="s">
        <v>291</v>
      </c>
      <c r="G227" s="214"/>
      <c r="H227" s="218">
        <v>24</v>
      </c>
      <c r="I227" s="219"/>
      <c r="J227" s="214"/>
      <c r="K227" s="214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119</v>
      </c>
      <c r="AU227" s="224" t="s">
        <v>77</v>
      </c>
      <c r="AV227" s="11" t="s">
        <v>77</v>
      </c>
      <c r="AW227" s="11" t="s">
        <v>30</v>
      </c>
      <c r="AX227" s="11" t="s">
        <v>67</v>
      </c>
      <c r="AY227" s="224" t="s">
        <v>111</v>
      </c>
    </row>
    <row r="228" s="11" customFormat="1">
      <c r="B228" s="213"/>
      <c r="C228" s="214"/>
      <c r="D228" s="215" t="s">
        <v>119</v>
      </c>
      <c r="E228" s="216" t="s">
        <v>1</v>
      </c>
      <c r="F228" s="217" t="s">
        <v>293</v>
      </c>
      <c r="G228" s="214"/>
      <c r="H228" s="218">
        <v>24</v>
      </c>
      <c r="I228" s="219"/>
      <c r="J228" s="214"/>
      <c r="K228" s="214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119</v>
      </c>
      <c r="AU228" s="224" t="s">
        <v>77</v>
      </c>
      <c r="AV228" s="11" t="s">
        <v>77</v>
      </c>
      <c r="AW228" s="11" t="s">
        <v>30</v>
      </c>
      <c r="AX228" s="11" t="s">
        <v>67</v>
      </c>
      <c r="AY228" s="224" t="s">
        <v>111</v>
      </c>
    </row>
    <row r="229" s="12" customFormat="1">
      <c r="B229" s="225"/>
      <c r="C229" s="226"/>
      <c r="D229" s="215" t="s">
        <v>119</v>
      </c>
      <c r="E229" s="227" t="s">
        <v>1</v>
      </c>
      <c r="F229" s="228" t="s">
        <v>122</v>
      </c>
      <c r="G229" s="226"/>
      <c r="H229" s="229">
        <v>48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AT229" s="235" t="s">
        <v>119</v>
      </c>
      <c r="AU229" s="235" t="s">
        <v>77</v>
      </c>
      <c r="AV229" s="12" t="s">
        <v>117</v>
      </c>
      <c r="AW229" s="12" t="s">
        <v>30</v>
      </c>
      <c r="AX229" s="12" t="s">
        <v>75</v>
      </c>
      <c r="AY229" s="235" t="s">
        <v>111</v>
      </c>
    </row>
    <row r="230" s="10" customFormat="1" ht="22.8" customHeight="1">
      <c r="B230" s="187"/>
      <c r="C230" s="188"/>
      <c r="D230" s="189" t="s">
        <v>66</v>
      </c>
      <c r="E230" s="256" t="s">
        <v>166</v>
      </c>
      <c r="F230" s="256" t="s">
        <v>319</v>
      </c>
      <c r="G230" s="188"/>
      <c r="H230" s="188"/>
      <c r="I230" s="191"/>
      <c r="J230" s="257">
        <f>BK230</f>
        <v>0</v>
      </c>
      <c r="K230" s="188"/>
      <c r="L230" s="193"/>
      <c r="M230" s="194"/>
      <c r="N230" s="195"/>
      <c r="O230" s="195"/>
      <c r="P230" s="196">
        <f>SUM(P231:P243)</f>
        <v>0</v>
      </c>
      <c r="Q230" s="195"/>
      <c r="R230" s="196">
        <f>SUM(R231:R243)</f>
        <v>1.0225644832</v>
      </c>
      <c r="S230" s="195"/>
      <c r="T230" s="197">
        <f>SUM(T231:T243)</f>
        <v>35.669490000000003</v>
      </c>
      <c r="AR230" s="198" t="s">
        <v>75</v>
      </c>
      <c r="AT230" s="199" t="s">
        <v>66</v>
      </c>
      <c r="AU230" s="199" t="s">
        <v>75</v>
      </c>
      <c r="AY230" s="198" t="s">
        <v>111</v>
      </c>
      <c r="BK230" s="200">
        <f>SUM(BK231:BK243)</f>
        <v>0</v>
      </c>
    </row>
    <row r="231" s="1" customFormat="1" ht="16.5" customHeight="1">
      <c r="B231" s="36"/>
      <c r="C231" s="201" t="s">
        <v>320</v>
      </c>
      <c r="D231" s="201" t="s">
        <v>112</v>
      </c>
      <c r="E231" s="202" t="s">
        <v>321</v>
      </c>
      <c r="F231" s="203" t="s">
        <v>322</v>
      </c>
      <c r="G231" s="204" t="s">
        <v>323</v>
      </c>
      <c r="H231" s="205">
        <v>2</v>
      </c>
      <c r="I231" s="206"/>
      <c r="J231" s="207">
        <f>ROUND(I231*H231,2)</f>
        <v>0</v>
      </c>
      <c r="K231" s="203" t="s">
        <v>116</v>
      </c>
      <c r="L231" s="41"/>
      <c r="M231" s="208" t="s">
        <v>1</v>
      </c>
      <c r="N231" s="209" t="s">
        <v>38</v>
      </c>
      <c r="O231" s="77"/>
      <c r="P231" s="210">
        <f>O231*H231</f>
        <v>0</v>
      </c>
      <c r="Q231" s="210">
        <v>0.0064850000000000003</v>
      </c>
      <c r="R231" s="210">
        <f>Q231*H231</f>
        <v>0.012970000000000001</v>
      </c>
      <c r="S231" s="210">
        <v>0</v>
      </c>
      <c r="T231" s="211">
        <f>S231*H231</f>
        <v>0</v>
      </c>
      <c r="AR231" s="15" t="s">
        <v>117</v>
      </c>
      <c r="AT231" s="15" t="s">
        <v>112</v>
      </c>
      <c r="AU231" s="15" t="s">
        <v>77</v>
      </c>
      <c r="AY231" s="15" t="s">
        <v>111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5" t="s">
        <v>75</v>
      </c>
      <c r="BK231" s="212">
        <f>ROUND(I231*H231,2)</f>
        <v>0</v>
      </c>
      <c r="BL231" s="15" t="s">
        <v>117</v>
      </c>
      <c r="BM231" s="15" t="s">
        <v>324</v>
      </c>
    </row>
    <row r="232" s="1" customFormat="1" ht="16.5" customHeight="1">
      <c r="B232" s="36"/>
      <c r="C232" s="201" t="s">
        <v>325</v>
      </c>
      <c r="D232" s="201" t="s">
        <v>112</v>
      </c>
      <c r="E232" s="202" t="s">
        <v>326</v>
      </c>
      <c r="F232" s="203" t="s">
        <v>327</v>
      </c>
      <c r="G232" s="204" t="s">
        <v>323</v>
      </c>
      <c r="H232" s="205">
        <v>64</v>
      </c>
      <c r="I232" s="206"/>
      <c r="J232" s="207">
        <f>ROUND(I232*H232,2)</f>
        <v>0</v>
      </c>
      <c r="K232" s="203" t="s">
        <v>116</v>
      </c>
      <c r="L232" s="41"/>
      <c r="M232" s="208" t="s">
        <v>1</v>
      </c>
      <c r="N232" s="209" t="s">
        <v>38</v>
      </c>
      <c r="O232" s="77"/>
      <c r="P232" s="210">
        <f>O232*H232</f>
        <v>0</v>
      </c>
      <c r="Q232" s="210">
        <v>1.05388E-05</v>
      </c>
      <c r="R232" s="210">
        <f>Q232*H232</f>
        <v>0.00067448319999999999</v>
      </c>
      <c r="S232" s="210">
        <v>0</v>
      </c>
      <c r="T232" s="211">
        <f>S232*H232</f>
        <v>0</v>
      </c>
      <c r="AR232" s="15" t="s">
        <v>117</v>
      </c>
      <c r="AT232" s="15" t="s">
        <v>112</v>
      </c>
      <c r="AU232" s="15" t="s">
        <v>77</v>
      </c>
      <c r="AY232" s="15" t="s">
        <v>111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5" t="s">
        <v>75</v>
      </c>
      <c r="BK232" s="212">
        <f>ROUND(I232*H232,2)</f>
        <v>0</v>
      </c>
      <c r="BL232" s="15" t="s">
        <v>117</v>
      </c>
      <c r="BM232" s="15" t="s">
        <v>328</v>
      </c>
    </row>
    <row r="233" s="1" customFormat="1">
      <c r="B233" s="36"/>
      <c r="C233" s="37"/>
      <c r="D233" s="215" t="s">
        <v>329</v>
      </c>
      <c r="E233" s="37"/>
      <c r="F233" s="258" t="s">
        <v>330</v>
      </c>
      <c r="G233" s="37"/>
      <c r="H233" s="37"/>
      <c r="I233" s="129"/>
      <c r="J233" s="37"/>
      <c r="K233" s="37"/>
      <c r="L233" s="41"/>
      <c r="M233" s="259"/>
      <c r="N233" s="77"/>
      <c r="O233" s="77"/>
      <c r="P233" s="77"/>
      <c r="Q233" s="77"/>
      <c r="R233" s="77"/>
      <c r="S233" s="77"/>
      <c r="T233" s="78"/>
      <c r="AT233" s="15" t="s">
        <v>329</v>
      </c>
      <c r="AU233" s="15" t="s">
        <v>77</v>
      </c>
    </row>
    <row r="234" s="11" customFormat="1">
      <c r="B234" s="213"/>
      <c r="C234" s="214"/>
      <c r="D234" s="215" t="s">
        <v>119</v>
      </c>
      <c r="E234" s="216" t="s">
        <v>1</v>
      </c>
      <c r="F234" s="217" t="s">
        <v>331</v>
      </c>
      <c r="G234" s="214"/>
      <c r="H234" s="218">
        <v>64</v>
      </c>
      <c r="I234" s="219"/>
      <c r="J234" s="214"/>
      <c r="K234" s="214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119</v>
      </c>
      <c r="AU234" s="224" t="s">
        <v>77</v>
      </c>
      <c r="AV234" s="11" t="s">
        <v>77</v>
      </c>
      <c r="AW234" s="11" t="s">
        <v>30</v>
      </c>
      <c r="AX234" s="11" t="s">
        <v>75</v>
      </c>
      <c r="AY234" s="224" t="s">
        <v>111</v>
      </c>
    </row>
    <row r="235" s="1" customFormat="1" ht="16.5" customHeight="1">
      <c r="B235" s="36"/>
      <c r="C235" s="201" t="s">
        <v>332</v>
      </c>
      <c r="D235" s="201" t="s">
        <v>112</v>
      </c>
      <c r="E235" s="202" t="s">
        <v>333</v>
      </c>
      <c r="F235" s="203" t="s">
        <v>334</v>
      </c>
      <c r="G235" s="204" t="s">
        <v>323</v>
      </c>
      <c r="H235" s="205">
        <v>64</v>
      </c>
      <c r="I235" s="206"/>
      <c r="J235" s="207">
        <f>ROUND(I235*H235,2)</f>
        <v>0</v>
      </c>
      <c r="K235" s="203" t="s">
        <v>116</v>
      </c>
      <c r="L235" s="41"/>
      <c r="M235" s="208" t="s">
        <v>1</v>
      </c>
      <c r="N235" s="209" t="s">
        <v>38</v>
      </c>
      <c r="O235" s="77"/>
      <c r="P235" s="210">
        <f>O235*H235</f>
        <v>0</v>
      </c>
      <c r="Q235" s="210">
        <v>0.00020000000000000001</v>
      </c>
      <c r="R235" s="210">
        <f>Q235*H235</f>
        <v>0.012800000000000001</v>
      </c>
      <c r="S235" s="210">
        <v>0</v>
      </c>
      <c r="T235" s="211">
        <f>S235*H235</f>
        <v>0</v>
      </c>
      <c r="AR235" s="15" t="s">
        <v>117</v>
      </c>
      <c r="AT235" s="15" t="s">
        <v>112</v>
      </c>
      <c r="AU235" s="15" t="s">
        <v>77</v>
      </c>
      <c r="AY235" s="15" t="s">
        <v>111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5" t="s">
        <v>75</v>
      </c>
      <c r="BK235" s="212">
        <f>ROUND(I235*H235,2)</f>
        <v>0</v>
      </c>
      <c r="BL235" s="15" t="s">
        <v>117</v>
      </c>
      <c r="BM235" s="15" t="s">
        <v>335</v>
      </c>
    </row>
    <row r="236" s="1" customFormat="1">
      <c r="B236" s="36"/>
      <c r="C236" s="37"/>
      <c r="D236" s="215" t="s">
        <v>329</v>
      </c>
      <c r="E236" s="37"/>
      <c r="F236" s="258" t="s">
        <v>330</v>
      </c>
      <c r="G236" s="37"/>
      <c r="H236" s="37"/>
      <c r="I236" s="129"/>
      <c r="J236" s="37"/>
      <c r="K236" s="37"/>
      <c r="L236" s="41"/>
      <c r="M236" s="259"/>
      <c r="N236" s="77"/>
      <c r="O236" s="77"/>
      <c r="P236" s="77"/>
      <c r="Q236" s="77"/>
      <c r="R236" s="77"/>
      <c r="S236" s="77"/>
      <c r="T236" s="78"/>
      <c r="AT236" s="15" t="s">
        <v>329</v>
      </c>
      <c r="AU236" s="15" t="s">
        <v>77</v>
      </c>
    </row>
    <row r="237" s="11" customFormat="1">
      <c r="B237" s="213"/>
      <c r="C237" s="214"/>
      <c r="D237" s="215" t="s">
        <v>119</v>
      </c>
      <c r="E237" s="216" t="s">
        <v>1</v>
      </c>
      <c r="F237" s="217" t="s">
        <v>331</v>
      </c>
      <c r="G237" s="214"/>
      <c r="H237" s="218">
        <v>64</v>
      </c>
      <c r="I237" s="219"/>
      <c r="J237" s="214"/>
      <c r="K237" s="214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119</v>
      </c>
      <c r="AU237" s="224" t="s">
        <v>77</v>
      </c>
      <c r="AV237" s="11" t="s">
        <v>77</v>
      </c>
      <c r="AW237" s="11" t="s">
        <v>30</v>
      </c>
      <c r="AX237" s="11" t="s">
        <v>75</v>
      </c>
      <c r="AY237" s="224" t="s">
        <v>111</v>
      </c>
    </row>
    <row r="238" s="1" customFormat="1" ht="16.5" customHeight="1">
      <c r="B238" s="36"/>
      <c r="C238" s="201" t="s">
        <v>336</v>
      </c>
      <c r="D238" s="201" t="s">
        <v>112</v>
      </c>
      <c r="E238" s="202" t="s">
        <v>337</v>
      </c>
      <c r="F238" s="203" t="s">
        <v>338</v>
      </c>
      <c r="G238" s="204" t="s">
        <v>134</v>
      </c>
      <c r="H238" s="205">
        <v>8.3010000000000002</v>
      </c>
      <c r="I238" s="206"/>
      <c r="J238" s="207">
        <f>ROUND(I238*H238,2)</f>
        <v>0</v>
      </c>
      <c r="K238" s="203" t="s">
        <v>116</v>
      </c>
      <c r="L238" s="41"/>
      <c r="M238" s="208" t="s">
        <v>1</v>
      </c>
      <c r="N238" s="209" t="s">
        <v>38</v>
      </c>
      <c r="O238" s="77"/>
      <c r="P238" s="210">
        <f>O238*H238</f>
        <v>0</v>
      </c>
      <c r="Q238" s="210">
        <v>0.12</v>
      </c>
      <c r="R238" s="210">
        <f>Q238*H238</f>
        <v>0.99612000000000001</v>
      </c>
      <c r="S238" s="210">
        <v>2.4900000000000002</v>
      </c>
      <c r="T238" s="211">
        <f>S238*H238</f>
        <v>20.669490000000003</v>
      </c>
      <c r="AR238" s="15" t="s">
        <v>117</v>
      </c>
      <c r="AT238" s="15" t="s">
        <v>112</v>
      </c>
      <c r="AU238" s="15" t="s">
        <v>77</v>
      </c>
      <c r="AY238" s="15" t="s">
        <v>111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5" t="s">
        <v>75</v>
      </c>
      <c r="BK238" s="212">
        <f>ROUND(I238*H238,2)</f>
        <v>0</v>
      </c>
      <c r="BL238" s="15" t="s">
        <v>117</v>
      </c>
      <c r="BM238" s="15" t="s">
        <v>339</v>
      </c>
    </row>
    <row r="239" s="11" customFormat="1">
      <c r="B239" s="213"/>
      <c r="C239" s="214"/>
      <c r="D239" s="215" t="s">
        <v>119</v>
      </c>
      <c r="E239" s="216" t="s">
        <v>1</v>
      </c>
      <c r="F239" s="217" t="s">
        <v>340</v>
      </c>
      <c r="G239" s="214"/>
      <c r="H239" s="218">
        <v>4.1950000000000003</v>
      </c>
      <c r="I239" s="219"/>
      <c r="J239" s="214"/>
      <c r="K239" s="214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119</v>
      </c>
      <c r="AU239" s="224" t="s">
        <v>77</v>
      </c>
      <c r="AV239" s="11" t="s">
        <v>77</v>
      </c>
      <c r="AW239" s="11" t="s">
        <v>30</v>
      </c>
      <c r="AX239" s="11" t="s">
        <v>67</v>
      </c>
      <c r="AY239" s="224" t="s">
        <v>111</v>
      </c>
    </row>
    <row r="240" s="11" customFormat="1">
      <c r="B240" s="213"/>
      <c r="C240" s="214"/>
      <c r="D240" s="215" t="s">
        <v>119</v>
      </c>
      <c r="E240" s="216" t="s">
        <v>1</v>
      </c>
      <c r="F240" s="217" t="s">
        <v>341</v>
      </c>
      <c r="G240" s="214"/>
      <c r="H240" s="218">
        <v>4.1059999999999999</v>
      </c>
      <c r="I240" s="219"/>
      <c r="J240" s="214"/>
      <c r="K240" s="214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119</v>
      </c>
      <c r="AU240" s="224" t="s">
        <v>77</v>
      </c>
      <c r="AV240" s="11" t="s">
        <v>77</v>
      </c>
      <c r="AW240" s="11" t="s">
        <v>30</v>
      </c>
      <c r="AX240" s="11" t="s">
        <v>67</v>
      </c>
      <c r="AY240" s="224" t="s">
        <v>111</v>
      </c>
    </row>
    <row r="241" s="12" customFormat="1">
      <c r="B241" s="225"/>
      <c r="C241" s="226"/>
      <c r="D241" s="215" t="s">
        <v>119</v>
      </c>
      <c r="E241" s="227" t="s">
        <v>1</v>
      </c>
      <c r="F241" s="228" t="s">
        <v>122</v>
      </c>
      <c r="G241" s="226"/>
      <c r="H241" s="229">
        <v>8.3010000000000002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119</v>
      </c>
      <c r="AU241" s="235" t="s">
        <v>77</v>
      </c>
      <c r="AV241" s="12" t="s">
        <v>117</v>
      </c>
      <c r="AW241" s="12" t="s">
        <v>30</v>
      </c>
      <c r="AX241" s="12" t="s">
        <v>75</v>
      </c>
      <c r="AY241" s="235" t="s">
        <v>111</v>
      </c>
    </row>
    <row r="242" s="1" customFormat="1" ht="16.5" customHeight="1">
      <c r="B242" s="36"/>
      <c r="C242" s="201" t="s">
        <v>342</v>
      </c>
      <c r="D242" s="201" t="s">
        <v>112</v>
      </c>
      <c r="E242" s="202" t="s">
        <v>343</v>
      </c>
      <c r="F242" s="203" t="s">
        <v>344</v>
      </c>
      <c r="G242" s="204" t="s">
        <v>134</v>
      </c>
      <c r="H242" s="205">
        <v>6</v>
      </c>
      <c r="I242" s="206"/>
      <c r="J242" s="207">
        <f>ROUND(I242*H242,2)</f>
        <v>0</v>
      </c>
      <c r="K242" s="203" t="s">
        <v>116</v>
      </c>
      <c r="L242" s="41"/>
      <c r="M242" s="208" t="s">
        <v>1</v>
      </c>
      <c r="N242" s="209" t="s">
        <v>38</v>
      </c>
      <c r="O242" s="77"/>
      <c r="P242" s="210">
        <f>O242*H242</f>
        <v>0</v>
      </c>
      <c r="Q242" s="210">
        <v>0</v>
      </c>
      <c r="R242" s="210">
        <f>Q242*H242</f>
        <v>0</v>
      </c>
      <c r="S242" s="210">
        <v>2.5</v>
      </c>
      <c r="T242" s="211">
        <f>S242*H242</f>
        <v>15</v>
      </c>
      <c r="AR242" s="15" t="s">
        <v>117</v>
      </c>
      <c r="AT242" s="15" t="s">
        <v>112</v>
      </c>
      <c r="AU242" s="15" t="s">
        <v>77</v>
      </c>
      <c r="AY242" s="15" t="s">
        <v>111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5" t="s">
        <v>75</v>
      </c>
      <c r="BK242" s="212">
        <f>ROUND(I242*H242,2)</f>
        <v>0</v>
      </c>
      <c r="BL242" s="15" t="s">
        <v>117</v>
      </c>
      <c r="BM242" s="15" t="s">
        <v>345</v>
      </c>
    </row>
    <row r="243" s="11" customFormat="1">
      <c r="B243" s="213"/>
      <c r="C243" s="214"/>
      <c r="D243" s="215" t="s">
        <v>119</v>
      </c>
      <c r="E243" s="216" t="s">
        <v>1</v>
      </c>
      <c r="F243" s="217" t="s">
        <v>346</v>
      </c>
      <c r="G243" s="214"/>
      <c r="H243" s="218">
        <v>6</v>
      </c>
      <c r="I243" s="219"/>
      <c r="J243" s="214"/>
      <c r="K243" s="214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119</v>
      </c>
      <c r="AU243" s="224" t="s">
        <v>77</v>
      </c>
      <c r="AV243" s="11" t="s">
        <v>77</v>
      </c>
      <c r="AW243" s="11" t="s">
        <v>30</v>
      </c>
      <c r="AX243" s="11" t="s">
        <v>75</v>
      </c>
      <c r="AY243" s="224" t="s">
        <v>111</v>
      </c>
    </row>
    <row r="244" s="10" customFormat="1" ht="22.8" customHeight="1">
      <c r="B244" s="187"/>
      <c r="C244" s="188"/>
      <c r="D244" s="189" t="s">
        <v>66</v>
      </c>
      <c r="E244" s="256" t="s">
        <v>347</v>
      </c>
      <c r="F244" s="256" t="s">
        <v>348</v>
      </c>
      <c r="G244" s="188"/>
      <c r="H244" s="188"/>
      <c r="I244" s="191"/>
      <c r="J244" s="257">
        <f>BK244</f>
        <v>0</v>
      </c>
      <c r="K244" s="188"/>
      <c r="L244" s="193"/>
      <c r="M244" s="194"/>
      <c r="N244" s="195"/>
      <c r="O244" s="195"/>
      <c r="P244" s="196">
        <f>SUM(P245:P251)</f>
        <v>0</v>
      </c>
      <c r="Q244" s="195"/>
      <c r="R244" s="196">
        <f>SUM(R245:R251)</f>
        <v>0</v>
      </c>
      <c r="S244" s="195"/>
      <c r="T244" s="197">
        <f>SUM(T245:T251)</f>
        <v>0</v>
      </c>
      <c r="AR244" s="198" t="s">
        <v>75</v>
      </c>
      <c r="AT244" s="199" t="s">
        <v>66</v>
      </c>
      <c r="AU244" s="199" t="s">
        <v>75</v>
      </c>
      <c r="AY244" s="198" t="s">
        <v>111</v>
      </c>
      <c r="BK244" s="200">
        <f>SUM(BK245:BK251)</f>
        <v>0</v>
      </c>
    </row>
    <row r="245" s="1" customFormat="1" ht="16.5" customHeight="1">
      <c r="B245" s="36"/>
      <c r="C245" s="201" t="s">
        <v>349</v>
      </c>
      <c r="D245" s="201" t="s">
        <v>112</v>
      </c>
      <c r="E245" s="202" t="s">
        <v>350</v>
      </c>
      <c r="F245" s="203" t="s">
        <v>351</v>
      </c>
      <c r="G245" s="204" t="s">
        <v>160</v>
      </c>
      <c r="H245" s="205">
        <v>35.668999999999997</v>
      </c>
      <c r="I245" s="206"/>
      <c r="J245" s="207">
        <f>ROUND(I245*H245,2)</f>
        <v>0</v>
      </c>
      <c r="K245" s="203" t="s">
        <v>116</v>
      </c>
      <c r="L245" s="41"/>
      <c r="M245" s="208" t="s">
        <v>1</v>
      </c>
      <c r="N245" s="209" t="s">
        <v>38</v>
      </c>
      <c r="O245" s="77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AR245" s="15" t="s">
        <v>117</v>
      </c>
      <c r="AT245" s="15" t="s">
        <v>112</v>
      </c>
      <c r="AU245" s="15" t="s">
        <v>77</v>
      </c>
      <c r="AY245" s="15" t="s">
        <v>111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5" t="s">
        <v>75</v>
      </c>
      <c r="BK245" s="212">
        <f>ROUND(I245*H245,2)</f>
        <v>0</v>
      </c>
      <c r="BL245" s="15" t="s">
        <v>117</v>
      </c>
      <c r="BM245" s="15" t="s">
        <v>352</v>
      </c>
    </row>
    <row r="246" s="1" customFormat="1" ht="16.5" customHeight="1">
      <c r="B246" s="36"/>
      <c r="C246" s="201" t="s">
        <v>353</v>
      </c>
      <c r="D246" s="201" t="s">
        <v>112</v>
      </c>
      <c r="E246" s="202" t="s">
        <v>354</v>
      </c>
      <c r="F246" s="203" t="s">
        <v>355</v>
      </c>
      <c r="G246" s="204" t="s">
        <v>160</v>
      </c>
      <c r="H246" s="205">
        <v>35.668999999999997</v>
      </c>
      <c r="I246" s="206"/>
      <c r="J246" s="207">
        <f>ROUND(I246*H246,2)</f>
        <v>0</v>
      </c>
      <c r="K246" s="203" t="s">
        <v>116</v>
      </c>
      <c r="L246" s="41"/>
      <c r="M246" s="208" t="s">
        <v>1</v>
      </c>
      <c r="N246" s="209" t="s">
        <v>38</v>
      </c>
      <c r="O246" s="77"/>
      <c r="P246" s="210">
        <f>O246*H246</f>
        <v>0</v>
      </c>
      <c r="Q246" s="210">
        <v>0</v>
      </c>
      <c r="R246" s="210">
        <f>Q246*H246</f>
        <v>0</v>
      </c>
      <c r="S246" s="210">
        <v>0</v>
      </c>
      <c r="T246" s="211">
        <f>S246*H246</f>
        <v>0</v>
      </c>
      <c r="AR246" s="15" t="s">
        <v>117</v>
      </c>
      <c r="AT246" s="15" t="s">
        <v>112</v>
      </c>
      <c r="AU246" s="15" t="s">
        <v>77</v>
      </c>
      <c r="AY246" s="15" t="s">
        <v>111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5" t="s">
        <v>75</v>
      </c>
      <c r="BK246" s="212">
        <f>ROUND(I246*H246,2)</f>
        <v>0</v>
      </c>
      <c r="BL246" s="15" t="s">
        <v>117</v>
      </c>
      <c r="BM246" s="15" t="s">
        <v>356</v>
      </c>
    </row>
    <row r="247" s="1" customFormat="1" ht="16.5" customHeight="1">
      <c r="B247" s="36"/>
      <c r="C247" s="201" t="s">
        <v>357</v>
      </c>
      <c r="D247" s="201" t="s">
        <v>112</v>
      </c>
      <c r="E247" s="202" t="s">
        <v>358</v>
      </c>
      <c r="F247" s="203" t="s">
        <v>359</v>
      </c>
      <c r="G247" s="204" t="s">
        <v>160</v>
      </c>
      <c r="H247" s="205">
        <v>35.668999999999997</v>
      </c>
      <c r="I247" s="206"/>
      <c r="J247" s="207">
        <f>ROUND(I247*H247,2)</f>
        <v>0</v>
      </c>
      <c r="K247" s="203" t="s">
        <v>116</v>
      </c>
      <c r="L247" s="41"/>
      <c r="M247" s="208" t="s">
        <v>1</v>
      </c>
      <c r="N247" s="209" t="s">
        <v>38</v>
      </c>
      <c r="O247" s="77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AR247" s="15" t="s">
        <v>117</v>
      </c>
      <c r="AT247" s="15" t="s">
        <v>112</v>
      </c>
      <c r="AU247" s="15" t="s">
        <v>77</v>
      </c>
      <c r="AY247" s="15" t="s">
        <v>111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5" t="s">
        <v>75</v>
      </c>
      <c r="BK247" s="212">
        <f>ROUND(I247*H247,2)</f>
        <v>0</v>
      </c>
      <c r="BL247" s="15" t="s">
        <v>117</v>
      </c>
      <c r="BM247" s="15" t="s">
        <v>360</v>
      </c>
    </row>
    <row r="248" s="1" customFormat="1" ht="16.5" customHeight="1">
      <c r="B248" s="36"/>
      <c r="C248" s="201" t="s">
        <v>361</v>
      </c>
      <c r="D248" s="201" t="s">
        <v>112</v>
      </c>
      <c r="E248" s="202" t="s">
        <v>362</v>
      </c>
      <c r="F248" s="203" t="s">
        <v>363</v>
      </c>
      <c r="G248" s="204" t="s">
        <v>160</v>
      </c>
      <c r="H248" s="205">
        <v>249.68299999999999</v>
      </c>
      <c r="I248" s="206"/>
      <c r="J248" s="207">
        <f>ROUND(I248*H248,2)</f>
        <v>0</v>
      </c>
      <c r="K248" s="203" t="s">
        <v>116</v>
      </c>
      <c r="L248" s="41"/>
      <c r="M248" s="208" t="s">
        <v>1</v>
      </c>
      <c r="N248" s="209" t="s">
        <v>38</v>
      </c>
      <c r="O248" s="77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AR248" s="15" t="s">
        <v>117</v>
      </c>
      <c r="AT248" s="15" t="s">
        <v>112</v>
      </c>
      <c r="AU248" s="15" t="s">
        <v>77</v>
      </c>
      <c r="AY248" s="15" t="s">
        <v>111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5" t="s">
        <v>75</v>
      </c>
      <c r="BK248" s="212">
        <f>ROUND(I248*H248,2)</f>
        <v>0</v>
      </c>
      <c r="BL248" s="15" t="s">
        <v>117</v>
      </c>
      <c r="BM248" s="15" t="s">
        <v>364</v>
      </c>
    </row>
    <row r="249" s="11" customFormat="1">
      <c r="B249" s="213"/>
      <c r="C249" s="214"/>
      <c r="D249" s="215" t="s">
        <v>119</v>
      </c>
      <c r="E249" s="214"/>
      <c r="F249" s="217" t="s">
        <v>365</v>
      </c>
      <c r="G249" s="214"/>
      <c r="H249" s="218">
        <v>249.68299999999999</v>
      </c>
      <c r="I249" s="219"/>
      <c r="J249" s="214"/>
      <c r="K249" s="214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119</v>
      </c>
      <c r="AU249" s="224" t="s">
        <v>77</v>
      </c>
      <c r="AV249" s="11" t="s">
        <v>77</v>
      </c>
      <c r="AW249" s="11" t="s">
        <v>4</v>
      </c>
      <c r="AX249" s="11" t="s">
        <v>75</v>
      </c>
      <c r="AY249" s="224" t="s">
        <v>111</v>
      </c>
    </row>
    <row r="250" s="1" customFormat="1" ht="16.5" customHeight="1">
      <c r="B250" s="36"/>
      <c r="C250" s="201" t="s">
        <v>366</v>
      </c>
      <c r="D250" s="201" t="s">
        <v>112</v>
      </c>
      <c r="E250" s="202" t="s">
        <v>367</v>
      </c>
      <c r="F250" s="203" t="s">
        <v>368</v>
      </c>
      <c r="G250" s="204" t="s">
        <v>160</v>
      </c>
      <c r="H250" s="205">
        <v>35.668999999999997</v>
      </c>
      <c r="I250" s="206"/>
      <c r="J250" s="207">
        <f>ROUND(I250*H250,2)</f>
        <v>0</v>
      </c>
      <c r="K250" s="203" t="s">
        <v>116</v>
      </c>
      <c r="L250" s="41"/>
      <c r="M250" s="208" t="s">
        <v>1</v>
      </c>
      <c r="N250" s="209" t="s">
        <v>38</v>
      </c>
      <c r="O250" s="77"/>
      <c r="P250" s="210">
        <f>O250*H250</f>
        <v>0</v>
      </c>
      <c r="Q250" s="210">
        <v>0</v>
      </c>
      <c r="R250" s="210">
        <f>Q250*H250</f>
        <v>0</v>
      </c>
      <c r="S250" s="210">
        <v>0</v>
      </c>
      <c r="T250" s="211">
        <f>S250*H250</f>
        <v>0</v>
      </c>
      <c r="AR250" s="15" t="s">
        <v>117</v>
      </c>
      <c r="AT250" s="15" t="s">
        <v>112</v>
      </c>
      <c r="AU250" s="15" t="s">
        <v>77</v>
      </c>
      <c r="AY250" s="15" t="s">
        <v>111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5" t="s">
        <v>75</v>
      </c>
      <c r="BK250" s="212">
        <f>ROUND(I250*H250,2)</f>
        <v>0</v>
      </c>
      <c r="BL250" s="15" t="s">
        <v>117</v>
      </c>
      <c r="BM250" s="15" t="s">
        <v>369</v>
      </c>
    </row>
    <row r="251" s="1" customFormat="1" ht="16.5" customHeight="1">
      <c r="B251" s="36"/>
      <c r="C251" s="201" t="s">
        <v>370</v>
      </c>
      <c r="D251" s="201" t="s">
        <v>112</v>
      </c>
      <c r="E251" s="202" t="s">
        <v>371</v>
      </c>
      <c r="F251" s="203" t="s">
        <v>372</v>
      </c>
      <c r="G251" s="204" t="s">
        <v>160</v>
      </c>
      <c r="H251" s="205">
        <v>35.668999999999997</v>
      </c>
      <c r="I251" s="206"/>
      <c r="J251" s="207">
        <f>ROUND(I251*H251,2)</f>
        <v>0</v>
      </c>
      <c r="K251" s="203" t="s">
        <v>116</v>
      </c>
      <c r="L251" s="41"/>
      <c r="M251" s="208" t="s">
        <v>1</v>
      </c>
      <c r="N251" s="209" t="s">
        <v>38</v>
      </c>
      <c r="O251" s="77"/>
      <c r="P251" s="210">
        <f>O251*H251</f>
        <v>0</v>
      </c>
      <c r="Q251" s="210">
        <v>0</v>
      </c>
      <c r="R251" s="210">
        <f>Q251*H251</f>
        <v>0</v>
      </c>
      <c r="S251" s="210">
        <v>0</v>
      </c>
      <c r="T251" s="211">
        <f>S251*H251</f>
        <v>0</v>
      </c>
      <c r="AR251" s="15" t="s">
        <v>117</v>
      </c>
      <c r="AT251" s="15" t="s">
        <v>112</v>
      </c>
      <c r="AU251" s="15" t="s">
        <v>77</v>
      </c>
      <c r="AY251" s="15" t="s">
        <v>111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5" t="s">
        <v>75</v>
      </c>
      <c r="BK251" s="212">
        <f>ROUND(I251*H251,2)</f>
        <v>0</v>
      </c>
      <c r="BL251" s="15" t="s">
        <v>117</v>
      </c>
      <c r="BM251" s="15" t="s">
        <v>373</v>
      </c>
    </row>
    <row r="252" s="10" customFormat="1" ht="22.8" customHeight="1">
      <c r="B252" s="187"/>
      <c r="C252" s="188"/>
      <c r="D252" s="189" t="s">
        <v>66</v>
      </c>
      <c r="E252" s="256" t="s">
        <v>374</v>
      </c>
      <c r="F252" s="256" t="s">
        <v>375</v>
      </c>
      <c r="G252" s="188"/>
      <c r="H252" s="188"/>
      <c r="I252" s="191"/>
      <c r="J252" s="257">
        <f>BK252</f>
        <v>0</v>
      </c>
      <c r="K252" s="188"/>
      <c r="L252" s="193"/>
      <c r="M252" s="194"/>
      <c r="N252" s="195"/>
      <c r="O252" s="195"/>
      <c r="P252" s="196">
        <f>P253</f>
        <v>0</v>
      </c>
      <c r="Q252" s="195"/>
      <c r="R252" s="196">
        <f>R253</f>
        <v>0</v>
      </c>
      <c r="S252" s="195"/>
      <c r="T252" s="197">
        <f>T253</f>
        <v>0</v>
      </c>
      <c r="AR252" s="198" t="s">
        <v>75</v>
      </c>
      <c r="AT252" s="199" t="s">
        <v>66</v>
      </c>
      <c r="AU252" s="199" t="s">
        <v>75</v>
      </c>
      <c r="AY252" s="198" t="s">
        <v>111</v>
      </c>
      <c r="BK252" s="200">
        <f>BK253</f>
        <v>0</v>
      </c>
    </row>
    <row r="253" s="1" customFormat="1" ht="16.5" customHeight="1">
      <c r="B253" s="36"/>
      <c r="C253" s="201" t="s">
        <v>376</v>
      </c>
      <c r="D253" s="201" t="s">
        <v>112</v>
      </c>
      <c r="E253" s="202" t="s">
        <v>377</v>
      </c>
      <c r="F253" s="203" t="s">
        <v>378</v>
      </c>
      <c r="G253" s="204" t="s">
        <v>160</v>
      </c>
      <c r="H253" s="205">
        <v>648.44799999999998</v>
      </c>
      <c r="I253" s="206"/>
      <c r="J253" s="207">
        <f>ROUND(I253*H253,2)</f>
        <v>0</v>
      </c>
      <c r="K253" s="203" t="s">
        <v>116</v>
      </c>
      <c r="L253" s="41"/>
      <c r="M253" s="260" t="s">
        <v>1</v>
      </c>
      <c r="N253" s="261" t="s">
        <v>38</v>
      </c>
      <c r="O253" s="262"/>
      <c r="P253" s="263">
        <f>O253*H253</f>
        <v>0</v>
      </c>
      <c r="Q253" s="263">
        <v>0</v>
      </c>
      <c r="R253" s="263">
        <f>Q253*H253</f>
        <v>0</v>
      </c>
      <c r="S253" s="263">
        <v>0</v>
      </c>
      <c r="T253" s="264">
        <f>S253*H253</f>
        <v>0</v>
      </c>
      <c r="AR253" s="15" t="s">
        <v>203</v>
      </c>
      <c r="AT253" s="15" t="s">
        <v>112</v>
      </c>
      <c r="AU253" s="15" t="s">
        <v>77</v>
      </c>
      <c r="AY253" s="15" t="s">
        <v>111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5" t="s">
        <v>75</v>
      </c>
      <c r="BK253" s="212">
        <f>ROUND(I253*H253,2)</f>
        <v>0</v>
      </c>
      <c r="BL253" s="15" t="s">
        <v>203</v>
      </c>
      <c r="BM253" s="15" t="s">
        <v>379</v>
      </c>
    </row>
    <row r="254" s="1" customFormat="1" ht="6.96" customHeight="1">
      <c r="B254" s="55"/>
      <c r="C254" s="56"/>
      <c r="D254" s="56"/>
      <c r="E254" s="56"/>
      <c r="F254" s="56"/>
      <c r="G254" s="56"/>
      <c r="H254" s="56"/>
      <c r="I254" s="153"/>
      <c r="J254" s="56"/>
      <c r="K254" s="56"/>
      <c r="L254" s="41"/>
    </row>
  </sheetData>
  <sheetProtection sheet="1" autoFilter="0" formatColumns="0" formatRows="0" objects="1" scenarios="1" spinCount="100000" saltValue="DOXn2r0oDcr3NNfTvF3OSk4p7hNKhaYluZunOkqGOxFc7AN8k0dEF7PkwOtYbvu4NnhmvgOSeKUg3FCNZPVBCA==" hashValue="xoSpkjefRaG3N+/kBCtZyFAR8qfUnftcpmBP29fZBW9atZ39bHD7jSEuDJ+NUk6IMuZWAAl5Dt0LTI1M39hoVQ==" algorithmName="SHA-512" password="CC35"/>
  <autoFilter ref="C86:K25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80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</row>
    <row r="4" ht="24.96" customHeight="1">
      <c r="B4" s="18"/>
      <c r="D4" s="126" t="s">
        <v>81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Oprava mostu v km 168,145 na trati Retz - Kolín</v>
      </c>
      <c r="F7" s="127"/>
      <c r="G7" s="127"/>
      <c r="H7" s="127"/>
      <c r="L7" s="18"/>
    </row>
    <row r="8" s="1" customFormat="1" ht="12" customHeight="1">
      <c r="B8" s="41"/>
      <c r="D8" s="127" t="s">
        <v>82</v>
      </c>
      <c r="I8" s="129"/>
      <c r="L8" s="41"/>
    </row>
    <row r="9" s="1" customFormat="1" ht="36.96" customHeight="1">
      <c r="B9" s="41"/>
      <c r="E9" s="130" t="s">
        <v>380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24. 5. 2018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ROUND(J85,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ROUND((SUM(BE85:BE99)),  2)</f>
        <v>0</v>
      </c>
      <c r="I33" s="142">
        <v>0.20999999999999999</v>
      </c>
      <c r="J33" s="141">
        <f>ROUND(((SUM(BE85:BE99))*I33),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ROUND((SUM(BF85:BF99)),  2)</f>
        <v>0</v>
      </c>
      <c r="I34" s="142">
        <v>0.14999999999999999</v>
      </c>
      <c r="J34" s="141">
        <f>ROUND(((SUM(BF85:BF99))*I34),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ROUND((SUM(BG85:BG99)),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ROUND((SUM(BH85:BH99)),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ROUND((SUM(BI85:BI99)),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hidden="1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hidden="1" s="1" customFormat="1" ht="24.96" customHeight="1">
      <c r="B45" s="36"/>
      <c r="C45" s="21" t="s">
        <v>84</v>
      </c>
      <c r="D45" s="37"/>
      <c r="E45" s="37"/>
      <c r="F45" s="37"/>
      <c r="G45" s="37"/>
      <c r="H45" s="37"/>
      <c r="I45" s="129"/>
      <c r="J45" s="37"/>
      <c r="K45" s="37"/>
      <c r="L45" s="41"/>
    </row>
    <row r="46" hidden="1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hidden="1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hidden="1" s="1" customFormat="1" ht="16.5" customHeight="1">
      <c r="B48" s="36"/>
      <c r="C48" s="37"/>
      <c r="D48" s="37"/>
      <c r="E48" s="157" t="str">
        <f>E7</f>
        <v>Oprava mostu v km 168,145 na trati Retz - Kolín</v>
      </c>
      <c r="F48" s="30"/>
      <c r="G48" s="30"/>
      <c r="H48" s="30"/>
      <c r="I48" s="129"/>
      <c r="J48" s="37"/>
      <c r="K48" s="37"/>
      <c r="L48" s="41"/>
    </row>
    <row r="49" hidden="1" s="1" customFormat="1" ht="12" customHeight="1">
      <c r="B49" s="36"/>
      <c r="C49" s="30" t="s">
        <v>82</v>
      </c>
      <c r="D49" s="37"/>
      <c r="E49" s="37"/>
      <c r="F49" s="37"/>
      <c r="G49" s="37"/>
      <c r="H49" s="37"/>
      <c r="I49" s="129"/>
      <c r="J49" s="37"/>
      <c r="K49" s="37"/>
      <c r="L49" s="41"/>
    </row>
    <row r="50" hidden="1" s="1" customFormat="1" ht="16.5" customHeight="1">
      <c r="B50" s="36"/>
      <c r="C50" s="37"/>
      <c r="D50" s="37"/>
      <c r="E50" s="62" t="str">
        <f>E9</f>
        <v>SO 02 - VRN</v>
      </c>
      <c r="F50" s="37"/>
      <c r="G50" s="37"/>
      <c r="H50" s="37"/>
      <c r="I50" s="129"/>
      <c r="J50" s="37"/>
      <c r="K50" s="37"/>
      <c r="L50" s="41"/>
    </row>
    <row r="51" hidden="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hidden="1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24. 5. 2018</v>
      </c>
      <c r="K52" s="37"/>
      <c r="L52" s="41"/>
    </row>
    <row r="53" hidden="1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hidden="1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hidden="1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hidden="1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hidden="1" s="1" customFormat="1" ht="29.28" customHeight="1">
      <c r="B57" s="36"/>
      <c r="C57" s="158" t="s">
        <v>85</v>
      </c>
      <c r="D57" s="159"/>
      <c r="E57" s="159"/>
      <c r="F57" s="159"/>
      <c r="G57" s="159"/>
      <c r="H57" s="159"/>
      <c r="I57" s="160"/>
      <c r="J57" s="161" t="s">
        <v>86</v>
      </c>
      <c r="K57" s="159"/>
      <c r="L57" s="41"/>
    </row>
    <row r="58" hidden="1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hidden="1" s="1" customFormat="1" ht="22.8" customHeight="1">
      <c r="B59" s="36"/>
      <c r="C59" s="162" t="s">
        <v>87</v>
      </c>
      <c r="D59" s="37"/>
      <c r="E59" s="37"/>
      <c r="F59" s="37"/>
      <c r="G59" s="37"/>
      <c r="H59" s="37"/>
      <c r="I59" s="129"/>
      <c r="J59" s="96">
        <f>J85</f>
        <v>0</v>
      </c>
      <c r="K59" s="37"/>
      <c r="L59" s="41"/>
      <c r="AU59" s="15" t="s">
        <v>88</v>
      </c>
    </row>
    <row r="60" hidden="1" s="7" customFormat="1" ht="24.96" customHeight="1">
      <c r="B60" s="163"/>
      <c r="C60" s="164"/>
      <c r="D60" s="165" t="s">
        <v>381</v>
      </c>
      <c r="E60" s="166"/>
      <c r="F60" s="166"/>
      <c r="G60" s="166"/>
      <c r="H60" s="166"/>
      <c r="I60" s="167"/>
      <c r="J60" s="168">
        <f>J86</f>
        <v>0</v>
      </c>
      <c r="K60" s="164"/>
      <c r="L60" s="169"/>
    </row>
    <row r="61" hidden="1" s="8" customFormat="1" ht="19.92" customHeight="1">
      <c r="B61" s="170"/>
      <c r="C61" s="171"/>
      <c r="D61" s="172" t="s">
        <v>382</v>
      </c>
      <c r="E61" s="173"/>
      <c r="F61" s="173"/>
      <c r="G61" s="173"/>
      <c r="H61" s="173"/>
      <c r="I61" s="174"/>
      <c r="J61" s="175">
        <f>J87</f>
        <v>0</v>
      </c>
      <c r="K61" s="171"/>
      <c r="L61" s="176"/>
    </row>
    <row r="62" hidden="1" s="8" customFormat="1" ht="19.92" customHeight="1">
      <c r="B62" s="170"/>
      <c r="C62" s="171"/>
      <c r="D62" s="172" t="s">
        <v>383</v>
      </c>
      <c r="E62" s="173"/>
      <c r="F62" s="173"/>
      <c r="G62" s="173"/>
      <c r="H62" s="173"/>
      <c r="I62" s="174"/>
      <c r="J62" s="175">
        <f>J90</f>
        <v>0</v>
      </c>
      <c r="K62" s="171"/>
      <c r="L62" s="176"/>
    </row>
    <row r="63" hidden="1" s="8" customFormat="1" ht="19.92" customHeight="1">
      <c r="B63" s="170"/>
      <c r="C63" s="171"/>
      <c r="D63" s="172" t="s">
        <v>384</v>
      </c>
      <c r="E63" s="173"/>
      <c r="F63" s="173"/>
      <c r="G63" s="173"/>
      <c r="H63" s="173"/>
      <c r="I63" s="174"/>
      <c r="J63" s="175">
        <f>J94</f>
        <v>0</v>
      </c>
      <c r="K63" s="171"/>
      <c r="L63" s="176"/>
    </row>
    <row r="64" hidden="1" s="8" customFormat="1" ht="19.92" customHeight="1">
      <c r="B64" s="170"/>
      <c r="C64" s="171"/>
      <c r="D64" s="172" t="s">
        <v>385</v>
      </c>
      <c r="E64" s="173"/>
      <c r="F64" s="173"/>
      <c r="G64" s="173"/>
      <c r="H64" s="173"/>
      <c r="I64" s="174"/>
      <c r="J64" s="175">
        <f>J96</f>
        <v>0</v>
      </c>
      <c r="K64" s="171"/>
      <c r="L64" s="176"/>
    </row>
    <row r="65" hidden="1" s="8" customFormat="1" ht="19.92" customHeight="1">
      <c r="B65" s="170"/>
      <c r="C65" s="171"/>
      <c r="D65" s="172" t="s">
        <v>386</v>
      </c>
      <c r="E65" s="173"/>
      <c r="F65" s="173"/>
      <c r="G65" s="173"/>
      <c r="H65" s="173"/>
      <c r="I65" s="174"/>
      <c r="J65" s="175">
        <f>J98</f>
        <v>0</v>
      </c>
      <c r="K65" s="171"/>
      <c r="L65" s="176"/>
    </row>
    <row r="66" hidden="1" s="1" customFormat="1" ht="21.84" customHeight="1">
      <c r="B66" s="36"/>
      <c r="C66" s="37"/>
      <c r="D66" s="37"/>
      <c r="E66" s="37"/>
      <c r="F66" s="37"/>
      <c r="G66" s="37"/>
      <c r="H66" s="37"/>
      <c r="I66" s="129"/>
      <c r="J66" s="37"/>
      <c r="K66" s="37"/>
      <c r="L66" s="41"/>
    </row>
    <row r="67" hidden="1" s="1" customFormat="1" ht="6.96" customHeight="1">
      <c r="B67" s="55"/>
      <c r="C67" s="56"/>
      <c r="D67" s="56"/>
      <c r="E67" s="56"/>
      <c r="F67" s="56"/>
      <c r="G67" s="56"/>
      <c r="H67" s="56"/>
      <c r="I67" s="153"/>
      <c r="J67" s="56"/>
      <c r="K67" s="56"/>
      <c r="L67" s="41"/>
    </row>
    <row r="68" hidden="1"/>
    <row r="69" hidden="1"/>
    <row r="70" hidden="1"/>
    <row r="71" s="1" customFormat="1" ht="6.96" customHeight="1">
      <c r="B71" s="57"/>
      <c r="C71" s="58"/>
      <c r="D71" s="58"/>
      <c r="E71" s="58"/>
      <c r="F71" s="58"/>
      <c r="G71" s="58"/>
      <c r="H71" s="58"/>
      <c r="I71" s="156"/>
      <c r="J71" s="58"/>
      <c r="K71" s="58"/>
      <c r="L71" s="41"/>
    </row>
    <row r="72" s="1" customFormat="1" ht="24.96" customHeight="1">
      <c r="B72" s="36"/>
      <c r="C72" s="21" t="s">
        <v>97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2" customHeight="1">
      <c r="B74" s="36"/>
      <c r="C74" s="30" t="s">
        <v>16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6.5" customHeight="1">
      <c r="B75" s="36"/>
      <c r="C75" s="37"/>
      <c r="D75" s="37"/>
      <c r="E75" s="157" t="str">
        <f>E7</f>
        <v>Oprava mostu v km 168,145 na trati Retz - Kolín</v>
      </c>
      <c r="F75" s="30"/>
      <c r="G75" s="30"/>
      <c r="H75" s="30"/>
      <c r="I75" s="129"/>
      <c r="J75" s="37"/>
      <c r="K75" s="37"/>
      <c r="L75" s="41"/>
    </row>
    <row r="76" s="1" customFormat="1" ht="12" customHeight="1">
      <c r="B76" s="36"/>
      <c r="C76" s="30" t="s">
        <v>82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E9</f>
        <v>SO 02 - VRN</v>
      </c>
      <c r="F77" s="37"/>
      <c r="G77" s="37"/>
      <c r="H77" s="37"/>
      <c r="I77" s="129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F12</f>
        <v xml:space="preserve"> </v>
      </c>
      <c r="G79" s="37"/>
      <c r="H79" s="37"/>
      <c r="I79" s="131" t="s">
        <v>22</v>
      </c>
      <c r="J79" s="65" t="str">
        <f>IF(J12="","",J12)</f>
        <v>24. 5. 2018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E15</f>
        <v xml:space="preserve"> </v>
      </c>
      <c r="G81" s="37"/>
      <c r="H81" s="37"/>
      <c r="I81" s="131" t="s">
        <v>29</v>
      </c>
      <c r="J81" s="34" t="str">
        <f>E21</f>
        <v xml:space="preserve"> </v>
      </c>
      <c r="K81" s="37"/>
      <c r="L81" s="41"/>
    </row>
    <row r="82" s="1" customFormat="1" ht="13.65" customHeight="1">
      <c r="B82" s="36"/>
      <c r="C82" s="30" t="s">
        <v>27</v>
      </c>
      <c r="D82" s="37"/>
      <c r="E82" s="37"/>
      <c r="F82" s="25" t="str">
        <f>IF(E18="","",E18)</f>
        <v>Vyplň údaj</v>
      </c>
      <c r="G82" s="37"/>
      <c r="H82" s="37"/>
      <c r="I82" s="131" t="s">
        <v>31</v>
      </c>
      <c r="J82" s="34" t="str">
        <f>E24</f>
        <v xml:space="preserve"> 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29"/>
      <c r="J83" s="37"/>
      <c r="K83" s="37"/>
      <c r="L83" s="41"/>
    </row>
    <row r="84" s="9" customFormat="1" ht="29.28" customHeight="1">
      <c r="B84" s="177"/>
      <c r="C84" s="178" t="s">
        <v>98</v>
      </c>
      <c r="D84" s="179" t="s">
        <v>52</v>
      </c>
      <c r="E84" s="179" t="s">
        <v>48</v>
      </c>
      <c r="F84" s="179" t="s">
        <v>49</v>
      </c>
      <c r="G84" s="179" t="s">
        <v>99</v>
      </c>
      <c r="H84" s="179" t="s">
        <v>100</v>
      </c>
      <c r="I84" s="180" t="s">
        <v>101</v>
      </c>
      <c r="J84" s="179" t="s">
        <v>86</v>
      </c>
      <c r="K84" s="181" t="s">
        <v>102</v>
      </c>
      <c r="L84" s="182"/>
      <c r="M84" s="86" t="s">
        <v>1</v>
      </c>
      <c r="N84" s="87" t="s">
        <v>37</v>
      </c>
      <c r="O84" s="87" t="s">
        <v>103</v>
      </c>
      <c r="P84" s="87" t="s">
        <v>104</v>
      </c>
      <c r="Q84" s="87" t="s">
        <v>105</v>
      </c>
      <c r="R84" s="87" t="s">
        <v>106</v>
      </c>
      <c r="S84" s="87" t="s">
        <v>107</v>
      </c>
      <c r="T84" s="88" t="s">
        <v>108</v>
      </c>
    </row>
    <row r="85" s="1" customFormat="1" ht="22.8" customHeight="1">
      <c r="B85" s="36"/>
      <c r="C85" s="93" t="s">
        <v>109</v>
      </c>
      <c r="D85" s="37"/>
      <c r="E85" s="37"/>
      <c r="F85" s="37"/>
      <c r="G85" s="37"/>
      <c r="H85" s="37"/>
      <c r="I85" s="129"/>
      <c r="J85" s="183">
        <f>BK85</f>
        <v>0</v>
      </c>
      <c r="K85" s="37"/>
      <c r="L85" s="41"/>
      <c r="M85" s="89"/>
      <c r="N85" s="90"/>
      <c r="O85" s="90"/>
      <c r="P85" s="184">
        <f>P86</f>
        <v>0</v>
      </c>
      <c r="Q85" s="90"/>
      <c r="R85" s="184">
        <f>R86</f>
        <v>0</v>
      </c>
      <c r="S85" s="90"/>
      <c r="T85" s="185">
        <f>T86</f>
        <v>0</v>
      </c>
      <c r="AT85" s="15" t="s">
        <v>66</v>
      </c>
      <c r="AU85" s="15" t="s">
        <v>88</v>
      </c>
      <c r="BK85" s="186">
        <f>BK86</f>
        <v>0</v>
      </c>
    </row>
    <row r="86" s="10" customFormat="1" ht="25.92" customHeight="1">
      <c r="B86" s="187"/>
      <c r="C86" s="188"/>
      <c r="D86" s="189" t="s">
        <v>66</v>
      </c>
      <c r="E86" s="190" t="s">
        <v>79</v>
      </c>
      <c r="F86" s="190" t="s">
        <v>387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P87+P90+P94+P96+P98</f>
        <v>0</v>
      </c>
      <c r="Q86" s="195"/>
      <c r="R86" s="196">
        <f>R87+R90+R94+R96+R98</f>
        <v>0</v>
      </c>
      <c r="S86" s="195"/>
      <c r="T86" s="197">
        <f>T87+T90+T94+T96+T98</f>
        <v>0</v>
      </c>
      <c r="AR86" s="198" t="s">
        <v>138</v>
      </c>
      <c r="AT86" s="199" t="s">
        <v>66</v>
      </c>
      <c r="AU86" s="199" t="s">
        <v>67</v>
      </c>
      <c r="AY86" s="198" t="s">
        <v>111</v>
      </c>
      <c r="BK86" s="200">
        <f>BK87+BK90+BK94+BK96+BK98</f>
        <v>0</v>
      </c>
    </row>
    <row r="87" s="10" customFormat="1" ht="22.8" customHeight="1">
      <c r="B87" s="187"/>
      <c r="C87" s="188"/>
      <c r="D87" s="189" t="s">
        <v>66</v>
      </c>
      <c r="E87" s="256" t="s">
        <v>388</v>
      </c>
      <c r="F87" s="256" t="s">
        <v>389</v>
      </c>
      <c r="G87" s="188"/>
      <c r="H87" s="188"/>
      <c r="I87" s="191"/>
      <c r="J87" s="257">
        <f>BK87</f>
        <v>0</v>
      </c>
      <c r="K87" s="188"/>
      <c r="L87" s="193"/>
      <c r="M87" s="194"/>
      <c r="N87" s="195"/>
      <c r="O87" s="195"/>
      <c r="P87" s="196">
        <f>SUM(P88:P89)</f>
        <v>0</v>
      </c>
      <c r="Q87" s="195"/>
      <c r="R87" s="196">
        <f>SUM(R88:R89)</f>
        <v>0</v>
      </c>
      <c r="S87" s="195"/>
      <c r="T87" s="197">
        <f>SUM(T88:T89)</f>
        <v>0</v>
      </c>
      <c r="AR87" s="198" t="s">
        <v>138</v>
      </c>
      <c r="AT87" s="199" t="s">
        <v>66</v>
      </c>
      <c r="AU87" s="199" t="s">
        <v>75</v>
      </c>
      <c r="AY87" s="198" t="s">
        <v>111</v>
      </c>
      <c r="BK87" s="200">
        <f>SUM(BK88:BK89)</f>
        <v>0</v>
      </c>
    </row>
    <row r="88" s="1" customFormat="1" ht="16.5" customHeight="1">
      <c r="B88" s="36"/>
      <c r="C88" s="201" t="s">
        <v>75</v>
      </c>
      <c r="D88" s="201" t="s">
        <v>112</v>
      </c>
      <c r="E88" s="202" t="s">
        <v>390</v>
      </c>
      <c r="F88" s="203" t="s">
        <v>391</v>
      </c>
      <c r="G88" s="204" t="s">
        <v>392</v>
      </c>
      <c r="H88" s="205">
        <v>1</v>
      </c>
      <c r="I88" s="206"/>
      <c r="J88" s="207">
        <f>ROUND(I88*H88,2)</f>
        <v>0</v>
      </c>
      <c r="K88" s="203" t="s">
        <v>116</v>
      </c>
      <c r="L88" s="41"/>
      <c r="M88" s="208" t="s">
        <v>1</v>
      </c>
      <c r="N88" s="209" t="s">
        <v>38</v>
      </c>
      <c r="O88" s="77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AR88" s="15" t="s">
        <v>393</v>
      </c>
      <c r="AT88" s="15" t="s">
        <v>112</v>
      </c>
      <c r="AU88" s="15" t="s">
        <v>77</v>
      </c>
      <c r="AY88" s="15" t="s">
        <v>111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5" t="s">
        <v>75</v>
      </c>
      <c r="BK88" s="212">
        <f>ROUND(I88*H88,2)</f>
        <v>0</v>
      </c>
      <c r="BL88" s="15" t="s">
        <v>393</v>
      </c>
      <c r="BM88" s="15" t="s">
        <v>394</v>
      </c>
    </row>
    <row r="89" s="1" customFormat="1" ht="16.5" customHeight="1">
      <c r="B89" s="36"/>
      <c r="C89" s="201" t="s">
        <v>77</v>
      </c>
      <c r="D89" s="201" t="s">
        <v>112</v>
      </c>
      <c r="E89" s="202" t="s">
        <v>395</v>
      </c>
      <c r="F89" s="203" t="s">
        <v>396</v>
      </c>
      <c r="G89" s="204" t="s">
        <v>392</v>
      </c>
      <c r="H89" s="205">
        <v>1</v>
      </c>
      <c r="I89" s="206"/>
      <c r="J89" s="207">
        <f>ROUND(I89*H89,2)</f>
        <v>0</v>
      </c>
      <c r="K89" s="203" t="s">
        <v>116</v>
      </c>
      <c r="L89" s="41"/>
      <c r="M89" s="208" t="s">
        <v>1</v>
      </c>
      <c r="N89" s="209" t="s">
        <v>38</v>
      </c>
      <c r="O89" s="77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15" t="s">
        <v>393</v>
      </c>
      <c r="AT89" s="15" t="s">
        <v>112</v>
      </c>
      <c r="AU89" s="15" t="s">
        <v>77</v>
      </c>
      <c r="AY89" s="15" t="s">
        <v>111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5" t="s">
        <v>75</v>
      </c>
      <c r="BK89" s="212">
        <f>ROUND(I89*H89,2)</f>
        <v>0</v>
      </c>
      <c r="BL89" s="15" t="s">
        <v>393</v>
      </c>
      <c r="BM89" s="15" t="s">
        <v>397</v>
      </c>
    </row>
    <row r="90" s="10" customFormat="1" ht="22.8" customHeight="1">
      <c r="B90" s="187"/>
      <c r="C90" s="188"/>
      <c r="D90" s="189" t="s">
        <v>66</v>
      </c>
      <c r="E90" s="256" t="s">
        <v>398</v>
      </c>
      <c r="F90" s="256" t="s">
        <v>399</v>
      </c>
      <c r="G90" s="188"/>
      <c r="H90" s="188"/>
      <c r="I90" s="191"/>
      <c r="J90" s="257">
        <f>BK90</f>
        <v>0</v>
      </c>
      <c r="K90" s="188"/>
      <c r="L90" s="193"/>
      <c r="M90" s="194"/>
      <c r="N90" s="195"/>
      <c r="O90" s="195"/>
      <c r="P90" s="196">
        <f>SUM(P91:P93)</f>
        <v>0</v>
      </c>
      <c r="Q90" s="195"/>
      <c r="R90" s="196">
        <f>SUM(R91:R93)</f>
        <v>0</v>
      </c>
      <c r="S90" s="195"/>
      <c r="T90" s="197">
        <f>SUM(T91:T93)</f>
        <v>0</v>
      </c>
      <c r="AR90" s="198" t="s">
        <v>138</v>
      </c>
      <c r="AT90" s="199" t="s">
        <v>66</v>
      </c>
      <c r="AU90" s="199" t="s">
        <v>75</v>
      </c>
      <c r="AY90" s="198" t="s">
        <v>111</v>
      </c>
      <c r="BK90" s="200">
        <f>SUM(BK91:BK93)</f>
        <v>0</v>
      </c>
    </row>
    <row r="91" s="1" customFormat="1" ht="16.5" customHeight="1">
      <c r="B91" s="36"/>
      <c r="C91" s="201" t="s">
        <v>126</v>
      </c>
      <c r="D91" s="201" t="s">
        <v>112</v>
      </c>
      <c r="E91" s="202" t="s">
        <v>400</v>
      </c>
      <c r="F91" s="203" t="s">
        <v>399</v>
      </c>
      <c r="G91" s="204" t="s">
        <v>392</v>
      </c>
      <c r="H91" s="205">
        <v>1</v>
      </c>
      <c r="I91" s="206"/>
      <c r="J91" s="207">
        <f>ROUND(I91*H91,2)</f>
        <v>0</v>
      </c>
      <c r="K91" s="203" t="s">
        <v>116</v>
      </c>
      <c r="L91" s="41"/>
      <c r="M91" s="208" t="s">
        <v>1</v>
      </c>
      <c r="N91" s="209" t="s">
        <v>38</v>
      </c>
      <c r="O91" s="77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AR91" s="15" t="s">
        <v>393</v>
      </c>
      <c r="AT91" s="15" t="s">
        <v>112</v>
      </c>
      <c r="AU91" s="15" t="s">
        <v>77</v>
      </c>
      <c r="AY91" s="15" t="s">
        <v>111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5" t="s">
        <v>75</v>
      </c>
      <c r="BK91" s="212">
        <f>ROUND(I91*H91,2)</f>
        <v>0</v>
      </c>
      <c r="BL91" s="15" t="s">
        <v>393</v>
      </c>
      <c r="BM91" s="15" t="s">
        <v>401</v>
      </c>
    </row>
    <row r="92" s="1" customFormat="1" ht="16.5" customHeight="1">
      <c r="B92" s="36"/>
      <c r="C92" s="201" t="s">
        <v>117</v>
      </c>
      <c r="D92" s="201" t="s">
        <v>112</v>
      </c>
      <c r="E92" s="202" t="s">
        <v>402</v>
      </c>
      <c r="F92" s="203" t="s">
        <v>403</v>
      </c>
      <c r="G92" s="204" t="s">
        <v>392</v>
      </c>
      <c r="H92" s="205">
        <v>1</v>
      </c>
      <c r="I92" s="206"/>
      <c r="J92" s="207">
        <f>ROUND(I92*H92,2)</f>
        <v>0</v>
      </c>
      <c r="K92" s="203" t="s">
        <v>116</v>
      </c>
      <c r="L92" s="41"/>
      <c r="M92" s="208" t="s">
        <v>1</v>
      </c>
      <c r="N92" s="209" t="s">
        <v>38</v>
      </c>
      <c r="O92" s="77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15" t="s">
        <v>393</v>
      </c>
      <c r="AT92" s="15" t="s">
        <v>112</v>
      </c>
      <c r="AU92" s="15" t="s">
        <v>77</v>
      </c>
      <c r="AY92" s="15" t="s">
        <v>111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5" t="s">
        <v>75</v>
      </c>
      <c r="BK92" s="212">
        <f>ROUND(I92*H92,2)</f>
        <v>0</v>
      </c>
      <c r="BL92" s="15" t="s">
        <v>393</v>
      </c>
      <c r="BM92" s="15" t="s">
        <v>404</v>
      </c>
    </row>
    <row r="93" s="1" customFormat="1" ht="16.5" customHeight="1">
      <c r="B93" s="36"/>
      <c r="C93" s="201" t="s">
        <v>138</v>
      </c>
      <c r="D93" s="201" t="s">
        <v>112</v>
      </c>
      <c r="E93" s="202" t="s">
        <v>405</v>
      </c>
      <c r="F93" s="203" t="s">
        <v>406</v>
      </c>
      <c r="G93" s="204" t="s">
        <v>392</v>
      </c>
      <c r="H93" s="205">
        <v>1</v>
      </c>
      <c r="I93" s="206"/>
      <c r="J93" s="207">
        <f>ROUND(I93*H93,2)</f>
        <v>0</v>
      </c>
      <c r="K93" s="203" t="s">
        <v>116</v>
      </c>
      <c r="L93" s="41"/>
      <c r="M93" s="208" t="s">
        <v>1</v>
      </c>
      <c r="N93" s="209" t="s">
        <v>38</v>
      </c>
      <c r="O93" s="77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15" t="s">
        <v>393</v>
      </c>
      <c r="AT93" s="15" t="s">
        <v>112</v>
      </c>
      <c r="AU93" s="15" t="s">
        <v>77</v>
      </c>
      <c r="AY93" s="15" t="s">
        <v>111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5" t="s">
        <v>75</v>
      </c>
      <c r="BK93" s="212">
        <f>ROUND(I93*H93,2)</f>
        <v>0</v>
      </c>
      <c r="BL93" s="15" t="s">
        <v>393</v>
      </c>
      <c r="BM93" s="15" t="s">
        <v>407</v>
      </c>
    </row>
    <row r="94" s="10" customFormat="1" ht="22.8" customHeight="1">
      <c r="B94" s="187"/>
      <c r="C94" s="188"/>
      <c r="D94" s="189" t="s">
        <v>66</v>
      </c>
      <c r="E94" s="256" t="s">
        <v>408</v>
      </c>
      <c r="F94" s="256" t="s">
        <v>409</v>
      </c>
      <c r="G94" s="188"/>
      <c r="H94" s="188"/>
      <c r="I94" s="191"/>
      <c r="J94" s="257">
        <f>BK94</f>
        <v>0</v>
      </c>
      <c r="K94" s="188"/>
      <c r="L94" s="193"/>
      <c r="M94" s="194"/>
      <c r="N94" s="195"/>
      <c r="O94" s="195"/>
      <c r="P94" s="196">
        <f>P95</f>
        <v>0</v>
      </c>
      <c r="Q94" s="195"/>
      <c r="R94" s="196">
        <f>R95</f>
        <v>0</v>
      </c>
      <c r="S94" s="195"/>
      <c r="T94" s="197">
        <f>T95</f>
        <v>0</v>
      </c>
      <c r="AR94" s="198" t="s">
        <v>138</v>
      </c>
      <c r="AT94" s="199" t="s">
        <v>66</v>
      </c>
      <c r="AU94" s="199" t="s">
        <v>75</v>
      </c>
      <c r="AY94" s="198" t="s">
        <v>111</v>
      </c>
      <c r="BK94" s="200">
        <f>BK95</f>
        <v>0</v>
      </c>
    </row>
    <row r="95" s="1" customFormat="1" ht="16.5" customHeight="1">
      <c r="B95" s="36"/>
      <c r="C95" s="201" t="s">
        <v>146</v>
      </c>
      <c r="D95" s="201" t="s">
        <v>112</v>
      </c>
      <c r="E95" s="202" t="s">
        <v>410</v>
      </c>
      <c r="F95" s="203" t="s">
        <v>411</v>
      </c>
      <c r="G95" s="204" t="s">
        <v>392</v>
      </c>
      <c r="H95" s="205">
        <v>1</v>
      </c>
      <c r="I95" s="206"/>
      <c r="J95" s="207">
        <f>ROUND(I95*H95,2)</f>
        <v>0</v>
      </c>
      <c r="K95" s="203" t="s">
        <v>116</v>
      </c>
      <c r="L95" s="41"/>
      <c r="M95" s="208" t="s">
        <v>1</v>
      </c>
      <c r="N95" s="209" t="s">
        <v>38</v>
      </c>
      <c r="O95" s="77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15" t="s">
        <v>393</v>
      </c>
      <c r="AT95" s="15" t="s">
        <v>112</v>
      </c>
      <c r="AU95" s="15" t="s">
        <v>77</v>
      </c>
      <c r="AY95" s="15" t="s">
        <v>111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5" t="s">
        <v>75</v>
      </c>
      <c r="BK95" s="212">
        <f>ROUND(I95*H95,2)</f>
        <v>0</v>
      </c>
      <c r="BL95" s="15" t="s">
        <v>393</v>
      </c>
      <c r="BM95" s="15" t="s">
        <v>412</v>
      </c>
    </row>
    <row r="96" s="10" customFormat="1" ht="22.8" customHeight="1">
      <c r="B96" s="187"/>
      <c r="C96" s="188"/>
      <c r="D96" s="189" t="s">
        <v>66</v>
      </c>
      <c r="E96" s="256" t="s">
        <v>413</v>
      </c>
      <c r="F96" s="256" t="s">
        <v>414</v>
      </c>
      <c r="G96" s="188"/>
      <c r="H96" s="188"/>
      <c r="I96" s="191"/>
      <c r="J96" s="257">
        <f>BK96</f>
        <v>0</v>
      </c>
      <c r="K96" s="188"/>
      <c r="L96" s="193"/>
      <c r="M96" s="194"/>
      <c r="N96" s="195"/>
      <c r="O96" s="195"/>
      <c r="P96" s="196">
        <f>P97</f>
        <v>0</v>
      </c>
      <c r="Q96" s="195"/>
      <c r="R96" s="196">
        <f>R97</f>
        <v>0</v>
      </c>
      <c r="S96" s="195"/>
      <c r="T96" s="197">
        <f>T97</f>
        <v>0</v>
      </c>
      <c r="AR96" s="198" t="s">
        <v>138</v>
      </c>
      <c r="AT96" s="199" t="s">
        <v>66</v>
      </c>
      <c r="AU96" s="199" t="s">
        <v>75</v>
      </c>
      <c r="AY96" s="198" t="s">
        <v>111</v>
      </c>
      <c r="BK96" s="200">
        <f>BK97</f>
        <v>0</v>
      </c>
    </row>
    <row r="97" s="1" customFormat="1" ht="16.5" customHeight="1">
      <c r="B97" s="36"/>
      <c r="C97" s="201" t="s">
        <v>150</v>
      </c>
      <c r="D97" s="201" t="s">
        <v>112</v>
      </c>
      <c r="E97" s="202" t="s">
        <v>415</v>
      </c>
      <c r="F97" s="203" t="s">
        <v>416</v>
      </c>
      <c r="G97" s="204" t="s">
        <v>392</v>
      </c>
      <c r="H97" s="205">
        <v>1</v>
      </c>
      <c r="I97" s="206"/>
      <c r="J97" s="207">
        <f>ROUND(I97*H97,2)</f>
        <v>0</v>
      </c>
      <c r="K97" s="203" t="s">
        <v>116</v>
      </c>
      <c r="L97" s="41"/>
      <c r="M97" s="208" t="s">
        <v>1</v>
      </c>
      <c r="N97" s="209" t="s">
        <v>38</v>
      </c>
      <c r="O97" s="77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5" t="s">
        <v>393</v>
      </c>
      <c r="AT97" s="15" t="s">
        <v>112</v>
      </c>
      <c r="AU97" s="15" t="s">
        <v>77</v>
      </c>
      <c r="AY97" s="15" t="s">
        <v>111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5" t="s">
        <v>75</v>
      </c>
      <c r="BK97" s="212">
        <f>ROUND(I97*H97,2)</f>
        <v>0</v>
      </c>
      <c r="BL97" s="15" t="s">
        <v>393</v>
      </c>
      <c r="BM97" s="15" t="s">
        <v>417</v>
      </c>
    </row>
    <row r="98" s="10" customFormat="1" ht="22.8" customHeight="1">
      <c r="B98" s="187"/>
      <c r="C98" s="188"/>
      <c r="D98" s="189" t="s">
        <v>66</v>
      </c>
      <c r="E98" s="256" t="s">
        <v>418</v>
      </c>
      <c r="F98" s="256" t="s">
        <v>419</v>
      </c>
      <c r="G98" s="188"/>
      <c r="H98" s="188"/>
      <c r="I98" s="191"/>
      <c r="J98" s="257">
        <f>BK98</f>
        <v>0</v>
      </c>
      <c r="K98" s="188"/>
      <c r="L98" s="193"/>
      <c r="M98" s="194"/>
      <c r="N98" s="195"/>
      <c r="O98" s="195"/>
      <c r="P98" s="196">
        <f>P99</f>
        <v>0</v>
      </c>
      <c r="Q98" s="195"/>
      <c r="R98" s="196">
        <f>R99</f>
        <v>0</v>
      </c>
      <c r="S98" s="195"/>
      <c r="T98" s="197">
        <f>T99</f>
        <v>0</v>
      </c>
      <c r="AR98" s="198" t="s">
        <v>138</v>
      </c>
      <c r="AT98" s="199" t="s">
        <v>66</v>
      </c>
      <c r="AU98" s="199" t="s">
        <v>75</v>
      </c>
      <c r="AY98" s="198" t="s">
        <v>111</v>
      </c>
      <c r="BK98" s="200">
        <f>BK99</f>
        <v>0</v>
      </c>
    </row>
    <row r="99" s="1" customFormat="1" ht="16.5" customHeight="1">
      <c r="B99" s="36"/>
      <c r="C99" s="201" t="s">
        <v>156</v>
      </c>
      <c r="D99" s="201" t="s">
        <v>112</v>
      </c>
      <c r="E99" s="202" t="s">
        <v>420</v>
      </c>
      <c r="F99" s="203" t="s">
        <v>421</v>
      </c>
      <c r="G99" s="204" t="s">
        <v>392</v>
      </c>
      <c r="H99" s="205">
        <v>1</v>
      </c>
      <c r="I99" s="206"/>
      <c r="J99" s="207">
        <f>ROUND(I99*H99,2)</f>
        <v>0</v>
      </c>
      <c r="K99" s="203" t="s">
        <v>116</v>
      </c>
      <c r="L99" s="41"/>
      <c r="M99" s="260" t="s">
        <v>1</v>
      </c>
      <c r="N99" s="261" t="s">
        <v>38</v>
      </c>
      <c r="O99" s="262"/>
      <c r="P99" s="263">
        <f>O99*H99</f>
        <v>0</v>
      </c>
      <c r="Q99" s="263">
        <v>0</v>
      </c>
      <c r="R99" s="263">
        <f>Q99*H99</f>
        <v>0</v>
      </c>
      <c r="S99" s="263">
        <v>0</v>
      </c>
      <c r="T99" s="264">
        <f>S99*H99</f>
        <v>0</v>
      </c>
      <c r="AR99" s="15" t="s">
        <v>393</v>
      </c>
      <c r="AT99" s="15" t="s">
        <v>112</v>
      </c>
      <c r="AU99" s="15" t="s">
        <v>77</v>
      </c>
      <c r="AY99" s="15" t="s">
        <v>111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5" t="s">
        <v>75</v>
      </c>
      <c r="BK99" s="212">
        <f>ROUND(I99*H99,2)</f>
        <v>0</v>
      </c>
      <c r="BL99" s="15" t="s">
        <v>393</v>
      </c>
      <c r="BM99" s="15" t="s">
        <v>422</v>
      </c>
    </row>
    <row r="100" s="1" customFormat="1" ht="6.96" customHeight="1">
      <c r="B100" s="55"/>
      <c r="C100" s="56"/>
      <c r="D100" s="56"/>
      <c r="E100" s="56"/>
      <c r="F100" s="56"/>
      <c r="G100" s="56"/>
      <c r="H100" s="56"/>
      <c r="I100" s="153"/>
      <c r="J100" s="56"/>
      <c r="K100" s="56"/>
      <c r="L100" s="41"/>
    </row>
  </sheetData>
  <sheetProtection sheet="1" autoFilter="0" formatColumns="0" formatRows="0" objects="1" scenarios="1" spinCount="100000" saltValue="orm8MKhy2DwLaPZEchYj55jvbBkuCjBw72OhG7xfrYY4sQ+Ki1H3XQVCXjnhQNzwwfeM5TbAgqgk5LdC36JKGw==" hashValue="vYr3HKwxP62osucglO4Ybo8kaRYcGrF/fJVKNPZgdcFm/Q99Wdf3hmtK0jcQbSyvVBFX/8ugFqtMfXs252jhVQ==" algorithmName="SHA-512" password="CC35"/>
  <autoFilter ref="C84:K9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2019-03-04T06:32:49Z</dcterms:created>
  <dcterms:modified xsi:type="dcterms:W3CDTF">2019-03-04T06:32:51Z</dcterms:modified>
</cp:coreProperties>
</file>